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etek\Documents\1.VEŘEJNÉ ZAKÁZKY 2\HANA\M211_Sosnová 15\PD\"/>
    </mc:Choice>
  </mc:AlternateContent>
  <xr:revisionPtr revIDLastSave="0" documentId="8_{E1359131-8505-4E40-ACFD-9F4E41A2A4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Pol'!$A$1:$Y$198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16" i="1" s="1"/>
  <c r="G41" i="1"/>
  <c r="F41" i="1"/>
  <c r="G40" i="1"/>
  <c r="F40" i="1"/>
  <c r="G39" i="1"/>
  <c r="G42" i="1" s="1"/>
  <c r="G25" i="1" s="1"/>
  <c r="A25" i="1" s="1"/>
  <c r="F39" i="1"/>
  <c r="G188" i="12"/>
  <c r="G9" i="12"/>
  <c r="I9" i="12"/>
  <c r="I8" i="12" s="1"/>
  <c r="K9" i="12"/>
  <c r="K8" i="12" s="1"/>
  <c r="M9" i="12"/>
  <c r="O9" i="12"/>
  <c r="O8" i="12" s="1"/>
  <c r="Q9" i="12"/>
  <c r="V9" i="12"/>
  <c r="G13" i="12"/>
  <c r="I13" i="12"/>
  <c r="K13" i="12"/>
  <c r="M13" i="12"/>
  <c r="O13" i="12"/>
  <c r="Q13" i="12"/>
  <c r="V13" i="12"/>
  <c r="G15" i="12"/>
  <c r="I15" i="12"/>
  <c r="K15" i="12"/>
  <c r="M15" i="12"/>
  <c r="O15" i="12"/>
  <c r="Q15" i="12"/>
  <c r="V15" i="12"/>
  <c r="V8" i="12" s="1"/>
  <c r="G17" i="12"/>
  <c r="I17" i="12"/>
  <c r="K17" i="12"/>
  <c r="M17" i="12"/>
  <c r="O17" i="12"/>
  <c r="Q17" i="12"/>
  <c r="V17" i="12"/>
  <c r="G31" i="12"/>
  <c r="M31" i="12" s="1"/>
  <c r="I31" i="12"/>
  <c r="K31" i="12"/>
  <c r="O31" i="12"/>
  <c r="Q31" i="12"/>
  <c r="V31" i="12"/>
  <c r="G33" i="12"/>
  <c r="M33" i="12" s="1"/>
  <c r="I33" i="12"/>
  <c r="K33" i="12"/>
  <c r="O33" i="12"/>
  <c r="Q33" i="12"/>
  <c r="V33" i="12"/>
  <c r="G35" i="12"/>
  <c r="I35" i="12"/>
  <c r="K35" i="12"/>
  <c r="M35" i="12"/>
  <c r="O35" i="12"/>
  <c r="Q35" i="12"/>
  <c r="V35" i="12"/>
  <c r="G42" i="12"/>
  <c r="I42" i="12"/>
  <c r="K42" i="12"/>
  <c r="M42" i="12"/>
  <c r="O42" i="12"/>
  <c r="Q42" i="12"/>
  <c r="V42" i="12"/>
  <c r="G47" i="12"/>
  <c r="G8" i="12" s="1"/>
  <c r="I47" i="12"/>
  <c r="K47" i="12"/>
  <c r="O47" i="12"/>
  <c r="Q47" i="12"/>
  <c r="V47" i="12"/>
  <c r="G50" i="12"/>
  <c r="M50" i="12" s="1"/>
  <c r="I50" i="12"/>
  <c r="K50" i="12"/>
  <c r="O50" i="12"/>
  <c r="Q50" i="12"/>
  <c r="Q8" i="12" s="1"/>
  <c r="V50" i="12"/>
  <c r="G52" i="12"/>
  <c r="M52" i="12" s="1"/>
  <c r="I52" i="12"/>
  <c r="K52" i="12"/>
  <c r="O52" i="12"/>
  <c r="Q52" i="12"/>
  <c r="V52" i="12"/>
  <c r="G58" i="12"/>
  <c r="Q58" i="12"/>
  <c r="G59" i="12"/>
  <c r="I59" i="12"/>
  <c r="I58" i="12" s="1"/>
  <c r="K59" i="12"/>
  <c r="K58" i="12" s="1"/>
  <c r="M59" i="12"/>
  <c r="O59" i="12"/>
  <c r="O58" i="12" s="1"/>
  <c r="Q59" i="12"/>
  <c r="V59" i="12"/>
  <c r="G61" i="12"/>
  <c r="I61" i="12"/>
  <c r="K61" i="12"/>
  <c r="M61" i="12"/>
  <c r="O61" i="12"/>
  <c r="Q61" i="12"/>
  <c r="V61" i="12"/>
  <c r="G63" i="12"/>
  <c r="I63" i="12"/>
  <c r="K63" i="12"/>
  <c r="M63" i="12"/>
  <c r="O63" i="12"/>
  <c r="Q63" i="12"/>
  <c r="V63" i="12"/>
  <c r="V58" i="12" s="1"/>
  <c r="G67" i="12"/>
  <c r="I67" i="12"/>
  <c r="K67" i="12"/>
  <c r="M67" i="12"/>
  <c r="O67" i="12"/>
  <c r="Q67" i="12"/>
  <c r="V67" i="12"/>
  <c r="G69" i="12"/>
  <c r="M69" i="12" s="1"/>
  <c r="I69" i="12"/>
  <c r="K69" i="12"/>
  <c r="O69" i="12"/>
  <c r="Q69" i="12"/>
  <c r="V69" i="12"/>
  <c r="G71" i="12"/>
  <c r="M71" i="12" s="1"/>
  <c r="I71" i="12"/>
  <c r="K71" i="12"/>
  <c r="O71" i="12"/>
  <c r="Q71" i="12"/>
  <c r="V71" i="12"/>
  <c r="G74" i="12"/>
  <c r="I74" i="12"/>
  <c r="K74" i="12"/>
  <c r="M74" i="12"/>
  <c r="O74" i="12"/>
  <c r="Q74" i="12"/>
  <c r="V74" i="12"/>
  <c r="G77" i="12"/>
  <c r="I77" i="12"/>
  <c r="K77" i="12"/>
  <c r="M77" i="12"/>
  <c r="O77" i="12"/>
  <c r="Q77" i="12"/>
  <c r="V77" i="12"/>
  <c r="G79" i="12"/>
  <c r="M79" i="12" s="1"/>
  <c r="I79" i="12"/>
  <c r="K79" i="12"/>
  <c r="O79" i="12"/>
  <c r="Q79" i="12"/>
  <c r="V79" i="12"/>
  <c r="K85" i="12"/>
  <c r="G86" i="12"/>
  <c r="M86" i="12" s="1"/>
  <c r="M85" i="12" s="1"/>
  <c r="I86" i="12"/>
  <c r="I85" i="12" s="1"/>
  <c r="K86" i="12"/>
  <c r="O86" i="12"/>
  <c r="O85" i="12" s="1"/>
  <c r="Q86" i="12"/>
  <c r="V86" i="12"/>
  <c r="V85" i="12" s="1"/>
  <c r="G88" i="12"/>
  <c r="I88" i="12"/>
  <c r="K88" i="12"/>
  <c r="M88" i="12"/>
  <c r="O88" i="12"/>
  <c r="Q88" i="12"/>
  <c r="Q85" i="12" s="1"/>
  <c r="V88" i="12"/>
  <c r="G90" i="12"/>
  <c r="I90" i="12"/>
  <c r="K90" i="12"/>
  <c r="M90" i="12"/>
  <c r="O90" i="12"/>
  <c r="Q90" i="12"/>
  <c r="V90" i="12"/>
  <c r="G95" i="12"/>
  <c r="I95" i="12"/>
  <c r="K95" i="12"/>
  <c r="M95" i="12"/>
  <c r="O95" i="12"/>
  <c r="Q95" i="12"/>
  <c r="V95" i="12"/>
  <c r="G97" i="12"/>
  <c r="G98" i="12"/>
  <c r="I98" i="12"/>
  <c r="I97" i="12" s="1"/>
  <c r="K98" i="12"/>
  <c r="K97" i="12" s="1"/>
  <c r="M98" i="12"/>
  <c r="O98" i="12"/>
  <c r="O97" i="12" s="1"/>
  <c r="Q98" i="12"/>
  <c r="Q97" i="12" s="1"/>
  <c r="V98" i="12"/>
  <c r="G100" i="12"/>
  <c r="M100" i="12" s="1"/>
  <c r="M97" i="12" s="1"/>
  <c r="I100" i="12"/>
  <c r="K100" i="12"/>
  <c r="O100" i="12"/>
  <c r="Q100" i="12"/>
  <c r="V100" i="12"/>
  <c r="V97" i="12" s="1"/>
  <c r="G102" i="12"/>
  <c r="I102" i="12"/>
  <c r="K102" i="12"/>
  <c r="M102" i="12"/>
  <c r="O102" i="12"/>
  <c r="Q102" i="12"/>
  <c r="V102" i="12"/>
  <c r="O103" i="12"/>
  <c r="G104" i="12"/>
  <c r="I104" i="12"/>
  <c r="I103" i="12" s="1"/>
  <c r="K104" i="12"/>
  <c r="M104" i="12"/>
  <c r="O104" i="12"/>
  <c r="Q104" i="12"/>
  <c r="V104" i="12"/>
  <c r="G106" i="12"/>
  <c r="G103" i="12" s="1"/>
  <c r="I106" i="12"/>
  <c r="K106" i="12"/>
  <c r="K103" i="12" s="1"/>
  <c r="O106" i="12"/>
  <c r="Q106" i="12"/>
  <c r="V106" i="12"/>
  <c r="V103" i="12" s="1"/>
  <c r="G108" i="12"/>
  <c r="M108" i="12" s="1"/>
  <c r="I108" i="12"/>
  <c r="K108" i="12"/>
  <c r="O108" i="12"/>
  <c r="Q108" i="12"/>
  <c r="Q103" i="12" s="1"/>
  <c r="V108" i="12"/>
  <c r="G112" i="12"/>
  <c r="M112" i="12" s="1"/>
  <c r="I112" i="12"/>
  <c r="K112" i="12"/>
  <c r="O112" i="12"/>
  <c r="Q112" i="12"/>
  <c r="V112" i="12"/>
  <c r="G114" i="12"/>
  <c r="I114" i="12"/>
  <c r="K114" i="12"/>
  <c r="M114" i="12"/>
  <c r="O114" i="12"/>
  <c r="Q114" i="12"/>
  <c r="V114" i="12"/>
  <c r="G116" i="12"/>
  <c r="I116" i="12"/>
  <c r="K116" i="12"/>
  <c r="M116" i="12"/>
  <c r="O116" i="12"/>
  <c r="Q116" i="12"/>
  <c r="V116" i="12"/>
  <c r="G119" i="12"/>
  <c r="G118" i="12" s="1"/>
  <c r="I119" i="12"/>
  <c r="K119" i="12"/>
  <c r="K118" i="12" s="1"/>
  <c r="M119" i="12"/>
  <c r="O119" i="12"/>
  <c r="Q119" i="12"/>
  <c r="Q118" i="12" s="1"/>
  <c r="V119" i="12"/>
  <c r="V118" i="12" s="1"/>
  <c r="G124" i="12"/>
  <c r="M124" i="12" s="1"/>
  <c r="M118" i="12" s="1"/>
  <c r="I124" i="12"/>
  <c r="I118" i="12" s="1"/>
  <c r="K124" i="12"/>
  <c r="O124" i="12"/>
  <c r="Q124" i="12"/>
  <c r="V124" i="12"/>
  <c r="G128" i="12"/>
  <c r="I128" i="12"/>
  <c r="K128" i="12"/>
  <c r="M128" i="12"/>
  <c r="O128" i="12"/>
  <c r="O118" i="12" s="1"/>
  <c r="Q128" i="12"/>
  <c r="V128" i="12"/>
  <c r="G130" i="12"/>
  <c r="V130" i="12"/>
  <c r="G131" i="12"/>
  <c r="M131" i="12" s="1"/>
  <c r="M130" i="12" s="1"/>
  <c r="I131" i="12"/>
  <c r="I130" i="12" s="1"/>
  <c r="K131" i="12"/>
  <c r="K130" i="12" s="1"/>
  <c r="O131" i="12"/>
  <c r="O130" i="12" s="1"/>
  <c r="Q131" i="12"/>
  <c r="Q130" i="12" s="1"/>
  <c r="V131" i="12"/>
  <c r="O133" i="12"/>
  <c r="G134" i="12"/>
  <c r="G133" i="12" s="1"/>
  <c r="I134" i="12"/>
  <c r="K134" i="12"/>
  <c r="K133" i="12" s="1"/>
  <c r="M134" i="12"/>
  <c r="O134" i="12"/>
  <c r="Q134" i="12"/>
  <c r="Q133" i="12" s="1"/>
  <c r="V134" i="12"/>
  <c r="V133" i="12" s="1"/>
  <c r="G137" i="12"/>
  <c r="M137" i="12" s="1"/>
  <c r="I137" i="12"/>
  <c r="K137" i="12"/>
  <c r="O137" i="12"/>
  <c r="Q137" i="12"/>
  <c r="V137" i="12"/>
  <c r="G139" i="12"/>
  <c r="M139" i="12" s="1"/>
  <c r="I139" i="12"/>
  <c r="I133" i="12" s="1"/>
  <c r="K139" i="12"/>
  <c r="O139" i="12"/>
  <c r="Q139" i="12"/>
  <c r="V139" i="12"/>
  <c r="G141" i="12"/>
  <c r="I141" i="12"/>
  <c r="K141" i="12"/>
  <c r="M141" i="12"/>
  <c r="O141" i="12"/>
  <c r="Q141" i="12"/>
  <c r="V141" i="12"/>
  <c r="G143" i="12"/>
  <c r="I143" i="12"/>
  <c r="K143" i="12"/>
  <c r="M143" i="12"/>
  <c r="O143" i="12"/>
  <c r="Q143" i="12"/>
  <c r="V143" i="12"/>
  <c r="I146" i="12"/>
  <c r="M146" i="12"/>
  <c r="O146" i="12"/>
  <c r="G147" i="12"/>
  <c r="G146" i="12" s="1"/>
  <c r="I147" i="12"/>
  <c r="K147" i="12"/>
  <c r="K146" i="12" s="1"/>
  <c r="M147" i="12"/>
  <c r="O147" i="12"/>
  <c r="Q147" i="12"/>
  <c r="Q146" i="12" s="1"/>
  <c r="V147" i="12"/>
  <c r="V146" i="12" s="1"/>
  <c r="I148" i="12"/>
  <c r="K148" i="12"/>
  <c r="G149" i="12"/>
  <c r="I149" i="12"/>
  <c r="K149" i="12"/>
  <c r="M149" i="12"/>
  <c r="O149" i="12"/>
  <c r="O148" i="12" s="1"/>
  <c r="Q149" i="12"/>
  <c r="V149" i="12"/>
  <c r="V148" i="12" s="1"/>
  <c r="G156" i="12"/>
  <c r="G148" i="12" s="1"/>
  <c r="I156" i="12"/>
  <c r="K156" i="12"/>
  <c r="O156" i="12"/>
  <c r="Q156" i="12"/>
  <c r="V156" i="12"/>
  <c r="G158" i="12"/>
  <c r="M158" i="12" s="1"/>
  <c r="I158" i="12"/>
  <c r="K158" i="12"/>
  <c r="O158" i="12"/>
  <c r="Q158" i="12"/>
  <c r="Q148" i="12" s="1"/>
  <c r="V158" i="12"/>
  <c r="G160" i="12"/>
  <c r="M160" i="12" s="1"/>
  <c r="I160" i="12"/>
  <c r="K160" i="12"/>
  <c r="O160" i="12"/>
  <c r="Q160" i="12"/>
  <c r="V160" i="12"/>
  <c r="K161" i="12"/>
  <c r="G162" i="12"/>
  <c r="M162" i="12" s="1"/>
  <c r="I162" i="12"/>
  <c r="K162" i="12"/>
  <c r="O162" i="12"/>
  <c r="O161" i="12" s="1"/>
  <c r="Q162" i="12"/>
  <c r="Q161" i="12" s="1"/>
  <c r="V162" i="12"/>
  <c r="G163" i="12"/>
  <c r="G161" i="12" s="1"/>
  <c r="I163" i="12"/>
  <c r="I161" i="12" s="1"/>
  <c r="K163" i="12"/>
  <c r="O163" i="12"/>
  <c r="Q163" i="12"/>
  <c r="V163" i="12"/>
  <c r="G164" i="12"/>
  <c r="I164" i="12"/>
  <c r="K164" i="12"/>
  <c r="M164" i="12"/>
  <c r="O164" i="12"/>
  <c r="Q164" i="12"/>
  <c r="V164" i="12"/>
  <c r="V161" i="12" s="1"/>
  <c r="G166" i="12"/>
  <c r="G165" i="12" s="1"/>
  <c r="I166" i="12"/>
  <c r="I165" i="12" s="1"/>
  <c r="K166" i="12"/>
  <c r="M166" i="12"/>
  <c r="O166" i="12"/>
  <c r="O165" i="12" s="1"/>
  <c r="Q166" i="12"/>
  <c r="V166" i="12"/>
  <c r="V165" i="12" s="1"/>
  <c r="G167" i="12"/>
  <c r="I167" i="12"/>
  <c r="K167" i="12"/>
  <c r="M167" i="12"/>
  <c r="O167" i="12"/>
  <c r="Q167" i="12"/>
  <c r="V167" i="12"/>
  <c r="G168" i="12"/>
  <c r="M168" i="12" s="1"/>
  <c r="I168" i="12"/>
  <c r="K168" i="12"/>
  <c r="K165" i="12" s="1"/>
  <c r="O168" i="12"/>
  <c r="Q168" i="12"/>
  <c r="V168" i="12"/>
  <c r="G169" i="12"/>
  <c r="I169" i="12"/>
  <c r="K169" i="12"/>
  <c r="M169" i="12"/>
  <c r="O169" i="12"/>
  <c r="Q169" i="12"/>
  <c r="V169" i="12"/>
  <c r="G170" i="12"/>
  <c r="M170" i="12" s="1"/>
  <c r="I170" i="12"/>
  <c r="K170" i="12"/>
  <c r="O170" i="12"/>
  <c r="Q170" i="12"/>
  <c r="V170" i="12"/>
  <c r="G171" i="12"/>
  <c r="M171" i="12" s="1"/>
  <c r="I171" i="12"/>
  <c r="K171" i="12"/>
  <c r="O171" i="12"/>
  <c r="Q171" i="12"/>
  <c r="Q165" i="12" s="1"/>
  <c r="V171" i="12"/>
  <c r="G172" i="12"/>
  <c r="M172" i="12" s="1"/>
  <c r="I172" i="12"/>
  <c r="K172" i="12"/>
  <c r="O172" i="12"/>
  <c r="Q172" i="12"/>
  <c r="V172" i="12"/>
  <c r="G173" i="12"/>
  <c r="I173" i="12"/>
  <c r="K173" i="12"/>
  <c r="M173" i="12"/>
  <c r="O173" i="12"/>
  <c r="Q173" i="12"/>
  <c r="V173" i="12"/>
  <c r="G175" i="12"/>
  <c r="M175" i="12" s="1"/>
  <c r="M174" i="12" s="1"/>
  <c r="I175" i="12"/>
  <c r="I174" i="12" s="1"/>
  <c r="K175" i="12"/>
  <c r="O175" i="12"/>
  <c r="O174" i="12" s="1"/>
  <c r="Q175" i="12"/>
  <c r="V175" i="12"/>
  <c r="G176" i="12"/>
  <c r="I176" i="12"/>
  <c r="K176" i="12"/>
  <c r="M176" i="12"/>
  <c r="O176" i="12"/>
  <c r="Q176" i="12"/>
  <c r="Q174" i="12" s="1"/>
  <c r="V176" i="12"/>
  <c r="V174" i="12" s="1"/>
  <c r="G177" i="12"/>
  <c r="I177" i="12"/>
  <c r="K177" i="12"/>
  <c r="M177" i="12"/>
  <c r="O177" i="12"/>
  <c r="Q177" i="12"/>
  <c r="V177" i="12"/>
  <c r="G178" i="12"/>
  <c r="I178" i="12"/>
  <c r="K178" i="12"/>
  <c r="M178" i="12"/>
  <c r="O178" i="12"/>
  <c r="Q178" i="12"/>
  <c r="V178" i="12"/>
  <c r="G179" i="12"/>
  <c r="I179" i="12"/>
  <c r="K179" i="12"/>
  <c r="M179" i="12"/>
  <c r="O179" i="12"/>
  <c r="Q179" i="12"/>
  <c r="V179" i="12"/>
  <c r="G180" i="12"/>
  <c r="M180" i="12" s="1"/>
  <c r="I180" i="12"/>
  <c r="K180" i="12"/>
  <c r="K174" i="12" s="1"/>
  <c r="O180" i="12"/>
  <c r="Q180" i="12"/>
  <c r="V180" i="12"/>
  <c r="G181" i="12"/>
  <c r="I181" i="12"/>
  <c r="K181" i="12"/>
  <c r="M181" i="12"/>
  <c r="O181" i="12"/>
  <c r="Q181" i="12"/>
  <c r="V181" i="12"/>
  <c r="G182" i="12"/>
  <c r="V182" i="12"/>
  <c r="G183" i="12"/>
  <c r="M183" i="12" s="1"/>
  <c r="I183" i="12"/>
  <c r="I182" i="12" s="1"/>
  <c r="K183" i="12"/>
  <c r="K182" i="12" s="1"/>
  <c r="O183" i="12"/>
  <c r="O182" i="12" s="1"/>
  <c r="Q183" i="12"/>
  <c r="Q182" i="12" s="1"/>
  <c r="V183" i="12"/>
  <c r="G184" i="12"/>
  <c r="M184" i="12" s="1"/>
  <c r="I184" i="12"/>
  <c r="K184" i="12"/>
  <c r="O184" i="12"/>
  <c r="Q184" i="12"/>
  <c r="V184" i="12"/>
  <c r="G185" i="12"/>
  <c r="I185" i="12"/>
  <c r="K185" i="12"/>
  <c r="M185" i="12"/>
  <c r="O185" i="12"/>
  <c r="Q185" i="12"/>
  <c r="V185" i="12"/>
  <c r="G186" i="12"/>
  <c r="M186" i="12" s="1"/>
  <c r="I186" i="12"/>
  <c r="K186" i="12"/>
  <c r="O186" i="12"/>
  <c r="Q186" i="12"/>
  <c r="V186" i="12"/>
  <c r="AE188" i="12"/>
  <c r="AF188" i="12"/>
  <c r="I20" i="1"/>
  <c r="I19" i="1"/>
  <c r="I18" i="1"/>
  <c r="I17" i="1"/>
  <c r="F42" i="1"/>
  <c r="G23" i="1" s="1"/>
  <c r="A23" i="1" s="1"/>
  <c r="G24" i="1" s="1"/>
  <c r="J28" i="1"/>
  <c r="J26" i="1"/>
  <c r="G38" i="1"/>
  <c r="F38" i="1"/>
  <c r="J23" i="1"/>
  <c r="J24" i="1"/>
  <c r="J25" i="1"/>
  <c r="J27" i="1"/>
  <c r="E24" i="1"/>
  <c r="E26" i="1"/>
  <c r="I63" i="1" l="1"/>
  <c r="H41" i="1"/>
  <c r="I41" i="1" s="1"/>
  <c r="H40" i="1"/>
  <c r="I40" i="1" s="1"/>
  <c r="G26" i="1"/>
  <c r="A27" i="1" s="1"/>
  <c r="A29" i="1" s="1"/>
  <c r="G29" i="1" s="1"/>
  <c r="G27" i="1" s="1"/>
  <c r="A26" i="1"/>
  <c r="H39" i="1"/>
  <c r="I39" i="1" s="1"/>
  <c r="I42" i="1" s="1"/>
  <c r="J39" i="1" s="1"/>
  <c r="J42" i="1" s="1"/>
  <c r="G28" i="1"/>
  <c r="A24" i="1"/>
  <c r="M161" i="12"/>
  <c r="M165" i="12"/>
  <c r="M182" i="12"/>
  <c r="M58" i="12"/>
  <c r="M133" i="12"/>
  <c r="G174" i="12"/>
  <c r="G85" i="12"/>
  <c r="M156" i="12"/>
  <c r="M148" i="12" s="1"/>
  <c r="M163" i="12"/>
  <c r="M106" i="12"/>
  <c r="M103" i="12" s="1"/>
  <c r="M47" i="12"/>
  <c r="M8" i="12" s="1"/>
  <c r="I21" i="1"/>
  <c r="H42" i="1"/>
  <c r="J62" i="1" l="1"/>
  <c r="J56" i="1"/>
  <c r="J50" i="1"/>
  <c r="J57" i="1"/>
  <c r="J61" i="1"/>
  <c r="J55" i="1"/>
  <c r="J49" i="1"/>
  <c r="J53" i="1"/>
  <c r="J51" i="1"/>
  <c r="J60" i="1"/>
  <c r="J54" i="1"/>
  <c r="J59" i="1"/>
  <c r="J58" i="1"/>
  <c r="J52" i="1"/>
  <c r="J40" i="1"/>
  <c r="J41" i="1"/>
  <c r="J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Radek-práce</author>
  </authors>
  <commentList>
    <comment ref="S6" authorId="0" shapeId="0" xr:uid="{04A626E2-C9A4-4082-BFFE-2DADB1AF66D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2DF365-F8DA-4321-98AE-C9DED9620C3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<sst xmlns="http://schemas.openxmlformats.org/spreadsheetml/2006/main" count="967" uniqueCount="345">
  <si>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</si>
  <si>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</si>
  <si>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</si>
  <si>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</si>
  <si>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</si>
  <si>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</si>
  <si>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</si>
  <si>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</si>
  <si>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</si>
  <si>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</si>
  <si>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</si>
  <si>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</si>
  <si>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</si>
  <si>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</si>
  <si>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</si>
  <si>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</si>
  <si>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</si>
  <si>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</si>
  <si>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</si>
  <si>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</si>
  <si>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</si>
  <si>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</si>
  <si>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</si>
  <si>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</si>
  <si>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</si>
  <si>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</si>
  <si>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</si>
  <si>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</si>
  <si>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</si>
  <si>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</si>
  <si>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</si>
  <si>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</si>
  <si>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</si>
  <si>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</si>
  <si>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</si>
  <si>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</si>
  <si>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</si>
  <si>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</si>
  <si>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</si>
  <si>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</si>
  <si>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</si>
  <si>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</si>
  <si>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</si>
  <si>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</si>
  <si>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Stavební práce</t>
  </si>
  <si>
    <t>SMB MČ Brno-Jundrov</t>
  </si>
  <si>
    <t>Objekt:</t>
  </si>
  <si>
    <t>Rozpočet:</t>
  </si>
  <si>
    <t>V242202</t>
  </si>
  <si>
    <t>Oprava prostoru před BD Sosnová 15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</si>
  <si>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</si>
  <si>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</si>
  <si>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</si>
  <si>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</si>
  <si>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</si>
  <si>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</si>
  <si>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</si>
  <si>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</si>
  <si>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</si>
  <si>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</si>
  <si>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</si>
  <si>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</si>
  <si>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</si>
  <si>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</si>
  <si>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</si>
  <si>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</si>
  <si>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Úpravy povrchů vnější</t>
  </si>
  <si>
    <t>91</t>
  </si>
  <si>
    <t>Doplňující práce na komunikaci</t>
  </si>
  <si>
    <t>96</t>
  </si>
  <si>
    <t>Bourání konstrukcí</t>
  </si>
  <si>
    <t>99</t>
  </si>
  <si>
    <t>Staveništní přesun hmot</t>
  </si>
  <si>
    <t>711</t>
  </si>
  <si>
    <t>Izolace proti vodě</t>
  </si>
  <si>
    <t>721</t>
  </si>
  <si>
    <t>Vnitřní kanalizace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</si>
  <si>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</si>
  <si>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</si>
  <si>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</si>
  <si>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</si>
  <si>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</si>
  <si>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</si>
  <si>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</si>
  <si>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</si>
  <si>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</si>
  <si>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</si>
  <si>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</si>
  <si>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</si>
  <si>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</si>
  <si>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</si>
  <si>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</si>
  <si>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</si>
  <si>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</si>
  <si>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</si>
  <si>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</si>
  <si>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</si>
  <si>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</si>
  <si>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</si>
  <si>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</si>
  <si>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</si>
  <si>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</si>
  <si>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</si>
  <si>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</si>
  <si>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</si>
  <si>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</si>
  <si>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</si>
  <si>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</si>
  <si>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</si>
  <si>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</si>
  <si>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</si>
  <si>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</si>
  <si>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113106121R00</t>
  </si>
  <si>
    <t>Rozebrání dlažeb z betonových dlaždic na sucho</t>
  </si>
  <si>
    <t>m2</t>
  </si>
  <si>
    <t>RTS 23/ II</t>
  </si>
  <si>
    <t>Práce</t>
  </si>
  <si>
    <t>Běžná</t>
  </si>
  <si>
    <t>POL1_</t>
  </si>
  <si>
    <t>3,9*3,44</t>
  </si>
  <si>
    <t>VV</t>
  </si>
  <si>
    <t>3,7*1,34+1,2*8,4</t>
  </si>
  <si>
    <t>4,7*1,8+(1,8*2,4)/2</t>
  </si>
  <si>
    <t>113107527R00</t>
  </si>
  <si>
    <t>Odstranění podkladu pl. 50 m2,kam.drcené tl.27 cm</t>
  </si>
  <si>
    <t>Odkaz na mn. položky pořadí 1 : 39,07400</t>
  </si>
  <si>
    <t>113201111R00</t>
  </si>
  <si>
    <t>Vytrhání obrubníků chodníkových a parkových</t>
  </si>
  <si>
    <t>m</t>
  </si>
  <si>
    <t>3,9+2,9+2,2+5,04</t>
  </si>
  <si>
    <t>139601102R00</t>
  </si>
  <si>
    <t>Ruční výkop jam, rýh a šachet v hornině tř. 3</t>
  </si>
  <si>
    <t>m3</t>
  </si>
  <si>
    <t xml:space="preserve">odkop pro chodníky : </t>
  </si>
  <si>
    <t>Začátek provozního součtu</t>
  </si>
  <si>
    <t xml:space="preserve">  3,9*3,44</t>
  </si>
  <si>
    <t xml:space="preserve">  3,7*1,34+1,2*8,4</t>
  </si>
  <si>
    <t xml:space="preserve">  4,7*1,8+(1,8*2,4)/2</t>
  </si>
  <si>
    <t>Konec provozního součtu</t>
  </si>
  <si>
    <t>39,074*0,15</t>
  </si>
  <si>
    <t>obrubníky : (3,9+2,9+2,2+5,04)*0,2*0,35</t>
  </si>
  <si>
    <t>výkop pro drenáž : (3,7+5)*0,6*1</t>
  </si>
  <si>
    <t>vsak : 0,6*0,6*0,9</t>
  </si>
  <si>
    <t>schodiště : (1,8+0,3)*0,5*0,9*2</t>
  </si>
  <si>
    <t>(1,8+0,3+0,5)*(1,8*0,9)/2*0,3</t>
  </si>
  <si>
    <t>základ pod sch. stupeň : 1,8*0,3*0,5</t>
  </si>
  <si>
    <t>162701105R00</t>
  </si>
  <si>
    <t>Vodorovné přemístění výkopku z hor.1-4 do 10000 m</t>
  </si>
  <si>
    <t>Odkaz na mn. položky pořadí 7 : 13,60290</t>
  </si>
  <si>
    <t>162701109R00</t>
  </si>
  <si>
    <t>Příplatek k vod. přemístění hor.1-4 za další 1 km</t>
  </si>
  <si>
    <t>Odkaz na mn. položky pořadí 5 : 13,60290*15</t>
  </si>
  <si>
    <t>167101102R00</t>
  </si>
  <si>
    <t>Nakládání výkopku z hor.1-4 v množství nad 100 m3</t>
  </si>
  <si>
    <t>Odkaz na mn. položky pořadí 4 : 15,17970</t>
  </si>
  <si>
    <t xml:space="preserve">  schodiště : (1,8+0,3)*0,5*0,45*2</t>
  </si>
  <si>
    <t xml:space="preserve">  (1,8+0,3+0,5)*(1,8*0,9)/2*0,3</t>
  </si>
  <si>
    <t>-1,5768</t>
  </si>
  <si>
    <t>174101101R00</t>
  </si>
  <si>
    <t>Zásyp jam, rýh, šachet se zhutněním</t>
  </si>
  <si>
    <t>schodiště : (1,8+0,3)*0,5*0,45*2</t>
  </si>
  <si>
    <t>180402111R00</t>
  </si>
  <si>
    <t>Obnovení trávníku parkového, vetikutace, výsev, příp doplnění ornice vč. dodávky travní směsy</t>
  </si>
  <si>
    <t>Indiv</t>
  </si>
  <si>
    <t>(3,9+1,8+2,6)*1</t>
  </si>
  <si>
    <t>(5+5,04)*1</t>
  </si>
  <si>
    <t>199000002R00</t>
  </si>
  <si>
    <t>Poplatek za skládku horniny 1- 4</t>
  </si>
  <si>
    <t>583418004R</t>
  </si>
  <si>
    <t>Kamenivo drcené frakce  16/32 pro drenáž</t>
  </si>
  <si>
    <t>t</t>
  </si>
  <si>
    <t>SPCM</t>
  </si>
  <si>
    <t>RTS 22/ I</t>
  </si>
  <si>
    <t>Specifikace</t>
  </si>
  <si>
    <t>POL3_</t>
  </si>
  <si>
    <t xml:space="preserve">  výkop pro drenáž : (3,7+5)*0,6*1</t>
  </si>
  <si>
    <t xml:space="preserve">  vsak : 0,6*0,6*0,9</t>
  </si>
  <si>
    <t>5,544*1,8</t>
  </si>
  <si>
    <t>212753114R00</t>
  </si>
  <si>
    <t>Montáž ohebné dren. trubky do rýhy DN 100,bez lože vč. dodávky potrubí, vč. geotextilie</t>
  </si>
  <si>
    <t>3,7+4,7</t>
  </si>
  <si>
    <t>215901101RT5</t>
  </si>
  <si>
    <t>Zhutnění podloží vibrační deskou</t>
  </si>
  <si>
    <t>216904112R00</t>
  </si>
  <si>
    <t>Očištění tlakovou vodou zdiva stěn a rubu kleneb</t>
  </si>
  <si>
    <t>3,7*1,4+5*1,4/2</t>
  </si>
  <si>
    <t>(3,7+5)*0,3</t>
  </si>
  <si>
    <t>(3,7+5)*0,4</t>
  </si>
  <si>
    <t>273321321R00</t>
  </si>
  <si>
    <t>Železobeton základových desek C 20/25</t>
  </si>
  <si>
    <t>1,8*1,8*0,15</t>
  </si>
  <si>
    <t>273362021R00</t>
  </si>
  <si>
    <t>Výztuž základových desek ze svařovaných sití KARI</t>
  </si>
  <si>
    <t>(1,8*1,8)*5,44*0,001*1,1</t>
  </si>
  <si>
    <t>274321321R00</t>
  </si>
  <si>
    <t xml:space="preserve">Železobeton základových pasů C 20/25 </t>
  </si>
  <si>
    <t>1,8*0,3*0,9*2</t>
  </si>
  <si>
    <t>1,8*0,3*0,7</t>
  </si>
  <si>
    <t>274354111R00</t>
  </si>
  <si>
    <t>Bednění základových pasů zřízení</t>
  </si>
  <si>
    <t>1,8*0,9*2</t>
  </si>
  <si>
    <t>(0,3+1,8+0,3)*0,18</t>
  </si>
  <si>
    <t>274354211R00</t>
  </si>
  <si>
    <t>Bednění základových pasů odstranění</t>
  </si>
  <si>
    <t>Odkaz na mn. položky pořadí 18 : 3,67200</t>
  </si>
  <si>
    <t>274361214R00</t>
  </si>
  <si>
    <t>Výztuž základových pasů do 12 mm z oceli 10505 (R)</t>
  </si>
  <si>
    <t xml:space="preserve">  1,8*0,3*0,9*2</t>
  </si>
  <si>
    <t xml:space="preserve">  1,8*0,3*0,7</t>
  </si>
  <si>
    <t>1,35*0,075</t>
  </si>
  <si>
    <t>311351105RT1</t>
  </si>
  <si>
    <t>Bednění nadzákladových zdí oboustranné - zřízení bednicí materiál prkna</t>
  </si>
  <si>
    <t>(1,5+0,3)*2*2,1</t>
  </si>
  <si>
    <t>311351106R00</t>
  </si>
  <si>
    <t>Bednění nadzákladových zdí oboustranné-odstranění</t>
  </si>
  <si>
    <t>Odkaz na mn. položky pořadí 21 : 7,56000</t>
  </si>
  <si>
    <t>311361821R00</t>
  </si>
  <si>
    <t>Výztuž nadzáklad. zdí z betonářské oceli 10505 (R)</t>
  </si>
  <si>
    <t xml:space="preserve">  1,5*0,3*2,1</t>
  </si>
  <si>
    <t>1,134*0,15</t>
  </si>
  <si>
    <t>341321510R00</t>
  </si>
  <si>
    <t>Beton nosných stěn železový C 20/25</t>
  </si>
  <si>
    <t>1,5*0,3*2,1</t>
  </si>
  <si>
    <t>43412142247R01</t>
  </si>
  <si>
    <t>Obložení sch. stupně keram dlažbou, vč. dodávky dlažba, lišty a izolace. spárování a tmelení</t>
  </si>
  <si>
    <t>kpl</t>
  </si>
  <si>
    <t>Vlastní</t>
  </si>
  <si>
    <t>434121425R00</t>
  </si>
  <si>
    <t>Osazení želbet. stupňů na desku, broušených do betonu</t>
  </si>
  <si>
    <t>15*0,6</t>
  </si>
  <si>
    <t>593723023R</t>
  </si>
  <si>
    <t>Stupeň schodišťový SPV 60 600/350/180 nat tryskaný</t>
  </si>
  <si>
    <t>kus</t>
  </si>
  <si>
    <t>564831111RT2</t>
  </si>
  <si>
    <t>Podklad ze štěrkodrti po zhutnění tloušťky 10 cm štěrkodrť frakce 8-16 mm</t>
  </si>
  <si>
    <t>POL1_1</t>
  </si>
  <si>
    <t>Odkaz na mn. položky pořadí 30 : 39,08900</t>
  </si>
  <si>
    <t>564871111RT2</t>
  </si>
  <si>
    <t>Podklad ze štěrkodrti po zhutnění tloušťky 25 cm štěrkodrť frakce 16-32 mm</t>
  </si>
  <si>
    <t>596811111RT4</t>
  </si>
  <si>
    <t>Kladení dlaždic kom.pro pěší, lože z kameniva těž. včetně dlaždic betonových 50/50/5 cm</t>
  </si>
  <si>
    <t>4,7*1,8+(1,5*2,9)/2</t>
  </si>
  <si>
    <t>597092111R00</t>
  </si>
  <si>
    <t>Žlab odvodňovací ACO V 100 S,dl.1000 mm, A15, B125</t>
  </si>
  <si>
    <t>597092132R00</t>
  </si>
  <si>
    <t>Čelo žlabu pro přípojku DN 100 ACO V 100 S</t>
  </si>
  <si>
    <t>597092141R00</t>
  </si>
  <si>
    <t>Krycí rošt ACO Drainlock, zatížení A 15,dl.1000 mm</t>
  </si>
  <si>
    <t>622474110R00</t>
  </si>
  <si>
    <t>Reprofilace beton.povrchů sanační maltou</t>
  </si>
  <si>
    <t>Stávající opěrná zeď : 3,7*1,4+5*1,4/2</t>
  </si>
  <si>
    <t>nová zídka : (1,14+0,5)/2*1,8</t>
  </si>
  <si>
    <t>622904121R00</t>
  </si>
  <si>
    <t>Ruční čištění ocelovým kartáčem</t>
  </si>
  <si>
    <t>622411904R00</t>
  </si>
  <si>
    <t xml:space="preserve">Penetrace podkladů </t>
  </si>
  <si>
    <t>Odkaz na mn. položky pořadí 34 : 16,24600</t>
  </si>
  <si>
    <t>917812111RT5</t>
  </si>
  <si>
    <t>Osazení stojat. obrub. bet. bez opěry,lože z kamen včetně obrubníku ABO 100/10/25</t>
  </si>
  <si>
    <t>961055111R00</t>
  </si>
  <si>
    <t>Bourání základů železobetonových</t>
  </si>
  <si>
    <t>(1,8+1,5)*0,3*0,9</t>
  </si>
  <si>
    <t>1,8*1,5*0,25</t>
  </si>
  <si>
    <t>962052211R00</t>
  </si>
  <si>
    <t>Bourání zdiva železobetonového nadzákladového</t>
  </si>
  <si>
    <t>1,5*0,3*0,9</t>
  </si>
  <si>
    <t>963042819R00</t>
  </si>
  <si>
    <t>Bourání schodišťových stupňů betonových</t>
  </si>
  <si>
    <t>1,8*5</t>
  </si>
  <si>
    <t>970051130R00</t>
  </si>
  <si>
    <t>Vrtání jádrové do ŽB do D 130 mm</t>
  </si>
  <si>
    <t>0,3</t>
  </si>
  <si>
    <t>976071111R00</t>
  </si>
  <si>
    <t>Vybourání kovových zábradlí a nájezdů pro kočárky vč. zákl. patek</t>
  </si>
  <si>
    <t>2,2+1,5+3,9</t>
  </si>
  <si>
    <t>1,8*2</t>
  </si>
  <si>
    <t>999281145R00</t>
  </si>
  <si>
    <t>Přesun hmot pro opravy a údržbu do v. 6 m, nošením</t>
  </si>
  <si>
    <t>Přesun hmot</t>
  </si>
  <si>
    <t>POL7_</t>
  </si>
  <si>
    <t>711191272RT2</t>
  </si>
  <si>
    <t>Izolace proti zem.vlhkosti,ochran.textilie včetně dodávky textílie 300 g/m2-ochrana dren. vrstvy</t>
  </si>
  <si>
    <t xml:space="preserve">  (3,7+4,7)*1,2</t>
  </si>
  <si>
    <t xml:space="preserve">  (3,7+4,7)*0,6*2</t>
  </si>
  <si>
    <t xml:space="preserve">  vsak : 0,6*0,6*6</t>
  </si>
  <si>
    <t>22,32*1,1</t>
  </si>
  <si>
    <t>711823121RT7</t>
  </si>
  <si>
    <t xml:space="preserve">Montáž nopové fólie svisle včetně dodávky fólie </t>
  </si>
  <si>
    <t>(3,7+4,7)*1,2</t>
  </si>
  <si>
    <t>711823129RT5</t>
  </si>
  <si>
    <t xml:space="preserve">Montáž ukončovací lišty k nopové fólii včetně dodávky lišty DEKDREN </t>
  </si>
  <si>
    <t>998711201R00</t>
  </si>
  <si>
    <t>Přesun hmot pro izolace proti vodě, výšky do 6 m</t>
  </si>
  <si>
    <t>721132475T2</t>
  </si>
  <si>
    <t>Vpusť dešťová litinová vč. kanal. potrubí, napojení na drenáž. potrubí a vyústění přes opěr. zdivo</t>
  </si>
  <si>
    <t>721228164T1</t>
  </si>
  <si>
    <t>Úprava poklopu kanalizační šachty v chodníku</t>
  </si>
  <si>
    <t>998721201R00</t>
  </si>
  <si>
    <t>Přesun hmot pro vnitřní kanalizaci, výšky do 6 m</t>
  </si>
  <si>
    <t>767 - Z</t>
  </si>
  <si>
    <t>D+M Nerezová trubka DN 75  pro odvodnění za opěrnou stěnou pol.4 viz. výpis výrobků</t>
  </si>
  <si>
    <t>ks</t>
  </si>
  <si>
    <t>767 - Z1</t>
  </si>
  <si>
    <t xml:space="preserve">D+M Pozinkované zábradlí viz. výpis výrobků </t>
  </si>
  <si>
    <t>767 - Z2</t>
  </si>
  <si>
    <t>D+M Pozinkované madlo viz. výpis výrobků</t>
  </si>
  <si>
    <t>767 - Z3</t>
  </si>
  <si>
    <t>767 - Z4</t>
  </si>
  <si>
    <t>D+M Pozinkované kolejnice pro kočárky viz. výpis výrobků</t>
  </si>
  <si>
    <t>767 - Z5</t>
  </si>
  <si>
    <t>D+M Pozinkované zábradlí viz. výpis výrobků vč. zákl patek</t>
  </si>
  <si>
    <t>767 - Z6</t>
  </si>
  <si>
    <t>998767201R00</t>
  </si>
  <si>
    <t>Přesun hmot pro zámečnické konstr., výšky do 6 m</t>
  </si>
  <si>
    <t>979087112R00</t>
  </si>
  <si>
    <t xml:space="preserve">Nakládání suti na dopravní prostředky </t>
  </si>
  <si>
    <t>Přesun suti</t>
  </si>
  <si>
    <t>POL8_</t>
  </si>
  <si>
    <t>979011211R00</t>
  </si>
  <si>
    <t xml:space="preserve">Svislá doprava suti a vybour. hmot 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</si>
  <si>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</si>
  <si>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</si>
  <si>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</si>
  <si>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</si>
  <si>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</si>
  <si>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</si>
  <si>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</si>
  <si>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</si>
  <si>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979999999R00</t>
  </si>
  <si>
    <t>Poplatek za recyklaci suť do 10 % příměsí (skup.170107)</t>
  </si>
  <si>
    <t>005111021R</t>
  </si>
  <si>
    <t>Vytyčení inženýrských sítí</t>
  </si>
  <si>
    <t>Soubor</t>
  </si>
  <si>
    <t>VRN</t>
  </si>
  <si>
    <t>POL99_8</t>
  </si>
  <si>
    <t>005121020R</t>
  </si>
  <si>
    <t>Zábor</t>
  </si>
  <si>
    <t>005121 R</t>
  </si>
  <si>
    <t>Zařízení staveniště, WC</t>
  </si>
  <si>
    <t>05</t>
  </si>
  <si>
    <t>Mimostaveništní doprava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</si>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</sst>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165" fontId="18" fillId="0" borderId="0" xfId="0" applyNumberFormat="1" applyFont="1" applyAlignment="1">
      <alignment horizontal="center" vertical="top" wrapText="1" shrinkToFit="1"/>
    </xf>
    <xf numFmtId="165" fontId="18" fillId="0" borderId="0" xfId="0" applyNumberFormat="1" applyFont="1" applyAlignment="1">
      <alignment vertical="top" wrapText="1" shrinkToFit="1"/>
    </xf>
    <xf numFmtId="165" fontId="8" fillId="3" borderId="0" xfId="0" applyNumberFormat="1" applyFont="1" applyFill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4" borderId="0" xfId="0" applyNumberFormat="1" applyFont="1" applyFill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165" fontId="18" fillId="0" borderId="0" xfId="0" applyNumberFormat="1" applyFont="1" applyAlignment="1">
      <alignment horizontal="left" vertical="top" wrapText="1"/>
    </xf>
    <xf numFmtId="165" fontId="18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6" t="s">
        <v>41</v>
      </c>
      <c r="B2" s="196"/>
      <c r="C2" s="196"/>
      <c r="D2" s="196"/>
      <c r="E2" s="196"/>
      <c r="F2" s="196"/>
      <c r="G2" s="196"/>
    </row>
  </sheetData>
  <sheetProtection algorithmName="SHA-512" hashValue="AeJw6aMPqTB92KD+CTrzxfs1SMhXVNTcBkolJ80nO+MaGmS9rU3C+bHADf6qO+NmJItEOtFUzfs6y1tEdDIcfQ==" saltValue="3eWRY5/k7+y6bvGwvFuwFw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abSelected="1" topLeftCell="B4" zoomScaleNormal="100" zoomScaleSheetLayoutView="75" workbookViewId="0">
      <selection activeCell="E4" sqref="E4:J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32" t="s">
        <v>4</v>
      </c>
      <c r="C1" s="233"/>
      <c r="D1" s="233"/>
      <c r="E1" s="233"/>
      <c r="F1" s="233"/>
      <c r="G1" s="233"/>
      <c r="H1" s="233"/>
      <c r="I1" s="233"/>
      <c r="J1" s="234"/>
    </row>
    <row r="2" spans="1:15" ht="36" customHeight="1" x14ac:dyDescent="0.2">
      <c r="A2" s="2"/>
      <c r="B2" s="77" t="s">
        <v>24</v>
      </c>
      <c r="C2" s="78"/>
      <c r="D2" s="79" t="s">
        <v>48</v>
      </c>
      <c r="E2" s="238" t="s">
        <v>49</v>
      </c>
      <c r="F2" s="239"/>
      <c r="G2" s="239"/>
      <c r="H2" s="239"/>
      <c r="I2" s="239"/>
      <c r="J2" s="240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41" t="s">
        <v>45</v>
      </c>
      <c r="F3" s="242"/>
      <c r="G3" s="242"/>
      <c r="H3" s="242"/>
      <c r="I3" s="242"/>
      <c r="J3" s="243"/>
    </row>
    <row r="4" spans="1:15" ht="23.25" customHeight="1" x14ac:dyDescent="0.2">
      <c r="A4" s="76">
        <v>2515</v>
      </c>
      <c r="B4" s="82" t="s">
        <v>47</v>
      </c>
      <c r="C4" s="83"/>
      <c r="D4" s="84" t="s">
        <v>43</v>
      </c>
      <c r="E4" s="221" t="s">
        <v>44</v>
      </c>
      <c r="F4" s="222"/>
      <c r="G4" s="222"/>
      <c r="H4" s="222"/>
      <c r="I4" s="222"/>
      <c r="J4" s="223"/>
    </row>
    <row r="5" spans="1:15" ht="24" customHeight="1" x14ac:dyDescent="0.2">
      <c r="A5" s="2"/>
      <c r="B5" s="31" t="s">
        <v>23</v>
      </c>
      <c r="D5" s="226"/>
      <c r="E5" s="227"/>
      <c r="F5" s="227"/>
      <c r="G5" s="227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8"/>
      <c r="E6" s="229"/>
      <c r="F6" s="229"/>
      <c r="G6" s="229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30"/>
      <c r="F7" s="231"/>
      <c r="G7" s="231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5"/>
      <c r="E11" s="245"/>
      <c r="F11" s="245"/>
      <c r="G11" s="245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20"/>
      <c r="E12" s="220"/>
      <c r="F12" s="220"/>
      <c r="G12" s="220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6"/>
      <c r="E13" s="224"/>
      <c r="F13" s="225"/>
      <c r="G13" s="225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4"/>
      <c r="F15" s="244"/>
      <c r="G15" s="246"/>
      <c r="H15" s="246"/>
      <c r="I15" s="246" t="s">
        <v>31</v>
      </c>
      <c r="J15" s="247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209"/>
      <c r="F16" s="210"/>
      <c r="G16" s="209"/>
      <c r="H16" s="210"/>
      <c r="I16" s="209">
        <f>SUMIF(F49:F62,A16,I49:I62)+SUMIF(F49:F62,"PSU",I49:I62)</f>
        <v>0</v>
      </c>
      <c r="J16" s="211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209"/>
      <c r="F17" s="210"/>
      <c r="G17" s="209"/>
      <c r="H17" s="210"/>
      <c r="I17" s="209">
        <f>SUMIF(F49:F62,A17,I49:I62)</f>
        <v>0</v>
      </c>
      <c r="J17" s="211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209"/>
      <c r="F18" s="210"/>
      <c r="G18" s="209"/>
      <c r="H18" s="210"/>
      <c r="I18" s="209">
        <f>SUMIF(F49:F62,A18,I49:I62)</f>
        <v>0</v>
      </c>
      <c r="J18" s="211"/>
    </row>
    <row r="19" spans="1:10" ht="23.25" customHeight="1" x14ac:dyDescent="0.2">
      <c r="A19" s="139" t="s">
        <v>82</v>
      </c>
      <c r="B19" s="38" t="s">
        <v>29</v>
      </c>
      <c r="C19" s="62"/>
      <c r="D19" s="63"/>
      <c r="E19" s="209"/>
      <c r="F19" s="210"/>
      <c r="G19" s="209"/>
      <c r="H19" s="210"/>
      <c r="I19" s="209">
        <f>SUMIF(F49:F62,A19,I49:I62)</f>
        <v>0</v>
      </c>
      <c r="J19" s="211"/>
    </row>
    <row r="20" spans="1:10" ht="23.25" customHeight="1" x14ac:dyDescent="0.2">
      <c r="A20" s="139" t="s">
        <v>83</v>
      </c>
      <c r="B20" s="38" t="s">
        <v>30</v>
      </c>
      <c r="C20" s="62"/>
      <c r="D20" s="63"/>
      <c r="E20" s="209"/>
      <c r="F20" s="210"/>
      <c r="G20" s="209"/>
      <c r="H20" s="210"/>
      <c r="I20" s="209">
        <f>SUMIF(F49:F62,A20,I49:I62)</f>
        <v>0</v>
      </c>
      <c r="J20" s="211"/>
    </row>
    <row r="21" spans="1:10" ht="23.25" customHeight="1" x14ac:dyDescent="0.2">
      <c r="A21" s="2"/>
      <c r="B21" s="48" t="s">
        <v>31</v>
      </c>
      <c r="C21" s="64"/>
      <c r="D21" s="65"/>
      <c r="E21" s="212"/>
      <c r="F21" s="248"/>
      <c r="G21" s="212"/>
      <c r="H21" s="248"/>
      <c r="I21" s="212">
        <f>SUM(I16:J20)</f>
        <v>0</v>
      </c>
      <c r="J21" s="213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7">
        <f>ZakladDPHSniVypocet</f>
        <v>0</v>
      </c>
      <c r="H23" s="208"/>
      <c r="I23" s="20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5">
        <f>A23</f>
        <v>0</v>
      </c>
      <c r="H24" s="206"/>
      <c r="I24" s="20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7">
        <f>ZakladDPHZaklVypocet</f>
        <v>0</v>
      </c>
      <c r="H25" s="208"/>
      <c r="I25" s="20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5">
        <f>A25</f>
        <v>0</v>
      </c>
      <c r="H26" s="236"/>
      <c r="I26" s="236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7">
        <f>CenaCelkem-(ZakladDPHSni+DPHSni+ZakladDPHZakl+DPHZakl)</f>
        <v>0</v>
      </c>
      <c r="H27" s="237"/>
      <c r="I27" s="237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15">
        <f>ZakladDPHSniVypocet+ZakladDPHZaklVypocet</f>
        <v>0</v>
      </c>
      <c r="H28" s="215"/>
      <c r="I28" s="215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37</v>
      </c>
      <c r="C29" s="117"/>
      <c r="D29" s="117"/>
      <c r="E29" s="117"/>
      <c r="F29" s="118"/>
      <c r="G29" s="214">
        <f>IF(A29&gt;50, ROUNDUP(A27, 0), ROUNDDOWN(A27, 0))</f>
        <v>0</v>
      </c>
      <c r="H29" s="214"/>
      <c r="I29" s="214"/>
      <c r="J29" s="119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6"/>
      <c r="E34" s="217"/>
      <c r="G34" s="218"/>
      <c r="H34" s="219"/>
      <c r="I34" s="219"/>
      <c r="J34" s="25"/>
    </row>
    <row r="35" spans="1:10" ht="12.75" customHeight="1" x14ac:dyDescent="0.2">
      <c r="A35" s="2"/>
      <c r="B35" s="2"/>
      <c r="D35" s="204" t="s">
        <v>2</v>
      </c>
      <c r="E35" s="20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50</v>
      </c>
      <c r="C39" s="199"/>
      <c r="D39" s="199"/>
      <c r="E39" s="199"/>
      <c r="F39" s="99">
        <f>'01 01 Pol'!AE188</f>
        <v>0</v>
      </c>
      <c r="G39" s="100">
        <f>'01 01 Pol'!AF188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88">
        <v>2</v>
      </c>
      <c r="B40" s="103" t="s">
        <v>43</v>
      </c>
      <c r="C40" s="200" t="s">
        <v>45</v>
      </c>
      <c r="D40" s="200"/>
      <c r="E40" s="200"/>
      <c r="F40" s="104">
        <f>'01 01 Pol'!AE188</f>
        <v>0</v>
      </c>
      <c r="G40" s="105">
        <f>'01 01 Pol'!AF188</f>
        <v>0</v>
      </c>
      <c r="H40" s="105">
        <f>(F40*SazbaDPH1/100)+(G40*SazbaDPH2/100)</f>
        <v>0</v>
      </c>
      <c r="I40" s="105">
        <f>F40+G40+H40</f>
        <v>0</v>
      </c>
      <c r="J40" s="106" t="str">
        <f>IF(CenaCelkemVypocet=0,"",I40/CenaCelkemVypocet*100)</f>
        <v/>
      </c>
    </row>
    <row r="41" spans="1:10" ht="25.5" hidden="1" customHeight="1" x14ac:dyDescent="0.2">
      <c r="A41" s="88">
        <v>3</v>
      </c>
      <c r="B41" s="107" t="s">
        <v>43</v>
      </c>
      <c r="C41" s="199" t="s">
        <v>44</v>
      </c>
      <c r="D41" s="199"/>
      <c r="E41" s="199"/>
      <c r="F41" s="108">
        <f>'01 01 Pol'!AE188</f>
        <v>0</v>
      </c>
      <c r="G41" s="101">
        <f>'01 01 Pol'!AF188</f>
        <v>0</v>
      </c>
      <c r="H41" s="101">
        <f>(F41*SazbaDPH1/100)+(G41*SazbaDPH2/100)</f>
        <v>0</v>
      </c>
      <c r="I41" s="101">
        <f>F41+G41+H41</f>
        <v>0</v>
      </c>
      <c r="J41" s="102" t="str">
        <f>IF(CenaCelkemVypocet=0,"",I41/CenaCelkemVypocet*100)</f>
        <v/>
      </c>
    </row>
    <row r="42" spans="1:10" ht="25.5" hidden="1" customHeight="1" x14ac:dyDescent="0.2">
      <c r="A42" s="88"/>
      <c r="B42" s="201" t="s">
        <v>51</v>
      </c>
      <c r="C42" s="202"/>
      <c r="D42" s="202"/>
      <c r="E42" s="203"/>
      <c r="F42" s="109">
        <f>SUMIF(A39:A41,"=1",F39:F41)</f>
        <v>0</v>
      </c>
      <c r="G42" s="110">
        <f>SUMIF(A39:A41,"=1",G39:G41)</f>
        <v>0</v>
      </c>
      <c r="H42" s="110">
        <f>SUMIF(A39:A41,"=1",H39:H41)</f>
        <v>0</v>
      </c>
      <c r="I42" s="110">
        <f>SUMIF(A39:A41,"=1",I39:I41)</f>
        <v>0</v>
      </c>
      <c r="J42" s="111">
        <f>SUMIF(A39:A41,"=1",J39:J41)</f>
        <v>0</v>
      </c>
    </row>
    <row r="46" spans="1:10" ht="15.75" x14ac:dyDescent="0.25">
      <c r="B46" s="120" t="s">
        <v>53</v>
      </c>
    </row>
    <row r="48" spans="1:10" ht="25.5" customHeight="1" x14ac:dyDescent="0.2">
      <c r="A48" s="122"/>
      <c r="B48" s="125" t="s">
        <v>18</v>
      </c>
      <c r="C48" s="125" t="s">
        <v>6</v>
      </c>
      <c r="D48" s="126"/>
      <c r="E48" s="126"/>
      <c r="F48" s="127" t="s">
        <v>54</v>
      </c>
      <c r="G48" s="127"/>
      <c r="H48" s="127"/>
      <c r="I48" s="127" t="s">
        <v>31</v>
      </c>
      <c r="J48" s="127" t="s">
        <v>0</v>
      </c>
    </row>
    <row r="49" spans="1:10" ht="36.75" customHeight="1" x14ac:dyDescent="0.2">
      <c r="A49" s="123"/>
      <c r="B49" s="128" t="s">
        <v>55</v>
      </c>
      <c r="C49" s="197" t="s">
        <v>56</v>
      </c>
      <c r="D49" s="198"/>
      <c r="E49" s="198"/>
      <c r="F49" s="135" t="s">
        <v>26</v>
      </c>
      <c r="G49" s="136"/>
      <c r="H49" s="136"/>
      <c r="I49" s="136">
        <f>'01 01 Pol'!G8</f>
        <v>0</v>
      </c>
      <c r="J49" s="132" t="str">
        <f>IF(I63=0,"",I49/I63*100)</f>
        <v/>
      </c>
    </row>
    <row r="50" spans="1:10" ht="36.75" customHeight="1" x14ac:dyDescent="0.2">
      <c r="A50" s="123"/>
      <c r="B50" s="128" t="s">
        <v>57</v>
      </c>
      <c r="C50" s="197" t="s">
        <v>58</v>
      </c>
      <c r="D50" s="198"/>
      <c r="E50" s="198"/>
      <c r="F50" s="135" t="s">
        <v>26</v>
      </c>
      <c r="G50" s="136"/>
      <c r="H50" s="136"/>
      <c r="I50" s="136">
        <f>'01 01 Pol'!G58</f>
        <v>0</v>
      </c>
      <c r="J50" s="132" t="str">
        <f>IF(I63=0,"",I50/I63*100)</f>
        <v/>
      </c>
    </row>
    <row r="51" spans="1:10" ht="36.75" customHeight="1" x14ac:dyDescent="0.2">
      <c r="A51" s="123"/>
      <c r="B51" s="128" t="s">
        <v>59</v>
      </c>
      <c r="C51" s="197" t="s">
        <v>60</v>
      </c>
      <c r="D51" s="198"/>
      <c r="E51" s="198"/>
      <c r="F51" s="135" t="s">
        <v>26</v>
      </c>
      <c r="G51" s="136"/>
      <c r="H51" s="136"/>
      <c r="I51" s="136">
        <f>'01 01 Pol'!G85</f>
        <v>0</v>
      </c>
      <c r="J51" s="132" t="str">
        <f>IF(I63=0,"",I51/I63*100)</f>
        <v/>
      </c>
    </row>
    <row r="52" spans="1:10" ht="36.75" customHeight="1" x14ac:dyDescent="0.2">
      <c r="A52" s="123"/>
      <c r="B52" s="128" t="s">
        <v>61</v>
      </c>
      <c r="C52" s="197" t="s">
        <v>62</v>
      </c>
      <c r="D52" s="198"/>
      <c r="E52" s="198"/>
      <c r="F52" s="135" t="s">
        <v>26</v>
      </c>
      <c r="G52" s="136"/>
      <c r="H52" s="136"/>
      <c r="I52" s="136">
        <f>'01 01 Pol'!G97</f>
        <v>0</v>
      </c>
      <c r="J52" s="132" t="str">
        <f>IF(I63=0,"",I52/I63*100)</f>
        <v/>
      </c>
    </row>
    <row r="53" spans="1:10" ht="36.75" customHeight="1" x14ac:dyDescent="0.2">
      <c r="A53" s="123"/>
      <c r="B53" s="128" t="s">
        <v>63</v>
      </c>
      <c r="C53" s="197" t="s">
        <v>64</v>
      </c>
      <c r="D53" s="198"/>
      <c r="E53" s="198"/>
      <c r="F53" s="135" t="s">
        <v>26</v>
      </c>
      <c r="G53" s="136"/>
      <c r="H53" s="136"/>
      <c r="I53" s="136">
        <f>'01 01 Pol'!G103</f>
        <v>0</v>
      </c>
      <c r="J53" s="132" t="str">
        <f>IF(I63=0,"",I53/I63*100)</f>
        <v/>
      </c>
    </row>
    <row r="54" spans="1:10" ht="36.75" customHeight="1" x14ac:dyDescent="0.2">
      <c r="A54" s="123"/>
      <c r="B54" s="128" t="s">
        <v>65</v>
      </c>
      <c r="C54" s="197" t="s">
        <v>66</v>
      </c>
      <c r="D54" s="198"/>
      <c r="E54" s="198"/>
      <c r="F54" s="135" t="s">
        <v>26</v>
      </c>
      <c r="G54" s="136"/>
      <c r="H54" s="136"/>
      <c r="I54" s="136">
        <f>'01 01 Pol'!G118</f>
        <v>0</v>
      </c>
      <c r="J54" s="132" t="str">
        <f>IF(I63=0,"",I54/I63*100)</f>
        <v/>
      </c>
    </row>
    <row r="55" spans="1:10" ht="36.75" customHeight="1" x14ac:dyDescent="0.2">
      <c r="A55" s="123"/>
      <c r="B55" s="128" t="s">
        <v>67</v>
      </c>
      <c r="C55" s="197" t="s">
        <v>68</v>
      </c>
      <c r="D55" s="198"/>
      <c r="E55" s="198"/>
      <c r="F55" s="135" t="s">
        <v>26</v>
      </c>
      <c r="G55" s="136"/>
      <c r="H55" s="136"/>
      <c r="I55" s="136">
        <f>'01 01 Pol'!G130</f>
        <v>0</v>
      </c>
      <c r="J55" s="132" t="str">
        <f>IF(I63=0,"",I55/I63*100)</f>
        <v/>
      </c>
    </row>
    <row r="56" spans="1:10" ht="36.75" customHeight="1" x14ac:dyDescent="0.2">
      <c r="A56" s="123"/>
      <c r="B56" s="128" t="s">
        <v>69</v>
      </c>
      <c r="C56" s="197" t="s">
        <v>70</v>
      </c>
      <c r="D56" s="198"/>
      <c r="E56" s="198"/>
      <c r="F56" s="135" t="s">
        <v>26</v>
      </c>
      <c r="G56" s="136"/>
      <c r="H56" s="136"/>
      <c r="I56" s="136">
        <f>'01 01 Pol'!G133</f>
        <v>0</v>
      </c>
      <c r="J56" s="132" t="str">
        <f>IF(I63=0,"",I56/I63*100)</f>
        <v/>
      </c>
    </row>
    <row r="57" spans="1:10" ht="36.75" customHeight="1" x14ac:dyDescent="0.2">
      <c r="A57" s="123"/>
      <c r="B57" s="128" t="s">
        <v>71</v>
      </c>
      <c r="C57" s="197" t="s">
        <v>72</v>
      </c>
      <c r="D57" s="198"/>
      <c r="E57" s="198"/>
      <c r="F57" s="135" t="s">
        <v>26</v>
      </c>
      <c r="G57" s="136"/>
      <c r="H57" s="136"/>
      <c r="I57" s="136">
        <f>'01 01 Pol'!G146</f>
        <v>0</v>
      </c>
      <c r="J57" s="132" t="str">
        <f>IF(I63=0,"",I57/I63*100)</f>
        <v/>
      </c>
    </row>
    <row r="58" spans="1:10" ht="36.75" customHeight="1" x14ac:dyDescent="0.2">
      <c r="A58" s="123"/>
      <c r="B58" s="128" t="s">
        <v>73</v>
      </c>
      <c r="C58" s="197" t="s">
        <v>74</v>
      </c>
      <c r="D58" s="198"/>
      <c r="E58" s="198"/>
      <c r="F58" s="135" t="s">
        <v>27</v>
      </c>
      <c r="G58" s="136"/>
      <c r="H58" s="136"/>
      <c r="I58" s="136">
        <f>'01 01 Pol'!G148</f>
        <v>0</v>
      </c>
      <c r="J58" s="132" t="str">
        <f>IF(I63=0,"",I58/I63*100)</f>
        <v/>
      </c>
    </row>
    <row r="59" spans="1:10" ht="36.75" customHeight="1" x14ac:dyDescent="0.2">
      <c r="A59" s="123"/>
      <c r="B59" s="128" t="s">
        <v>75</v>
      </c>
      <c r="C59" s="197" t="s">
        <v>76</v>
      </c>
      <c r="D59" s="198"/>
      <c r="E59" s="198"/>
      <c r="F59" s="135" t="s">
        <v>27</v>
      </c>
      <c r="G59" s="136"/>
      <c r="H59" s="136"/>
      <c r="I59" s="136">
        <f>'01 01 Pol'!G161</f>
        <v>0</v>
      </c>
      <c r="J59" s="132" t="str">
        <f>IF(I63=0,"",I59/I63*100)</f>
        <v/>
      </c>
    </row>
    <row r="60" spans="1:10" ht="36.75" customHeight="1" x14ac:dyDescent="0.2">
      <c r="A60" s="123"/>
      <c r="B60" s="128" t="s">
        <v>77</v>
      </c>
      <c r="C60" s="197" t="s">
        <v>78</v>
      </c>
      <c r="D60" s="198"/>
      <c r="E60" s="198"/>
      <c r="F60" s="135" t="s">
        <v>27</v>
      </c>
      <c r="G60" s="136"/>
      <c r="H60" s="136"/>
      <c r="I60" s="136">
        <f>'01 01 Pol'!G165</f>
        <v>0</v>
      </c>
      <c r="J60" s="132" t="str">
        <f>IF(I63=0,"",I60/I63*100)</f>
        <v/>
      </c>
    </row>
    <row r="61" spans="1:10" ht="36.75" customHeight="1" x14ac:dyDescent="0.2">
      <c r="A61" s="123"/>
      <c r="B61" s="128" t="s">
        <v>79</v>
      </c>
      <c r="C61" s="197" t="s">
        <v>80</v>
      </c>
      <c r="D61" s="198"/>
      <c r="E61" s="198"/>
      <c r="F61" s="135" t="s">
        <v>81</v>
      </c>
      <c r="G61" s="136"/>
      <c r="H61" s="136"/>
      <c r="I61" s="136">
        <f>'01 01 Pol'!G174</f>
        <v>0</v>
      </c>
      <c r="J61" s="132" t="str">
        <f>IF(I63=0,"",I61/I63*100)</f>
        <v/>
      </c>
    </row>
    <row r="62" spans="1:10" ht="36.75" customHeight="1" x14ac:dyDescent="0.2">
      <c r="A62" s="123"/>
      <c r="B62" s="128" t="s">
        <v>82</v>
      </c>
      <c r="C62" s="197" t="s">
        <v>29</v>
      </c>
      <c r="D62" s="198"/>
      <c r="E62" s="198"/>
      <c r="F62" s="135" t="s">
        <v>82</v>
      </c>
      <c r="G62" s="136"/>
      <c r="H62" s="136"/>
      <c r="I62" s="136">
        <f>'01 01 Pol'!G182</f>
        <v>0</v>
      </c>
      <c r="J62" s="132" t="str">
        <f>IF(I63=0,"",I62/I63*100)</f>
        <v/>
      </c>
    </row>
    <row r="63" spans="1:10" ht="25.5" customHeight="1" x14ac:dyDescent="0.2">
      <c r="A63" s="124"/>
      <c r="B63" s="129" t="s">
        <v>1</v>
      </c>
      <c r="C63" s="130"/>
      <c r="D63" s="131"/>
      <c r="E63" s="131"/>
      <c r="F63" s="137"/>
      <c r="G63" s="138"/>
      <c r="H63" s="138"/>
      <c r="I63" s="138">
        <f>SUM(I49:I62)</f>
        <v>0</v>
      </c>
      <c r="J63" s="133">
        <f>SUM(J49:J62)</f>
        <v>0</v>
      </c>
    </row>
    <row r="64" spans="1:10" x14ac:dyDescent="0.2">
      <c r="F64" s="87"/>
      <c r="G64" s="87"/>
      <c r="H64" s="87"/>
      <c r="I64" s="87"/>
      <c r="J64" s="134"/>
    </row>
    <row r="65" spans="6:10" x14ac:dyDescent="0.2">
      <c r="F65" s="87"/>
      <c r="G65" s="87"/>
      <c r="H65" s="87"/>
      <c r="I65" s="87"/>
      <c r="J65" s="134"/>
    </row>
    <row r="66" spans="6:10" x14ac:dyDescent="0.2">
      <c r="F66" s="87"/>
      <c r="G66" s="87"/>
      <c r="H66" s="87"/>
      <c r="I66" s="87"/>
      <c r="J66" s="134"/>
    </row>
  </sheetData>
  <sheetProtection algorithmName="SHA-512" hashValue="cLmSFu+fvZs1czVz2jDF4W2yecPWhU1fY1M/WmAAFA6l6+zEMJaPqlvd7TE1i/eT11uM7D3Jjeo9XnhkVpqgBA==" saltValue="SS+n7PYQJgumSI8ATQyP+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60:E60"/>
    <mergeCell ref="C61:E61"/>
    <mergeCell ref="C62:E62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9" t="s">
        <v>7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50" t="s">
        <v>8</v>
      </c>
      <c r="B2" s="49"/>
      <c r="C2" s="251"/>
      <c r="D2" s="251"/>
      <c r="E2" s="251"/>
      <c r="F2" s="251"/>
      <c r="G2" s="252"/>
    </row>
    <row r="3" spans="1:7" ht="24.95" customHeight="1" x14ac:dyDescent="0.2">
      <c r="A3" s="50" t="s">
        <v>9</v>
      </c>
      <c r="B3" s="49"/>
      <c r="C3" s="251"/>
      <c r="D3" s="251"/>
      <c r="E3" s="251"/>
      <c r="F3" s="251"/>
      <c r="G3" s="252"/>
    </row>
    <row r="4" spans="1:7" ht="24.95" customHeight="1" x14ac:dyDescent="0.2">
      <c r="A4" s="50" t="s">
        <v>10</v>
      </c>
      <c r="B4" s="49"/>
      <c r="C4" s="251"/>
      <c r="D4" s="251"/>
      <c r="E4" s="251"/>
      <c r="F4" s="251"/>
      <c r="G4" s="252"/>
    </row>
    <row r="5" spans="1:7" x14ac:dyDescent="0.2">
      <c r="B5" s="4"/>
      <c r="C5" s="5"/>
      <c r="D5" s="6"/>
    </row>
  </sheetData>
  <sheetProtection algorithmName="SHA-512" hashValue="bNh5Yn2o+RUMSgjwIZAianMRMpSnDcMSTbEvJHl9ee3n5UUFjcw9MiH+mERD4otE5GeAw+fWxmdUkNhShhATHA==" saltValue="RC/QXtgASK7mhyRNUXqfIg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F589-4EA0-405A-9043-F2FA3A48FA4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3" t="s">
        <v>7</v>
      </c>
      <c r="B1" s="253"/>
      <c r="C1" s="253"/>
      <c r="D1" s="253"/>
      <c r="E1" s="253"/>
      <c r="F1" s="253"/>
      <c r="G1" s="253"/>
      <c r="AG1" t="s">
        <v>84</v>
      </c>
    </row>
    <row r="2" spans="1:60" ht="24.95" customHeight="1" x14ac:dyDescent="0.2">
      <c r="A2" s="50" t="s">
        <v>8</v>
      </c>
      <c r="B2" s="49" t="s">
        <v>48</v>
      </c>
      <c r="C2" s="254" t="s">
        <v>49</v>
      </c>
      <c r="D2" s="255"/>
      <c r="E2" s="255"/>
      <c r="F2" s="255"/>
      <c r="G2" s="256"/>
      <c r="AG2" t="s">
        <v>85</v>
      </c>
    </row>
    <row r="3" spans="1:60" ht="24.95" customHeight="1" x14ac:dyDescent="0.2">
      <c r="A3" s="50" t="s">
        <v>9</v>
      </c>
      <c r="B3" s="49" t="s">
        <v>43</v>
      </c>
      <c r="C3" s="254" t="s">
        <v>45</v>
      </c>
      <c r="D3" s="255"/>
      <c r="E3" s="255"/>
      <c r="F3" s="255"/>
      <c r="G3" s="256"/>
      <c r="AC3" s="121" t="s">
        <v>85</v>
      </c>
      <c r="AG3" t="s">
        <v>86</v>
      </c>
    </row>
    <row r="4" spans="1:60" ht="24.95" customHeight="1" x14ac:dyDescent="0.2">
      <c r="A4" s="140" t="s">
        <v>10</v>
      </c>
      <c r="B4" s="141" t="s">
        <v>43</v>
      </c>
      <c r="C4" s="257" t="s">
        <v>44</v>
      </c>
      <c r="D4" s="258"/>
      <c r="E4" s="258"/>
      <c r="F4" s="258"/>
      <c r="G4" s="259"/>
      <c r="AG4" t="s">
        <v>87</v>
      </c>
    </row>
    <row r="5" spans="1:60" x14ac:dyDescent="0.2">
      <c r="D5" s="10"/>
    </row>
    <row r="6" spans="1:60" ht="38.25" x14ac:dyDescent="0.2">
      <c r="A6" s="143" t="s">
        <v>88</v>
      </c>
      <c r="B6" s="145" t="s">
        <v>89</v>
      </c>
      <c r="C6" s="145" t="s">
        <v>90</v>
      </c>
      <c r="D6" s="144" t="s">
        <v>91</v>
      </c>
      <c r="E6" s="143" t="s">
        <v>92</v>
      </c>
      <c r="F6" s="142" t="s">
        <v>93</v>
      </c>
      <c r="G6" s="143" t="s">
        <v>31</v>
      </c>
      <c r="H6" s="146" t="s">
        <v>32</v>
      </c>
      <c r="I6" s="146" t="s">
        <v>94</v>
      </c>
      <c r="J6" s="146" t="s">
        <v>33</v>
      </c>
      <c r="K6" s="146" t="s">
        <v>95</v>
      </c>
      <c r="L6" s="146" t="s">
        <v>96</v>
      </c>
      <c r="M6" s="146" t="s">
        <v>97</v>
      </c>
      <c r="N6" s="146" t="s">
        <v>98</v>
      </c>
      <c r="O6" s="146" t="s">
        <v>99</v>
      </c>
      <c r="P6" s="146" t="s">
        <v>100</v>
      </c>
      <c r="Q6" s="146" t="s">
        <v>101</v>
      </c>
      <c r="R6" s="146" t="s">
        <v>102</v>
      </c>
      <c r="S6" s="146" t="s">
        <v>103</v>
      </c>
      <c r="T6" s="146" t="s">
        <v>104</v>
      </c>
      <c r="U6" s="146" t="s">
        <v>105</v>
      </c>
      <c r="V6" s="146" t="s">
        <v>106</v>
      </c>
      <c r="W6" s="146" t="s">
        <v>107</v>
      </c>
      <c r="X6" s="146" t="s">
        <v>108</v>
      </c>
      <c r="Y6" s="146" t="s">
        <v>109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6" t="s">
        <v>110</v>
      </c>
      <c r="B8" s="167" t="s">
        <v>55</v>
      </c>
      <c r="C8" s="186" t="s">
        <v>56</v>
      </c>
      <c r="D8" s="168"/>
      <c r="E8" s="169"/>
      <c r="F8" s="170"/>
      <c r="G8" s="171">
        <f>SUMIF(AG9:AG57,"&lt;&gt;NOR",G9:G57)</f>
        <v>0</v>
      </c>
      <c r="H8" s="165"/>
      <c r="I8" s="165">
        <f>SUM(I9:I57)</f>
        <v>0</v>
      </c>
      <c r="J8" s="165"/>
      <c r="K8" s="165">
        <f>SUM(K9:K57)</f>
        <v>0</v>
      </c>
      <c r="L8" s="165"/>
      <c r="M8" s="165">
        <f>SUM(M9:M57)</f>
        <v>0</v>
      </c>
      <c r="N8" s="164"/>
      <c r="O8" s="164">
        <f>SUM(O9:O57)</f>
        <v>9.98</v>
      </c>
      <c r="P8" s="164"/>
      <c r="Q8" s="164">
        <f>SUM(Q9:Q57)</f>
        <v>31.69</v>
      </c>
      <c r="R8" s="165"/>
      <c r="S8" s="165"/>
      <c r="T8" s="165"/>
      <c r="U8" s="165"/>
      <c r="V8" s="165">
        <f>SUM(V9:V57)</f>
        <v>101.36</v>
      </c>
      <c r="W8" s="165"/>
      <c r="X8" s="165"/>
      <c r="Y8" s="165"/>
      <c r="AG8" t="s">
        <v>111</v>
      </c>
    </row>
    <row r="9" spans="1:60" outlineLevel="1" x14ac:dyDescent="0.2">
      <c r="A9" s="173">
        <v>1</v>
      </c>
      <c r="B9" s="174" t="s">
        <v>112</v>
      </c>
      <c r="C9" s="187" t="s">
        <v>113</v>
      </c>
      <c r="D9" s="175" t="s">
        <v>114</v>
      </c>
      <c r="E9" s="176">
        <v>39.073999999999998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7">
        <v>0</v>
      </c>
      <c r="O9" s="157">
        <f>ROUND(E9*N9,2)</f>
        <v>0</v>
      </c>
      <c r="P9" s="157">
        <v>0.13800000000000001</v>
      </c>
      <c r="Q9" s="157">
        <f>ROUND(E9*P9,2)</f>
        <v>5.39</v>
      </c>
      <c r="R9" s="158"/>
      <c r="S9" s="158" t="s">
        <v>115</v>
      </c>
      <c r="T9" s="158" t="s">
        <v>115</v>
      </c>
      <c r="U9" s="158">
        <v>0.16</v>
      </c>
      <c r="V9" s="158">
        <f>ROUND(E9*U9,2)</f>
        <v>6.25</v>
      </c>
      <c r="W9" s="158"/>
      <c r="X9" s="158" t="s">
        <v>116</v>
      </c>
      <c r="Y9" s="158" t="s">
        <v>117</v>
      </c>
      <c r="Z9" s="147"/>
      <c r="AA9" s="147"/>
      <c r="AB9" s="147"/>
      <c r="AC9" s="147"/>
      <c r="AD9" s="147"/>
      <c r="AE9" s="147"/>
      <c r="AF9" s="147"/>
      <c r="AG9" s="147" t="s">
        <v>118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2" x14ac:dyDescent="0.2">
      <c r="A10" s="154"/>
      <c r="B10" s="155"/>
      <c r="C10" s="188" t="s">
        <v>119</v>
      </c>
      <c r="D10" s="160"/>
      <c r="E10" s="161">
        <v>13.416</v>
      </c>
      <c r="F10" s="158"/>
      <c r="G10" s="158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58"/>
      <c r="Z10" s="147"/>
      <c r="AA10" s="147"/>
      <c r="AB10" s="147"/>
      <c r="AC10" s="147"/>
      <c r="AD10" s="147"/>
      <c r="AE10" s="147"/>
      <c r="AF10" s="147"/>
      <c r="AG10" s="147" t="s">
        <v>120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3" x14ac:dyDescent="0.2">
      <c r="A11" s="154"/>
      <c r="B11" s="155"/>
      <c r="C11" s="188" t="s">
        <v>121</v>
      </c>
      <c r="D11" s="160"/>
      <c r="E11" s="161">
        <v>15.038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58"/>
      <c r="Z11" s="147"/>
      <c r="AA11" s="147"/>
      <c r="AB11" s="147"/>
      <c r="AC11" s="147"/>
      <c r="AD11" s="147"/>
      <c r="AE11" s="147"/>
      <c r="AF11" s="147"/>
      <c r="AG11" s="147" t="s">
        <v>120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3" x14ac:dyDescent="0.2">
      <c r="A12" s="154"/>
      <c r="B12" s="155"/>
      <c r="C12" s="188" t="s">
        <v>122</v>
      </c>
      <c r="D12" s="160"/>
      <c r="E12" s="161">
        <v>10.62</v>
      </c>
      <c r="F12" s="158"/>
      <c r="G12" s="158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58"/>
      <c r="Z12" s="147"/>
      <c r="AA12" s="147"/>
      <c r="AB12" s="147"/>
      <c r="AC12" s="147"/>
      <c r="AD12" s="147"/>
      <c r="AE12" s="147"/>
      <c r="AF12" s="147"/>
      <c r="AG12" s="147" t="s">
        <v>120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73">
        <v>2</v>
      </c>
      <c r="B13" s="174" t="s">
        <v>123</v>
      </c>
      <c r="C13" s="187" t="s">
        <v>124</v>
      </c>
      <c r="D13" s="175" t="s">
        <v>114</v>
      </c>
      <c r="E13" s="176">
        <v>39.073999999999998</v>
      </c>
      <c r="F13" s="177"/>
      <c r="G13" s="178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7">
        <v>0</v>
      </c>
      <c r="O13" s="157">
        <f>ROUND(E13*N13,2)</f>
        <v>0</v>
      </c>
      <c r="P13" s="157">
        <v>0.59399999999999997</v>
      </c>
      <c r="Q13" s="157">
        <f>ROUND(E13*P13,2)</f>
        <v>23.21</v>
      </c>
      <c r="R13" s="158"/>
      <c r="S13" s="158" t="s">
        <v>115</v>
      </c>
      <c r="T13" s="158" t="s">
        <v>115</v>
      </c>
      <c r="U13" s="158">
        <v>0.92669999999999997</v>
      </c>
      <c r="V13" s="158">
        <f>ROUND(E13*U13,2)</f>
        <v>36.21</v>
      </c>
      <c r="W13" s="158"/>
      <c r="X13" s="158" t="s">
        <v>116</v>
      </c>
      <c r="Y13" s="158" t="s">
        <v>117</v>
      </c>
      <c r="Z13" s="147"/>
      <c r="AA13" s="147"/>
      <c r="AB13" s="147"/>
      <c r="AC13" s="147"/>
      <c r="AD13" s="147"/>
      <c r="AE13" s="147"/>
      <c r="AF13" s="147"/>
      <c r="AG13" s="147" t="s">
        <v>118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2" x14ac:dyDescent="0.2">
      <c r="A14" s="154"/>
      <c r="B14" s="155"/>
      <c r="C14" s="188" t="s">
        <v>125</v>
      </c>
      <c r="D14" s="160"/>
      <c r="E14" s="161">
        <v>39.073999999999998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58"/>
      <c r="Z14" s="147"/>
      <c r="AA14" s="147"/>
      <c r="AB14" s="147"/>
      <c r="AC14" s="147"/>
      <c r="AD14" s="147"/>
      <c r="AE14" s="147"/>
      <c r="AF14" s="147"/>
      <c r="AG14" s="147" t="s">
        <v>120</v>
      </c>
      <c r="AH14" s="147">
        <v>5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73">
        <v>3</v>
      </c>
      <c r="B15" s="174" t="s">
        <v>126</v>
      </c>
      <c r="C15" s="187" t="s">
        <v>127</v>
      </c>
      <c r="D15" s="175" t="s">
        <v>128</v>
      </c>
      <c r="E15" s="176">
        <v>14.04</v>
      </c>
      <c r="F15" s="177"/>
      <c r="G15" s="178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7">
        <v>0</v>
      </c>
      <c r="O15" s="157">
        <f>ROUND(E15*N15,2)</f>
        <v>0</v>
      </c>
      <c r="P15" s="157">
        <v>0.22</v>
      </c>
      <c r="Q15" s="157">
        <f>ROUND(E15*P15,2)</f>
        <v>3.09</v>
      </c>
      <c r="R15" s="158"/>
      <c r="S15" s="158" t="s">
        <v>115</v>
      </c>
      <c r="T15" s="158" t="s">
        <v>115</v>
      </c>
      <c r="U15" s="158">
        <v>0.14000000000000001</v>
      </c>
      <c r="V15" s="158">
        <f>ROUND(E15*U15,2)</f>
        <v>1.97</v>
      </c>
      <c r="W15" s="158"/>
      <c r="X15" s="158" t="s">
        <v>116</v>
      </c>
      <c r="Y15" s="158" t="s">
        <v>117</v>
      </c>
      <c r="Z15" s="147"/>
      <c r="AA15" s="147"/>
      <c r="AB15" s="147"/>
      <c r="AC15" s="147"/>
      <c r="AD15" s="147"/>
      <c r="AE15" s="147"/>
      <c r="AF15" s="147"/>
      <c r="AG15" s="147" t="s">
        <v>118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2" x14ac:dyDescent="0.2">
      <c r="A16" s="154"/>
      <c r="B16" s="155"/>
      <c r="C16" s="188" t="s">
        <v>129</v>
      </c>
      <c r="D16" s="160"/>
      <c r="E16" s="161">
        <v>14.04</v>
      </c>
      <c r="F16" s="158"/>
      <c r="G16" s="158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58"/>
      <c r="Z16" s="147"/>
      <c r="AA16" s="147"/>
      <c r="AB16" s="147"/>
      <c r="AC16" s="147"/>
      <c r="AD16" s="147"/>
      <c r="AE16" s="147"/>
      <c r="AF16" s="147"/>
      <c r="AG16" s="147" t="s">
        <v>120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73">
        <v>4</v>
      </c>
      <c r="B17" s="174" t="s">
        <v>130</v>
      </c>
      <c r="C17" s="187" t="s">
        <v>131</v>
      </c>
      <c r="D17" s="175" t="s">
        <v>132</v>
      </c>
      <c r="E17" s="176">
        <v>15.1797</v>
      </c>
      <c r="F17" s="177"/>
      <c r="G17" s="178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7">
        <v>0</v>
      </c>
      <c r="O17" s="157">
        <f>ROUND(E17*N17,2)</f>
        <v>0</v>
      </c>
      <c r="P17" s="157">
        <v>0</v>
      </c>
      <c r="Q17" s="157">
        <f>ROUND(E17*P17,2)</f>
        <v>0</v>
      </c>
      <c r="R17" s="158"/>
      <c r="S17" s="158" t="s">
        <v>115</v>
      </c>
      <c r="T17" s="158" t="s">
        <v>115</v>
      </c>
      <c r="U17" s="158">
        <v>3.53</v>
      </c>
      <c r="V17" s="158">
        <f>ROUND(E17*U17,2)</f>
        <v>53.58</v>
      </c>
      <c r="W17" s="158"/>
      <c r="X17" s="158" t="s">
        <v>116</v>
      </c>
      <c r="Y17" s="158" t="s">
        <v>117</v>
      </c>
      <c r="Z17" s="147"/>
      <c r="AA17" s="147"/>
      <c r="AB17" s="147"/>
      <c r="AC17" s="147"/>
      <c r="AD17" s="147"/>
      <c r="AE17" s="147"/>
      <c r="AF17" s="147"/>
      <c r="AG17" s="147" t="s">
        <v>118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2" x14ac:dyDescent="0.2">
      <c r="A18" s="154"/>
      <c r="B18" s="155"/>
      <c r="C18" s="188" t="s">
        <v>133</v>
      </c>
      <c r="D18" s="160"/>
      <c r="E18" s="161"/>
      <c r="F18" s="158"/>
      <c r="G18" s="158"/>
      <c r="H18" s="158"/>
      <c r="I18" s="158"/>
      <c r="J18" s="158"/>
      <c r="K18" s="158"/>
      <c r="L18" s="158"/>
      <c r="M18" s="158"/>
      <c r="N18" s="157"/>
      <c r="O18" s="157"/>
      <c r="P18" s="157"/>
      <c r="Q18" s="157"/>
      <c r="R18" s="158"/>
      <c r="S18" s="158"/>
      <c r="T18" s="158"/>
      <c r="U18" s="158"/>
      <c r="V18" s="158"/>
      <c r="W18" s="158"/>
      <c r="X18" s="158"/>
      <c r="Y18" s="158"/>
      <c r="Z18" s="147"/>
      <c r="AA18" s="147"/>
      <c r="AB18" s="147"/>
      <c r="AC18" s="147"/>
      <c r="AD18" s="147"/>
      <c r="AE18" s="147"/>
      <c r="AF18" s="147"/>
      <c r="AG18" s="147" t="s">
        <v>120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3" x14ac:dyDescent="0.2">
      <c r="A19" s="154"/>
      <c r="B19" s="155"/>
      <c r="C19" s="189" t="s">
        <v>134</v>
      </c>
      <c r="D19" s="162"/>
      <c r="E19" s="163"/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58"/>
      <c r="Z19" s="147"/>
      <c r="AA19" s="147"/>
      <c r="AB19" s="147"/>
      <c r="AC19" s="147"/>
      <c r="AD19" s="147"/>
      <c r="AE19" s="147"/>
      <c r="AF19" s="147"/>
      <c r="AG19" s="147" t="s">
        <v>120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3" x14ac:dyDescent="0.2">
      <c r="A20" s="154"/>
      <c r="B20" s="155"/>
      <c r="C20" s="190" t="s">
        <v>135</v>
      </c>
      <c r="D20" s="162"/>
      <c r="E20" s="163">
        <v>13.416</v>
      </c>
      <c r="F20" s="158"/>
      <c r="G20" s="158"/>
      <c r="H20" s="158"/>
      <c r="I20" s="158"/>
      <c r="J20" s="158"/>
      <c r="K20" s="158"/>
      <c r="L20" s="158"/>
      <c r="M20" s="158"/>
      <c r="N20" s="157"/>
      <c r="O20" s="157"/>
      <c r="P20" s="157"/>
      <c r="Q20" s="157"/>
      <c r="R20" s="158"/>
      <c r="S20" s="158"/>
      <c r="T20" s="158"/>
      <c r="U20" s="158"/>
      <c r="V20" s="158"/>
      <c r="W20" s="158"/>
      <c r="X20" s="158"/>
      <c r="Y20" s="158"/>
      <c r="Z20" s="147"/>
      <c r="AA20" s="147"/>
      <c r="AB20" s="147"/>
      <c r="AC20" s="147"/>
      <c r="AD20" s="147"/>
      <c r="AE20" s="147"/>
      <c r="AF20" s="147"/>
      <c r="AG20" s="147" t="s">
        <v>120</v>
      </c>
      <c r="AH20" s="147">
        <v>2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3" x14ac:dyDescent="0.2">
      <c r="A21" s="154"/>
      <c r="B21" s="155"/>
      <c r="C21" s="190" t="s">
        <v>136</v>
      </c>
      <c r="D21" s="162"/>
      <c r="E21" s="163">
        <v>15.038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58"/>
      <c r="Z21" s="147"/>
      <c r="AA21" s="147"/>
      <c r="AB21" s="147"/>
      <c r="AC21" s="147"/>
      <c r="AD21" s="147"/>
      <c r="AE21" s="147"/>
      <c r="AF21" s="147"/>
      <c r="AG21" s="147" t="s">
        <v>120</v>
      </c>
      <c r="AH21" s="147">
        <v>2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3" x14ac:dyDescent="0.2">
      <c r="A22" s="154"/>
      <c r="B22" s="155"/>
      <c r="C22" s="190" t="s">
        <v>137</v>
      </c>
      <c r="D22" s="162"/>
      <c r="E22" s="163">
        <v>10.62</v>
      </c>
      <c r="F22" s="158"/>
      <c r="G22" s="158"/>
      <c r="H22" s="158"/>
      <c r="I22" s="158"/>
      <c r="J22" s="158"/>
      <c r="K22" s="158"/>
      <c r="L22" s="158"/>
      <c r="M22" s="158"/>
      <c r="N22" s="157"/>
      <c r="O22" s="157"/>
      <c r="P22" s="157"/>
      <c r="Q22" s="157"/>
      <c r="R22" s="158"/>
      <c r="S22" s="158"/>
      <c r="T22" s="158"/>
      <c r="U22" s="158"/>
      <c r="V22" s="158"/>
      <c r="W22" s="158"/>
      <c r="X22" s="158"/>
      <c r="Y22" s="158"/>
      <c r="Z22" s="147"/>
      <c r="AA22" s="147"/>
      <c r="AB22" s="147"/>
      <c r="AC22" s="147"/>
      <c r="AD22" s="147"/>
      <c r="AE22" s="147"/>
      <c r="AF22" s="147"/>
      <c r="AG22" s="147" t="s">
        <v>120</v>
      </c>
      <c r="AH22" s="147">
        <v>2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3" x14ac:dyDescent="0.2">
      <c r="A23" s="154"/>
      <c r="B23" s="155"/>
      <c r="C23" s="189" t="s">
        <v>138</v>
      </c>
      <c r="D23" s="162"/>
      <c r="E23" s="163"/>
      <c r="F23" s="158"/>
      <c r="G23" s="158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58"/>
      <c r="Z23" s="147"/>
      <c r="AA23" s="147"/>
      <c r="AB23" s="147"/>
      <c r="AC23" s="147"/>
      <c r="AD23" s="147"/>
      <c r="AE23" s="147"/>
      <c r="AF23" s="147"/>
      <c r="AG23" s="147" t="s">
        <v>120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3" x14ac:dyDescent="0.2">
      <c r="A24" s="154"/>
      <c r="B24" s="155"/>
      <c r="C24" s="188" t="s">
        <v>139</v>
      </c>
      <c r="D24" s="160"/>
      <c r="E24" s="161">
        <v>5.8611000000000004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58"/>
      <c r="Z24" s="147"/>
      <c r="AA24" s="147"/>
      <c r="AB24" s="147"/>
      <c r="AC24" s="147"/>
      <c r="AD24" s="147"/>
      <c r="AE24" s="147"/>
      <c r="AF24" s="147"/>
      <c r="AG24" s="147" t="s">
        <v>120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3" x14ac:dyDescent="0.2">
      <c r="A25" s="154"/>
      <c r="B25" s="155"/>
      <c r="C25" s="188" t="s">
        <v>140</v>
      </c>
      <c r="D25" s="160"/>
      <c r="E25" s="161">
        <v>0.98280000000000001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58"/>
      <c r="Z25" s="147"/>
      <c r="AA25" s="147"/>
      <c r="AB25" s="147"/>
      <c r="AC25" s="147"/>
      <c r="AD25" s="147"/>
      <c r="AE25" s="147"/>
      <c r="AF25" s="147"/>
      <c r="AG25" s="147" t="s">
        <v>120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3" x14ac:dyDescent="0.2">
      <c r="A26" s="154"/>
      <c r="B26" s="155"/>
      <c r="C26" s="188" t="s">
        <v>141</v>
      </c>
      <c r="D26" s="160"/>
      <c r="E26" s="161">
        <v>5.22</v>
      </c>
      <c r="F26" s="158"/>
      <c r="G26" s="158"/>
      <c r="H26" s="158"/>
      <c r="I26" s="158"/>
      <c r="J26" s="158"/>
      <c r="K26" s="158"/>
      <c r="L26" s="158"/>
      <c r="M26" s="158"/>
      <c r="N26" s="157"/>
      <c r="O26" s="157"/>
      <c r="P26" s="157"/>
      <c r="Q26" s="157"/>
      <c r="R26" s="158"/>
      <c r="S26" s="158"/>
      <c r="T26" s="158"/>
      <c r="U26" s="158"/>
      <c r="V26" s="158"/>
      <c r="W26" s="158"/>
      <c r="X26" s="158"/>
      <c r="Y26" s="158"/>
      <c r="Z26" s="147"/>
      <c r="AA26" s="147"/>
      <c r="AB26" s="147"/>
      <c r="AC26" s="147"/>
      <c r="AD26" s="147"/>
      <c r="AE26" s="147"/>
      <c r="AF26" s="147"/>
      <c r="AG26" s="147" t="s">
        <v>120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3" x14ac:dyDescent="0.2">
      <c r="A27" s="154"/>
      <c r="B27" s="155"/>
      <c r="C27" s="188" t="s">
        <v>142</v>
      </c>
      <c r="D27" s="160"/>
      <c r="E27" s="161">
        <v>0.32400000000000001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58"/>
      <c r="Z27" s="147"/>
      <c r="AA27" s="147"/>
      <c r="AB27" s="147"/>
      <c r="AC27" s="147"/>
      <c r="AD27" s="147"/>
      <c r="AE27" s="147"/>
      <c r="AF27" s="147"/>
      <c r="AG27" s="147" t="s">
        <v>120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3" x14ac:dyDescent="0.2">
      <c r="A28" s="154"/>
      <c r="B28" s="155"/>
      <c r="C28" s="188" t="s">
        <v>143</v>
      </c>
      <c r="D28" s="160"/>
      <c r="E28" s="161">
        <v>1.89</v>
      </c>
      <c r="F28" s="158"/>
      <c r="G28" s="158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58"/>
      <c r="Z28" s="147"/>
      <c r="AA28" s="147"/>
      <c r="AB28" s="147"/>
      <c r="AC28" s="147"/>
      <c r="AD28" s="147"/>
      <c r="AE28" s="147"/>
      <c r="AF28" s="147"/>
      <c r="AG28" s="147" t="s">
        <v>120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3" x14ac:dyDescent="0.2">
      <c r="A29" s="154"/>
      <c r="B29" s="155"/>
      <c r="C29" s="188" t="s">
        <v>144</v>
      </c>
      <c r="D29" s="160"/>
      <c r="E29" s="161">
        <v>0.63180000000000003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58"/>
      <c r="Z29" s="147"/>
      <c r="AA29" s="147"/>
      <c r="AB29" s="147"/>
      <c r="AC29" s="147"/>
      <c r="AD29" s="147"/>
      <c r="AE29" s="147"/>
      <c r="AF29" s="147"/>
      <c r="AG29" s="147" t="s">
        <v>120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3" x14ac:dyDescent="0.2">
      <c r="A30" s="154"/>
      <c r="B30" s="155"/>
      <c r="C30" s="188" t="s">
        <v>145</v>
      </c>
      <c r="D30" s="160"/>
      <c r="E30" s="161">
        <v>0.27</v>
      </c>
      <c r="F30" s="158"/>
      <c r="G30" s="158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58"/>
      <c r="Z30" s="147"/>
      <c r="AA30" s="147"/>
      <c r="AB30" s="147"/>
      <c r="AC30" s="147"/>
      <c r="AD30" s="147"/>
      <c r="AE30" s="147"/>
      <c r="AF30" s="147"/>
      <c r="AG30" s="147" t="s">
        <v>120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73">
        <v>5</v>
      </c>
      <c r="B31" s="174" t="s">
        <v>146</v>
      </c>
      <c r="C31" s="187" t="s">
        <v>147</v>
      </c>
      <c r="D31" s="175" t="s">
        <v>132</v>
      </c>
      <c r="E31" s="176">
        <v>13.6029</v>
      </c>
      <c r="F31" s="177"/>
      <c r="G31" s="178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7">
        <v>0</v>
      </c>
      <c r="O31" s="157">
        <f>ROUND(E31*N31,2)</f>
        <v>0</v>
      </c>
      <c r="P31" s="157">
        <v>0</v>
      </c>
      <c r="Q31" s="157">
        <f>ROUND(E31*P31,2)</f>
        <v>0</v>
      </c>
      <c r="R31" s="158"/>
      <c r="S31" s="158" t="s">
        <v>115</v>
      </c>
      <c r="T31" s="158" t="s">
        <v>115</v>
      </c>
      <c r="U31" s="158">
        <v>1.0999999999999999E-2</v>
      </c>
      <c r="V31" s="158">
        <f>ROUND(E31*U31,2)</f>
        <v>0.15</v>
      </c>
      <c r="W31" s="158"/>
      <c r="X31" s="158" t="s">
        <v>116</v>
      </c>
      <c r="Y31" s="158" t="s">
        <v>117</v>
      </c>
      <c r="Z31" s="147"/>
      <c r="AA31" s="147"/>
      <c r="AB31" s="147"/>
      <c r="AC31" s="147"/>
      <c r="AD31" s="147"/>
      <c r="AE31" s="147"/>
      <c r="AF31" s="147"/>
      <c r="AG31" s="147" t="s">
        <v>118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2" x14ac:dyDescent="0.2">
      <c r="A32" s="154"/>
      <c r="B32" s="155"/>
      <c r="C32" s="188" t="s">
        <v>148</v>
      </c>
      <c r="D32" s="160"/>
      <c r="E32" s="161">
        <v>13.6029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58"/>
      <c r="Z32" s="147"/>
      <c r="AA32" s="147"/>
      <c r="AB32" s="147"/>
      <c r="AC32" s="147"/>
      <c r="AD32" s="147"/>
      <c r="AE32" s="147"/>
      <c r="AF32" s="147"/>
      <c r="AG32" s="147" t="s">
        <v>120</v>
      </c>
      <c r="AH32" s="147">
        <v>5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73">
        <v>6</v>
      </c>
      <c r="B33" s="174" t="s">
        <v>149</v>
      </c>
      <c r="C33" s="187" t="s">
        <v>150</v>
      </c>
      <c r="D33" s="175" t="s">
        <v>132</v>
      </c>
      <c r="E33" s="176">
        <v>204.04349999999999</v>
      </c>
      <c r="F33" s="177"/>
      <c r="G33" s="178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7">
        <v>0</v>
      </c>
      <c r="O33" s="157">
        <f>ROUND(E33*N33,2)</f>
        <v>0</v>
      </c>
      <c r="P33" s="157">
        <v>0</v>
      </c>
      <c r="Q33" s="157">
        <f>ROUND(E33*P33,2)</f>
        <v>0</v>
      </c>
      <c r="R33" s="158"/>
      <c r="S33" s="158" t="s">
        <v>115</v>
      </c>
      <c r="T33" s="158" t="s">
        <v>115</v>
      </c>
      <c r="U33" s="158">
        <v>0</v>
      </c>
      <c r="V33" s="158">
        <f>ROUND(E33*U33,2)</f>
        <v>0</v>
      </c>
      <c r="W33" s="158"/>
      <c r="X33" s="158" t="s">
        <v>116</v>
      </c>
      <c r="Y33" s="158" t="s">
        <v>117</v>
      </c>
      <c r="Z33" s="147"/>
      <c r="AA33" s="147"/>
      <c r="AB33" s="147"/>
      <c r="AC33" s="147"/>
      <c r="AD33" s="147"/>
      <c r="AE33" s="147"/>
      <c r="AF33" s="147"/>
      <c r="AG33" s="147" t="s">
        <v>118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2" x14ac:dyDescent="0.2">
      <c r="A34" s="154"/>
      <c r="B34" s="155"/>
      <c r="C34" s="188" t="s">
        <v>151</v>
      </c>
      <c r="D34" s="160"/>
      <c r="E34" s="161">
        <v>204.04349999999999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58"/>
      <c r="Z34" s="147"/>
      <c r="AA34" s="147"/>
      <c r="AB34" s="147"/>
      <c r="AC34" s="147"/>
      <c r="AD34" s="147"/>
      <c r="AE34" s="147"/>
      <c r="AF34" s="147"/>
      <c r="AG34" s="147" t="s">
        <v>120</v>
      </c>
      <c r="AH34" s="147">
        <v>5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73">
        <v>7</v>
      </c>
      <c r="B35" s="174" t="s">
        <v>152</v>
      </c>
      <c r="C35" s="187" t="s">
        <v>153</v>
      </c>
      <c r="D35" s="175" t="s">
        <v>132</v>
      </c>
      <c r="E35" s="176">
        <v>13.6029</v>
      </c>
      <c r="F35" s="177"/>
      <c r="G35" s="178">
        <f>ROUND(E35*F35,2)</f>
        <v>0</v>
      </c>
      <c r="H35" s="159"/>
      <c r="I35" s="158">
        <f>ROUND(E35*H35,2)</f>
        <v>0</v>
      </c>
      <c r="J35" s="159"/>
      <c r="K35" s="158">
        <f>ROUND(E35*J35,2)</f>
        <v>0</v>
      </c>
      <c r="L35" s="158">
        <v>21</v>
      </c>
      <c r="M35" s="158">
        <f>G35*(1+L35/100)</f>
        <v>0</v>
      </c>
      <c r="N35" s="157">
        <v>0</v>
      </c>
      <c r="O35" s="157">
        <f>ROUND(E35*N35,2)</f>
        <v>0</v>
      </c>
      <c r="P35" s="157">
        <v>0</v>
      </c>
      <c r="Q35" s="157">
        <f>ROUND(E35*P35,2)</f>
        <v>0</v>
      </c>
      <c r="R35" s="158"/>
      <c r="S35" s="158" t="s">
        <v>115</v>
      </c>
      <c r="T35" s="158" t="s">
        <v>115</v>
      </c>
      <c r="U35" s="158">
        <v>0.05</v>
      </c>
      <c r="V35" s="158">
        <f>ROUND(E35*U35,2)</f>
        <v>0.68</v>
      </c>
      <c r="W35" s="158"/>
      <c r="X35" s="158" t="s">
        <v>116</v>
      </c>
      <c r="Y35" s="158" t="s">
        <v>117</v>
      </c>
      <c r="Z35" s="147"/>
      <c r="AA35" s="147"/>
      <c r="AB35" s="147"/>
      <c r="AC35" s="147"/>
      <c r="AD35" s="147"/>
      <c r="AE35" s="147"/>
      <c r="AF35" s="147"/>
      <c r="AG35" s="147" t="s">
        <v>118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2" x14ac:dyDescent="0.2">
      <c r="A36" s="154"/>
      <c r="B36" s="155"/>
      <c r="C36" s="188" t="s">
        <v>154</v>
      </c>
      <c r="D36" s="160"/>
      <c r="E36" s="161">
        <v>15.1797</v>
      </c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58"/>
      <c r="Z36" s="147"/>
      <c r="AA36" s="147"/>
      <c r="AB36" s="147"/>
      <c r="AC36" s="147"/>
      <c r="AD36" s="147"/>
      <c r="AE36" s="147"/>
      <c r="AF36" s="147"/>
      <c r="AG36" s="147" t="s">
        <v>120</v>
      </c>
      <c r="AH36" s="147">
        <v>5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3" x14ac:dyDescent="0.2">
      <c r="A37" s="154"/>
      <c r="B37" s="155"/>
      <c r="C37" s="189" t="s">
        <v>134</v>
      </c>
      <c r="D37" s="162"/>
      <c r="E37" s="163"/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58"/>
      <c r="Z37" s="147"/>
      <c r="AA37" s="147"/>
      <c r="AB37" s="147"/>
      <c r="AC37" s="147"/>
      <c r="AD37" s="147"/>
      <c r="AE37" s="147"/>
      <c r="AF37" s="147"/>
      <c r="AG37" s="147" t="s">
        <v>120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3" x14ac:dyDescent="0.2">
      <c r="A38" s="154"/>
      <c r="B38" s="155"/>
      <c r="C38" s="190" t="s">
        <v>155</v>
      </c>
      <c r="D38" s="162"/>
      <c r="E38" s="163">
        <v>0.94499999999999995</v>
      </c>
      <c r="F38" s="158"/>
      <c r="G38" s="158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58"/>
      <c r="Z38" s="147"/>
      <c r="AA38" s="147"/>
      <c r="AB38" s="147"/>
      <c r="AC38" s="147"/>
      <c r="AD38" s="147"/>
      <c r="AE38" s="147"/>
      <c r="AF38" s="147"/>
      <c r="AG38" s="147" t="s">
        <v>120</v>
      </c>
      <c r="AH38" s="147">
        <v>2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3" x14ac:dyDescent="0.2">
      <c r="A39" s="154"/>
      <c r="B39" s="155"/>
      <c r="C39" s="190" t="s">
        <v>156</v>
      </c>
      <c r="D39" s="162"/>
      <c r="E39" s="163">
        <v>0.63180000000000003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58"/>
      <c r="Z39" s="147"/>
      <c r="AA39" s="147"/>
      <c r="AB39" s="147"/>
      <c r="AC39" s="147"/>
      <c r="AD39" s="147"/>
      <c r="AE39" s="147"/>
      <c r="AF39" s="147"/>
      <c r="AG39" s="147" t="s">
        <v>120</v>
      </c>
      <c r="AH39" s="147">
        <v>2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3" x14ac:dyDescent="0.2">
      <c r="A40" s="154"/>
      <c r="B40" s="155"/>
      <c r="C40" s="189" t="s">
        <v>138</v>
      </c>
      <c r="D40" s="162"/>
      <c r="E40" s="163"/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58"/>
      <c r="Z40" s="147"/>
      <c r="AA40" s="147"/>
      <c r="AB40" s="147"/>
      <c r="AC40" s="147"/>
      <c r="AD40" s="147"/>
      <c r="AE40" s="147"/>
      <c r="AF40" s="147"/>
      <c r="AG40" s="147" t="s">
        <v>120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3" x14ac:dyDescent="0.2">
      <c r="A41" s="154"/>
      <c r="B41" s="155"/>
      <c r="C41" s="188" t="s">
        <v>157</v>
      </c>
      <c r="D41" s="160"/>
      <c r="E41" s="161">
        <v>-1.5768</v>
      </c>
      <c r="F41" s="158"/>
      <c r="G41" s="158"/>
      <c r="H41" s="158"/>
      <c r="I41" s="158"/>
      <c r="J41" s="158"/>
      <c r="K41" s="158"/>
      <c r="L41" s="158"/>
      <c r="M41" s="158"/>
      <c r="N41" s="157"/>
      <c r="O41" s="157"/>
      <c r="P41" s="157"/>
      <c r="Q41" s="157"/>
      <c r="R41" s="158"/>
      <c r="S41" s="158"/>
      <c r="T41" s="158"/>
      <c r="U41" s="158"/>
      <c r="V41" s="158"/>
      <c r="W41" s="158"/>
      <c r="X41" s="158"/>
      <c r="Y41" s="158"/>
      <c r="Z41" s="147"/>
      <c r="AA41" s="147"/>
      <c r="AB41" s="147"/>
      <c r="AC41" s="147"/>
      <c r="AD41" s="147"/>
      <c r="AE41" s="147"/>
      <c r="AF41" s="147"/>
      <c r="AG41" s="147" t="s">
        <v>120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73">
        <v>8</v>
      </c>
      <c r="B42" s="174" t="s">
        <v>158</v>
      </c>
      <c r="C42" s="187" t="s">
        <v>159</v>
      </c>
      <c r="D42" s="175" t="s">
        <v>132</v>
      </c>
      <c r="E42" s="176">
        <v>7.1208</v>
      </c>
      <c r="F42" s="177"/>
      <c r="G42" s="178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21</v>
      </c>
      <c r="M42" s="158">
        <f>G42*(1+L42/100)</f>
        <v>0</v>
      </c>
      <c r="N42" s="157">
        <v>0</v>
      </c>
      <c r="O42" s="157">
        <f>ROUND(E42*N42,2)</f>
        <v>0</v>
      </c>
      <c r="P42" s="157">
        <v>0</v>
      </c>
      <c r="Q42" s="157">
        <f>ROUND(E42*P42,2)</f>
        <v>0</v>
      </c>
      <c r="R42" s="158"/>
      <c r="S42" s="158" t="s">
        <v>115</v>
      </c>
      <c r="T42" s="158" t="s">
        <v>115</v>
      </c>
      <c r="U42" s="158">
        <v>0.2</v>
      </c>
      <c r="V42" s="158">
        <f>ROUND(E42*U42,2)</f>
        <v>1.42</v>
      </c>
      <c r="W42" s="158"/>
      <c r="X42" s="158" t="s">
        <v>116</v>
      </c>
      <c r="Y42" s="158" t="s">
        <v>117</v>
      </c>
      <c r="Z42" s="147"/>
      <c r="AA42" s="147"/>
      <c r="AB42" s="147"/>
      <c r="AC42" s="147"/>
      <c r="AD42" s="147"/>
      <c r="AE42" s="147"/>
      <c r="AF42" s="147"/>
      <c r="AG42" s="147" t="s">
        <v>118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2" x14ac:dyDescent="0.2">
      <c r="A43" s="154"/>
      <c r="B43" s="155"/>
      <c r="C43" s="188" t="s">
        <v>141</v>
      </c>
      <c r="D43" s="160"/>
      <c r="E43" s="161">
        <v>5.22</v>
      </c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58"/>
      <c r="Z43" s="147"/>
      <c r="AA43" s="147"/>
      <c r="AB43" s="147"/>
      <c r="AC43" s="147"/>
      <c r="AD43" s="147"/>
      <c r="AE43" s="147"/>
      <c r="AF43" s="147"/>
      <c r="AG43" s="147" t="s">
        <v>120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3" x14ac:dyDescent="0.2">
      <c r="A44" s="154"/>
      <c r="B44" s="155"/>
      <c r="C44" s="188" t="s">
        <v>142</v>
      </c>
      <c r="D44" s="160"/>
      <c r="E44" s="161">
        <v>0.32400000000000001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58"/>
      <c r="Z44" s="147"/>
      <c r="AA44" s="147"/>
      <c r="AB44" s="147"/>
      <c r="AC44" s="147"/>
      <c r="AD44" s="147"/>
      <c r="AE44" s="147"/>
      <c r="AF44" s="147"/>
      <c r="AG44" s="147" t="s">
        <v>120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3" x14ac:dyDescent="0.2">
      <c r="A45" s="154"/>
      <c r="B45" s="155"/>
      <c r="C45" s="188" t="s">
        <v>160</v>
      </c>
      <c r="D45" s="160"/>
      <c r="E45" s="161">
        <v>0.94499999999999995</v>
      </c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58"/>
      <c r="Z45" s="147"/>
      <c r="AA45" s="147"/>
      <c r="AB45" s="147"/>
      <c r="AC45" s="147"/>
      <c r="AD45" s="147"/>
      <c r="AE45" s="147"/>
      <c r="AF45" s="147"/>
      <c r="AG45" s="147" t="s">
        <v>120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3" x14ac:dyDescent="0.2">
      <c r="A46" s="154"/>
      <c r="B46" s="155"/>
      <c r="C46" s="188" t="s">
        <v>144</v>
      </c>
      <c r="D46" s="160"/>
      <c r="E46" s="161">
        <v>0.63180000000000003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58"/>
      <c r="Z46" s="147"/>
      <c r="AA46" s="147"/>
      <c r="AB46" s="147"/>
      <c r="AC46" s="147"/>
      <c r="AD46" s="147"/>
      <c r="AE46" s="147"/>
      <c r="AF46" s="147"/>
      <c r="AG46" s="147" t="s">
        <v>120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2.5" outlineLevel="1" x14ac:dyDescent="0.2">
      <c r="A47" s="173">
        <v>9</v>
      </c>
      <c r="B47" s="174" t="s">
        <v>161</v>
      </c>
      <c r="C47" s="187" t="s">
        <v>162</v>
      </c>
      <c r="D47" s="175" t="s">
        <v>114</v>
      </c>
      <c r="E47" s="176">
        <v>18.34</v>
      </c>
      <c r="F47" s="177"/>
      <c r="G47" s="178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21</v>
      </c>
      <c r="M47" s="158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8"/>
      <c r="S47" s="158" t="s">
        <v>115</v>
      </c>
      <c r="T47" s="158" t="s">
        <v>163</v>
      </c>
      <c r="U47" s="158">
        <v>0.06</v>
      </c>
      <c r="V47" s="158">
        <f>ROUND(E47*U47,2)</f>
        <v>1.1000000000000001</v>
      </c>
      <c r="W47" s="158"/>
      <c r="X47" s="158" t="s">
        <v>116</v>
      </c>
      <c r="Y47" s="158" t="s">
        <v>117</v>
      </c>
      <c r="Z47" s="147"/>
      <c r="AA47" s="147"/>
      <c r="AB47" s="147"/>
      <c r="AC47" s="147"/>
      <c r="AD47" s="147"/>
      <c r="AE47" s="147"/>
      <c r="AF47" s="147"/>
      <c r="AG47" s="147" t="s">
        <v>118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2" x14ac:dyDescent="0.2">
      <c r="A48" s="154"/>
      <c r="B48" s="155"/>
      <c r="C48" s="188" t="s">
        <v>164</v>
      </c>
      <c r="D48" s="160"/>
      <c r="E48" s="161">
        <v>8.3000000000000007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58"/>
      <c r="Z48" s="147"/>
      <c r="AA48" s="147"/>
      <c r="AB48" s="147"/>
      <c r="AC48" s="147"/>
      <c r="AD48" s="147"/>
      <c r="AE48" s="147"/>
      <c r="AF48" s="147"/>
      <c r="AG48" s="147" t="s">
        <v>120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3" x14ac:dyDescent="0.2">
      <c r="A49" s="154"/>
      <c r="B49" s="155"/>
      <c r="C49" s="188" t="s">
        <v>165</v>
      </c>
      <c r="D49" s="160"/>
      <c r="E49" s="161">
        <v>10.039999999999999</v>
      </c>
      <c r="F49" s="158"/>
      <c r="G49" s="158"/>
      <c r="H49" s="158"/>
      <c r="I49" s="158"/>
      <c r="J49" s="158"/>
      <c r="K49" s="158"/>
      <c r="L49" s="158"/>
      <c r="M49" s="158"/>
      <c r="N49" s="157"/>
      <c r="O49" s="157"/>
      <c r="P49" s="157"/>
      <c r="Q49" s="157"/>
      <c r="R49" s="158"/>
      <c r="S49" s="158"/>
      <c r="T49" s="158"/>
      <c r="U49" s="158"/>
      <c r="V49" s="158"/>
      <c r="W49" s="158"/>
      <c r="X49" s="158"/>
      <c r="Y49" s="158"/>
      <c r="Z49" s="147"/>
      <c r="AA49" s="147"/>
      <c r="AB49" s="147"/>
      <c r="AC49" s="147"/>
      <c r="AD49" s="147"/>
      <c r="AE49" s="147"/>
      <c r="AF49" s="147"/>
      <c r="AG49" s="147" t="s">
        <v>120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73">
        <v>10</v>
      </c>
      <c r="B50" s="174" t="s">
        <v>166</v>
      </c>
      <c r="C50" s="187" t="s">
        <v>167</v>
      </c>
      <c r="D50" s="175" t="s">
        <v>132</v>
      </c>
      <c r="E50" s="176">
        <v>13.6029</v>
      </c>
      <c r="F50" s="177"/>
      <c r="G50" s="178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21</v>
      </c>
      <c r="M50" s="158">
        <f>G50*(1+L50/100)</f>
        <v>0</v>
      </c>
      <c r="N50" s="157">
        <v>0</v>
      </c>
      <c r="O50" s="157">
        <f>ROUND(E50*N50,2)</f>
        <v>0</v>
      </c>
      <c r="P50" s="157">
        <v>0</v>
      </c>
      <c r="Q50" s="157">
        <f>ROUND(E50*P50,2)</f>
        <v>0</v>
      </c>
      <c r="R50" s="158"/>
      <c r="S50" s="158" t="s">
        <v>115</v>
      </c>
      <c r="T50" s="158" t="s">
        <v>163</v>
      </c>
      <c r="U50" s="158">
        <v>0</v>
      </c>
      <c r="V50" s="158">
        <f>ROUND(E50*U50,2)</f>
        <v>0</v>
      </c>
      <c r="W50" s="158"/>
      <c r="X50" s="158" t="s">
        <v>116</v>
      </c>
      <c r="Y50" s="158" t="s">
        <v>117</v>
      </c>
      <c r="Z50" s="147"/>
      <c r="AA50" s="147"/>
      <c r="AB50" s="147"/>
      <c r="AC50" s="147"/>
      <c r="AD50" s="147"/>
      <c r="AE50" s="147"/>
      <c r="AF50" s="147"/>
      <c r="AG50" s="147" t="s">
        <v>118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2" x14ac:dyDescent="0.2">
      <c r="A51" s="154"/>
      <c r="B51" s="155"/>
      <c r="C51" s="188" t="s">
        <v>148</v>
      </c>
      <c r="D51" s="160"/>
      <c r="E51" s="161">
        <v>13.6029</v>
      </c>
      <c r="F51" s="158"/>
      <c r="G51" s="158"/>
      <c r="H51" s="158"/>
      <c r="I51" s="158"/>
      <c r="J51" s="158"/>
      <c r="K51" s="158"/>
      <c r="L51" s="158"/>
      <c r="M51" s="158"/>
      <c r="N51" s="157"/>
      <c r="O51" s="157"/>
      <c r="P51" s="157"/>
      <c r="Q51" s="157"/>
      <c r="R51" s="158"/>
      <c r="S51" s="158"/>
      <c r="T51" s="158"/>
      <c r="U51" s="158"/>
      <c r="V51" s="158"/>
      <c r="W51" s="158"/>
      <c r="X51" s="158"/>
      <c r="Y51" s="158"/>
      <c r="Z51" s="147"/>
      <c r="AA51" s="147"/>
      <c r="AB51" s="147"/>
      <c r="AC51" s="147"/>
      <c r="AD51" s="147"/>
      <c r="AE51" s="147"/>
      <c r="AF51" s="147"/>
      <c r="AG51" s="147" t="s">
        <v>120</v>
      </c>
      <c r="AH51" s="147">
        <v>5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73">
        <v>11</v>
      </c>
      <c r="B52" s="174" t="s">
        <v>168</v>
      </c>
      <c r="C52" s="187" t="s">
        <v>169</v>
      </c>
      <c r="D52" s="175" t="s">
        <v>170</v>
      </c>
      <c r="E52" s="176">
        <v>9.9792000000000005</v>
      </c>
      <c r="F52" s="177"/>
      <c r="G52" s="178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21</v>
      </c>
      <c r="M52" s="158">
        <f>G52*(1+L52/100)</f>
        <v>0</v>
      </c>
      <c r="N52" s="157">
        <v>1</v>
      </c>
      <c r="O52" s="157">
        <f>ROUND(E52*N52,2)</f>
        <v>9.98</v>
      </c>
      <c r="P52" s="157">
        <v>0</v>
      </c>
      <c r="Q52" s="157">
        <f>ROUND(E52*P52,2)</f>
        <v>0</v>
      </c>
      <c r="R52" s="158" t="s">
        <v>171</v>
      </c>
      <c r="S52" s="158" t="s">
        <v>172</v>
      </c>
      <c r="T52" s="158" t="s">
        <v>163</v>
      </c>
      <c r="U52" s="158">
        <v>0</v>
      </c>
      <c r="V52" s="158">
        <f>ROUND(E52*U52,2)</f>
        <v>0</v>
      </c>
      <c r="W52" s="158"/>
      <c r="X52" s="158" t="s">
        <v>173</v>
      </c>
      <c r="Y52" s="158" t="s">
        <v>117</v>
      </c>
      <c r="Z52" s="147"/>
      <c r="AA52" s="147"/>
      <c r="AB52" s="147"/>
      <c r="AC52" s="147"/>
      <c r="AD52" s="147"/>
      <c r="AE52" s="147"/>
      <c r="AF52" s="147"/>
      <c r="AG52" s="147" t="s">
        <v>174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2" x14ac:dyDescent="0.2">
      <c r="A53" s="154"/>
      <c r="B53" s="155"/>
      <c r="C53" s="189" t="s">
        <v>134</v>
      </c>
      <c r="D53" s="162"/>
      <c r="E53" s="163"/>
      <c r="F53" s="158"/>
      <c r="G53" s="158"/>
      <c r="H53" s="158"/>
      <c r="I53" s="158"/>
      <c r="J53" s="158"/>
      <c r="K53" s="158"/>
      <c r="L53" s="158"/>
      <c r="M53" s="158"/>
      <c r="N53" s="157"/>
      <c r="O53" s="157"/>
      <c r="P53" s="157"/>
      <c r="Q53" s="157"/>
      <c r="R53" s="158"/>
      <c r="S53" s="158"/>
      <c r="T53" s="158"/>
      <c r="U53" s="158"/>
      <c r="V53" s="158"/>
      <c r="W53" s="158"/>
      <c r="X53" s="158"/>
      <c r="Y53" s="158"/>
      <c r="Z53" s="147"/>
      <c r="AA53" s="147"/>
      <c r="AB53" s="147"/>
      <c r="AC53" s="147"/>
      <c r="AD53" s="147"/>
      <c r="AE53" s="147"/>
      <c r="AF53" s="147"/>
      <c r="AG53" s="147" t="s">
        <v>120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3" x14ac:dyDescent="0.2">
      <c r="A54" s="154"/>
      <c r="B54" s="155"/>
      <c r="C54" s="190" t="s">
        <v>175</v>
      </c>
      <c r="D54" s="162"/>
      <c r="E54" s="163">
        <v>5.22</v>
      </c>
      <c r="F54" s="158"/>
      <c r="G54" s="158"/>
      <c r="H54" s="158"/>
      <c r="I54" s="158"/>
      <c r="J54" s="158"/>
      <c r="K54" s="158"/>
      <c r="L54" s="158"/>
      <c r="M54" s="158"/>
      <c r="N54" s="157"/>
      <c r="O54" s="157"/>
      <c r="P54" s="157"/>
      <c r="Q54" s="157"/>
      <c r="R54" s="158"/>
      <c r="S54" s="158"/>
      <c r="T54" s="158"/>
      <c r="U54" s="158"/>
      <c r="V54" s="158"/>
      <c r="W54" s="158"/>
      <c r="X54" s="158"/>
      <c r="Y54" s="158"/>
      <c r="Z54" s="147"/>
      <c r="AA54" s="147"/>
      <c r="AB54" s="147"/>
      <c r="AC54" s="147"/>
      <c r="AD54" s="147"/>
      <c r="AE54" s="147"/>
      <c r="AF54" s="147"/>
      <c r="AG54" s="147" t="s">
        <v>120</v>
      </c>
      <c r="AH54" s="147">
        <v>2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3" x14ac:dyDescent="0.2">
      <c r="A55" s="154"/>
      <c r="B55" s="155"/>
      <c r="C55" s="190" t="s">
        <v>176</v>
      </c>
      <c r="D55" s="162"/>
      <c r="E55" s="163">
        <v>0.32400000000000001</v>
      </c>
      <c r="F55" s="158"/>
      <c r="G55" s="158"/>
      <c r="H55" s="158"/>
      <c r="I55" s="158"/>
      <c r="J55" s="158"/>
      <c r="K55" s="158"/>
      <c r="L55" s="158"/>
      <c r="M55" s="158"/>
      <c r="N55" s="157"/>
      <c r="O55" s="157"/>
      <c r="P55" s="157"/>
      <c r="Q55" s="157"/>
      <c r="R55" s="158"/>
      <c r="S55" s="158"/>
      <c r="T55" s="158"/>
      <c r="U55" s="158"/>
      <c r="V55" s="158"/>
      <c r="W55" s="158"/>
      <c r="X55" s="158"/>
      <c r="Y55" s="158"/>
      <c r="Z55" s="147"/>
      <c r="AA55" s="147"/>
      <c r="AB55" s="147"/>
      <c r="AC55" s="147"/>
      <c r="AD55" s="147"/>
      <c r="AE55" s="147"/>
      <c r="AF55" s="147"/>
      <c r="AG55" s="147" t="s">
        <v>120</v>
      </c>
      <c r="AH55" s="147">
        <v>2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3" x14ac:dyDescent="0.2">
      <c r="A56" s="154"/>
      <c r="B56" s="155"/>
      <c r="C56" s="189" t="s">
        <v>138</v>
      </c>
      <c r="D56" s="162"/>
      <c r="E56" s="163"/>
      <c r="F56" s="158"/>
      <c r="G56" s="158"/>
      <c r="H56" s="158"/>
      <c r="I56" s="158"/>
      <c r="J56" s="158"/>
      <c r="K56" s="158"/>
      <c r="L56" s="158"/>
      <c r="M56" s="158"/>
      <c r="N56" s="157"/>
      <c r="O56" s="157"/>
      <c r="P56" s="157"/>
      <c r="Q56" s="157"/>
      <c r="R56" s="158"/>
      <c r="S56" s="158"/>
      <c r="T56" s="158"/>
      <c r="U56" s="158"/>
      <c r="V56" s="158"/>
      <c r="W56" s="158"/>
      <c r="X56" s="158"/>
      <c r="Y56" s="158"/>
      <c r="Z56" s="147"/>
      <c r="AA56" s="147"/>
      <c r="AB56" s="147"/>
      <c r="AC56" s="147"/>
      <c r="AD56" s="147"/>
      <c r="AE56" s="147"/>
      <c r="AF56" s="147"/>
      <c r="AG56" s="147" t="s">
        <v>120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3" x14ac:dyDescent="0.2">
      <c r="A57" s="154"/>
      <c r="B57" s="155"/>
      <c r="C57" s="188" t="s">
        <v>177</v>
      </c>
      <c r="D57" s="160"/>
      <c r="E57" s="161">
        <v>9.9792000000000005</v>
      </c>
      <c r="F57" s="158"/>
      <c r="G57" s="158"/>
      <c r="H57" s="158"/>
      <c r="I57" s="158"/>
      <c r="J57" s="158"/>
      <c r="K57" s="158"/>
      <c r="L57" s="158"/>
      <c r="M57" s="158"/>
      <c r="N57" s="157"/>
      <c r="O57" s="157"/>
      <c r="P57" s="157"/>
      <c r="Q57" s="157"/>
      <c r="R57" s="158"/>
      <c r="S57" s="158"/>
      <c r="T57" s="158"/>
      <c r="U57" s="158"/>
      <c r="V57" s="158"/>
      <c r="W57" s="158"/>
      <c r="X57" s="158"/>
      <c r="Y57" s="158"/>
      <c r="Z57" s="147"/>
      <c r="AA57" s="147"/>
      <c r="AB57" s="147"/>
      <c r="AC57" s="147"/>
      <c r="AD57" s="147"/>
      <c r="AE57" s="147"/>
      <c r="AF57" s="147"/>
      <c r="AG57" s="147" t="s">
        <v>120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x14ac:dyDescent="0.2">
      <c r="A58" s="166" t="s">
        <v>110</v>
      </c>
      <c r="B58" s="167" t="s">
        <v>57</v>
      </c>
      <c r="C58" s="186" t="s">
        <v>58</v>
      </c>
      <c r="D58" s="168"/>
      <c r="E58" s="169"/>
      <c r="F58" s="170"/>
      <c r="G58" s="171">
        <f>SUMIF(AG59:AG84,"&lt;&gt;NOR",G59:G84)</f>
        <v>0</v>
      </c>
      <c r="H58" s="165"/>
      <c r="I58" s="165">
        <f>SUM(I59:I84)</f>
        <v>0</v>
      </c>
      <c r="J58" s="165"/>
      <c r="K58" s="165">
        <f>SUM(K59:K84)</f>
        <v>0</v>
      </c>
      <c r="L58" s="165"/>
      <c r="M58" s="165">
        <f>SUM(M59:M84)</f>
        <v>0</v>
      </c>
      <c r="N58" s="164"/>
      <c r="O58" s="164">
        <f>SUM(O59:O84)</f>
        <v>4.76</v>
      </c>
      <c r="P58" s="164"/>
      <c r="Q58" s="164">
        <f>SUM(Q59:Q84)</f>
        <v>0</v>
      </c>
      <c r="R58" s="165"/>
      <c r="S58" s="165"/>
      <c r="T58" s="165"/>
      <c r="U58" s="165"/>
      <c r="V58" s="165">
        <f>SUM(V59:V84)</f>
        <v>19.260000000000002</v>
      </c>
      <c r="W58" s="165"/>
      <c r="X58" s="165"/>
      <c r="Y58" s="165"/>
      <c r="AG58" t="s">
        <v>111</v>
      </c>
    </row>
    <row r="59" spans="1:60" ht="22.5" outlineLevel="1" x14ac:dyDescent="0.2">
      <c r="A59" s="173">
        <v>12</v>
      </c>
      <c r="B59" s="174" t="s">
        <v>178</v>
      </c>
      <c r="C59" s="187" t="s">
        <v>179</v>
      </c>
      <c r="D59" s="175" t="s">
        <v>128</v>
      </c>
      <c r="E59" s="176">
        <v>8.4</v>
      </c>
      <c r="F59" s="177"/>
      <c r="G59" s="178">
        <f>ROUND(E59*F59,2)</f>
        <v>0</v>
      </c>
      <c r="H59" s="159"/>
      <c r="I59" s="158">
        <f>ROUND(E59*H59,2)</f>
        <v>0</v>
      </c>
      <c r="J59" s="159"/>
      <c r="K59" s="158">
        <f>ROUND(E59*J59,2)</f>
        <v>0</v>
      </c>
      <c r="L59" s="158">
        <v>21</v>
      </c>
      <c r="M59" s="158">
        <f>G59*(1+L59/100)</f>
        <v>0</v>
      </c>
      <c r="N59" s="157">
        <v>0</v>
      </c>
      <c r="O59" s="157">
        <f>ROUND(E59*N59,2)</f>
        <v>0</v>
      </c>
      <c r="P59" s="157">
        <v>0</v>
      </c>
      <c r="Q59" s="157">
        <f>ROUND(E59*P59,2)</f>
        <v>0</v>
      </c>
      <c r="R59" s="158"/>
      <c r="S59" s="158" t="s">
        <v>115</v>
      </c>
      <c r="T59" s="158" t="s">
        <v>163</v>
      </c>
      <c r="U59" s="158">
        <v>5.5E-2</v>
      </c>
      <c r="V59" s="158">
        <f>ROUND(E59*U59,2)</f>
        <v>0.46</v>
      </c>
      <c r="W59" s="158"/>
      <c r="X59" s="158" t="s">
        <v>116</v>
      </c>
      <c r="Y59" s="158" t="s">
        <v>117</v>
      </c>
      <c r="Z59" s="147"/>
      <c r="AA59" s="147"/>
      <c r="AB59" s="147"/>
      <c r="AC59" s="147"/>
      <c r="AD59" s="147"/>
      <c r="AE59" s="147"/>
      <c r="AF59" s="147"/>
      <c r="AG59" s="147" t="s">
        <v>118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2" x14ac:dyDescent="0.2">
      <c r="A60" s="154"/>
      <c r="B60" s="155"/>
      <c r="C60" s="188" t="s">
        <v>180</v>
      </c>
      <c r="D60" s="160"/>
      <c r="E60" s="161">
        <v>8.4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58"/>
      <c r="Z60" s="147"/>
      <c r="AA60" s="147"/>
      <c r="AB60" s="147"/>
      <c r="AC60" s="147"/>
      <c r="AD60" s="147"/>
      <c r="AE60" s="147"/>
      <c r="AF60" s="147"/>
      <c r="AG60" s="147" t="s">
        <v>120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73">
        <v>13</v>
      </c>
      <c r="B61" s="174" t="s">
        <v>181</v>
      </c>
      <c r="C61" s="187" t="s">
        <v>182</v>
      </c>
      <c r="D61" s="175" t="s">
        <v>114</v>
      </c>
      <c r="E61" s="176">
        <v>39.073999999999998</v>
      </c>
      <c r="F61" s="177"/>
      <c r="G61" s="178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21</v>
      </c>
      <c r="M61" s="158">
        <f>G61*(1+L61/100)</f>
        <v>0</v>
      </c>
      <c r="N61" s="157">
        <v>0</v>
      </c>
      <c r="O61" s="157">
        <f>ROUND(E61*N61,2)</f>
        <v>0</v>
      </c>
      <c r="P61" s="157">
        <v>0</v>
      </c>
      <c r="Q61" s="157">
        <f>ROUND(E61*P61,2)</f>
        <v>0</v>
      </c>
      <c r="R61" s="158"/>
      <c r="S61" s="158" t="s">
        <v>115</v>
      </c>
      <c r="T61" s="158" t="s">
        <v>115</v>
      </c>
      <c r="U61" s="158">
        <v>0.15</v>
      </c>
      <c r="V61" s="158">
        <f>ROUND(E61*U61,2)</f>
        <v>5.86</v>
      </c>
      <c r="W61" s="158"/>
      <c r="X61" s="158" t="s">
        <v>116</v>
      </c>
      <c r="Y61" s="158" t="s">
        <v>117</v>
      </c>
      <c r="Z61" s="147"/>
      <c r="AA61" s="147"/>
      <c r="AB61" s="147"/>
      <c r="AC61" s="147"/>
      <c r="AD61" s="147"/>
      <c r="AE61" s="147"/>
      <c r="AF61" s="147"/>
      <c r="AG61" s="147" t="s">
        <v>118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2" x14ac:dyDescent="0.2">
      <c r="A62" s="154"/>
      <c r="B62" s="155"/>
      <c r="C62" s="188" t="s">
        <v>125</v>
      </c>
      <c r="D62" s="160"/>
      <c r="E62" s="161">
        <v>39.073999999999998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58"/>
      <c r="Z62" s="147"/>
      <c r="AA62" s="147"/>
      <c r="AB62" s="147"/>
      <c r="AC62" s="147"/>
      <c r="AD62" s="147"/>
      <c r="AE62" s="147"/>
      <c r="AF62" s="147"/>
      <c r="AG62" s="147" t="s">
        <v>120</v>
      </c>
      <c r="AH62" s="147">
        <v>5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73">
        <v>14</v>
      </c>
      <c r="B63" s="174" t="s">
        <v>183</v>
      </c>
      <c r="C63" s="187" t="s">
        <v>184</v>
      </c>
      <c r="D63" s="175" t="s">
        <v>114</v>
      </c>
      <c r="E63" s="176">
        <v>14.77</v>
      </c>
      <c r="F63" s="177"/>
      <c r="G63" s="178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21</v>
      </c>
      <c r="M63" s="158">
        <f>G63*(1+L63/100)</f>
        <v>0</v>
      </c>
      <c r="N63" s="157">
        <v>2.0000000000000002E-5</v>
      </c>
      <c r="O63" s="157">
        <f>ROUND(E63*N63,2)</f>
        <v>0</v>
      </c>
      <c r="P63" s="157">
        <v>0</v>
      </c>
      <c r="Q63" s="157">
        <f>ROUND(E63*P63,2)</f>
        <v>0</v>
      </c>
      <c r="R63" s="158"/>
      <c r="S63" s="158" t="s">
        <v>115</v>
      </c>
      <c r="T63" s="158" t="s">
        <v>115</v>
      </c>
      <c r="U63" s="158">
        <v>0.32</v>
      </c>
      <c r="V63" s="158">
        <f>ROUND(E63*U63,2)</f>
        <v>4.7300000000000004</v>
      </c>
      <c r="W63" s="158"/>
      <c r="X63" s="158" t="s">
        <v>116</v>
      </c>
      <c r="Y63" s="158" t="s">
        <v>117</v>
      </c>
      <c r="Z63" s="147"/>
      <c r="AA63" s="147"/>
      <c r="AB63" s="147"/>
      <c r="AC63" s="147"/>
      <c r="AD63" s="147"/>
      <c r="AE63" s="147"/>
      <c r="AF63" s="147"/>
      <c r="AG63" s="147" t="s">
        <v>118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2" x14ac:dyDescent="0.2">
      <c r="A64" s="154"/>
      <c r="B64" s="155"/>
      <c r="C64" s="188" t="s">
        <v>185</v>
      </c>
      <c r="D64" s="160"/>
      <c r="E64" s="161">
        <v>8.68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58"/>
      <c r="Z64" s="147"/>
      <c r="AA64" s="147"/>
      <c r="AB64" s="147"/>
      <c r="AC64" s="147"/>
      <c r="AD64" s="147"/>
      <c r="AE64" s="147"/>
      <c r="AF64" s="147"/>
      <c r="AG64" s="147" t="s">
        <v>120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3" x14ac:dyDescent="0.2">
      <c r="A65" s="154"/>
      <c r="B65" s="155"/>
      <c r="C65" s="188" t="s">
        <v>186</v>
      </c>
      <c r="D65" s="160"/>
      <c r="E65" s="161">
        <v>2.61</v>
      </c>
      <c r="F65" s="158"/>
      <c r="G65" s="158"/>
      <c r="H65" s="158"/>
      <c r="I65" s="158"/>
      <c r="J65" s="158"/>
      <c r="K65" s="158"/>
      <c r="L65" s="158"/>
      <c r="M65" s="158"/>
      <c r="N65" s="157"/>
      <c r="O65" s="157"/>
      <c r="P65" s="157"/>
      <c r="Q65" s="157"/>
      <c r="R65" s="158"/>
      <c r="S65" s="158"/>
      <c r="T65" s="158"/>
      <c r="U65" s="158"/>
      <c r="V65" s="158"/>
      <c r="W65" s="158"/>
      <c r="X65" s="158"/>
      <c r="Y65" s="158"/>
      <c r="Z65" s="147"/>
      <c r="AA65" s="147"/>
      <c r="AB65" s="147"/>
      <c r="AC65" s="147"/>
      <c r="AD65" s="147"/>
      <c r="AE65" s="147"/>
      <c r="AF65" s="147"/>
      <c r="AG65" s="147" t="s">
        <v>120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3" x14ac:dyDescent="0.2">
      <c r="A66" s="154"/>
      <c r="B66" s="155"/>
      <c r="C66" s="188" t="s">
        <v>187</v>
      </c>
      <c r="D66" s="160"/>
      <c r="E66" s="161">
        <v>3.48</v>
      </c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58"/>
      <c r="Z66" s="147"/>
      <c r="AA66" s="147"/>
      <c r="AB66" s="147"/>
      <c r="AC66" s="147"/>
      <c r="AD66" s="147"/>
      <c r="AE66" s="147"/>
      <c r="AF66" s="147"/>
      <c r="AG66" s="147" t="s">
        <v>120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73">
        <v>15</v>
      </c>
      <c r="B67" s="174" t="s">
        <v>188</v>
      </c>
      <c r="C67" s="187" t="s">
        <v>189</v>
      </c>
      <c r="D67" s="175" t="s">
        <v>132</v>
      </c>
      <c r="E67" s="176">
        <v>0.48599999999999999</v>
      </c>
      <c r="F67" s="177"/>
      <c r="G67" s="178">
        <f>ROUND(E67*F67,2)</f>
        <v>0</v>
      </c>
      <c r="H67" s="159"/>
      <c r="I67" s="158">
        <f>ROUND(E67*H67,2)</f>
        <v>0</v>
      </c>
      <c r="J67" s="159"/>
      <c r="K67" s="158">
        <f>ROUND(E67*J67,2)</f>
        <v>0</v>
      </c>
      <c r="L67" s="158">
        <v>21</v>
      </c>
      <c r="M67" s="158">
        <f>G67*(1+L67/100)</f>
        <v>0</v>
      </c>
      <c r="N67" s="157">
        <v>2.5249999999999999</v>
      </c>
      <c r="O67" s="157">
        <f>ROUND(E67*N67,2)</f>
        <v>1.23</v>
      </c>
      <c r="P67" s="157">
        <v>0</v>
      </c>
      <c r="Q67" s="157">
        <f>ROUND(E67*P67,2)</f>
        <v>0</v>
      </c>
      <c r="R67" s="158"/>
      <c r="S67" s="158" t="s">
        <v>115</v>
      </c>
      <c r="T67" s="158" t="s">
        <v>115</v>
      </c>
      <c r="U67" s="158">
        <v>0.48</v>
      </c>
      <c r="V67" s="158">
        <f>ROUND(E67*U67,2)</f>
        <v>0.23</v>
      </c>
      <c r="W67" s="158"/>
      <c r="X67" s="158" t="s">
        <v>116</v>
      </c>
      <c r="Y67" s="158" t="s">
        <v>117</v>
      </c>
      <c r="Z67" s="147"/>
      <c r="AA67" s="147"/>
      <c r="AB67" s="147"/>
      <c r="AC67" s="147"/>
      <c r="AD67" s="147"/>
      <c r="AE67" s="147"/>
      <c r="AF67" s="147"/>
      <c r="AG67" s="147" t="s">
        <v>118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2" x14ac:dyDescent="0.2">
      <c r="A68" s="154"/>
      <c r="B68" s="155"/>
      <c r="C68" s="188" t="s">
        <v>190</v>
      </c>
      <c r="D68" s="160"/>
      <c r="E68" s="161">
        <v>0.48599999999999999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58"/>
      <c r="Z68" s="147"/>
      <c r="AA68" s="147"/>
      <c r="AB68" s="147"/>
      <c r="AC68" s="147"/>
      <c r="AD68" s="147"/>
      <c r="AE68" s="147"/>
      <c r="AF68" s="147"/>
      <c r="AG68" s="147" t="s">
        <v>120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2.5" outlineLevel="1" x14ac:dyDescent="0.2">
      <c r="A69" s="173">
        <v>16</v>
      </c>
      <c r="B69" s="174" t="s">
        <v>191</v>
      </c>
      <c r="C69" s="187" t="s">
        <v>192</v>
      </c>
      <c r="D69" s="175" t="s">
        <v>170</v>
      </c>
      <c r="E69" s="176">
        <v>1.9390000000000001E-2</v>
      </c>
      <c r="F69" s="177"/>
      <c r="G69" s="178">
        <f>ROUND(E69*F69,2)</f>
        <v>0</v>
      </c>
      <c r="H69" s="159"/>
      <c r="I69" s="158">
        <f>ROUND(E69*H69,2)</f>
        <v>0</v>
      </c>
      <c r="J69" s="159"/>
      <c r="K69" s="158">
        <f>ROUND(E69*J69,2)</f>
        <v>0</v>
      </c>
      <c r="L69" s="158">
        <v>21</v>
      </c>
      <c r="M69" s="158">
        <f>G69*(1+L69/100)</f>
        <v>0</v>
      </c>
      <c r="N69" s="157">
        <v>1.0570200000000001</v>
      </c>
      <c r="O69" s="157">
        <f>ROUND(E69*N69,2)</f>
        <v>0.02</v>
      </c>
      <c r="P69" s="157">
        <v>0</v>
      </c>
      <c r="Q69" s="157">
        <f>ROUND(E69*P69,2)</f>
        <v>0</v>
      </c>
      <c r="R69" s="158"/>
      <c r="S69" s="158" t="s">
        <v>115</v>
      </c>
      <c r="T69" s="158" t="s">
        <v>115</v>
      </c>
      <c r="U69" s="158">
        <v>15.23</v>
      </c>
      <c r="V69" s="158">
        <f>ROUND(E69*U69,2)</f>
        <v>0.3</v>
      </c>
      <c r="W69" s="158"/>
      <c r="X69" s="158" t="s">
        <v>116</v>
      </c>
      <c r="Y69" s="158" t="s">
        <v>117</v>
      </c>
      <c r="Z69" s="147"/>
      <c r="AA69" s="147"/>
      <c r="AB69" s="147"/>
      <c r="AC69" s="147"/>
      <c r="AD69" s="147"/>
      <c r="AE69" s="147"/>
      <c r="AF69" s="147"/>
      <c r="AG69" s="147" t="s">
        <v>118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2" x14ac:dyDescent="0.2">
      <c r="A70" s="154"/>
      <c r="B70" s="155"/>
      <c r="C70" s="188" t="s">
        <v>193</v>
      </c>
      <c r="D70" s="160"/>
      <c r="E70" s="161">
        <v>1.9390000000000001E-2</v>
      </c>
      <c r="F70" s="158"/>
      <c r="G70" s="158"/>
      <c r="H70" s="158"/>
      <c r="I70" s="158"/>
      <c r="J70" s="158"/>
      <c r="K70" s="158"/>
      <c r="L70" s="158"/>
      <c r="M70" s="158"/>
      <c r="N70" s="157"/>
      <c r="O70" s="157"/>
      <c r="P70" s="157"/>
      <c r="Q70" s="157"/>
      <c r="R70" s="158"/>
      <c r="S70" s="158"/>
      <c r="T70" s="158"/>
      <c r="U70" s="158"/>
      <c r="V70" s="158"/>
      <c r="W70" s="158"/>
      <c r="X70" s="158"/>
      <c r="Y70" s="158"/>
      <c r="Z70" s="147"/>
      <c r="AA70" s="147"/>
      <c r="AB70" s="147"/>
      <c r="AC70" s="147"/>
      <c r="AD70" s="147"/>
      <c r="AE70" s="147"/>
      <c r="AF70" s="147"/>
      <c r="AG70" s="147" t="s">
        <v>120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73">
        <v>17</v>
      </c>
      <c r="B71" s="174" t="s">
        <v>194</v>
      </c>
      <c r="C71" s="187" t="s">
        <v>195</v>
      </c>
      <c r="D71" s="175" t="s">
        <v>132</v>
      </c>
      <c r="E71" s="176">
        <v>1.35</v>
      </c>
      <c r="F71" s="177"/>
      <c r="G71" s="178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7">
        <v>2.5249999999999999</v>
      </c>
      <c r="O71" s="157">
        <f>ROUND(E71*N71,2)</f>
        <v>3.41</v>
      </c>
      <c r="P71" s="157">
        <v>0</v>
      </c>
      <c r="Q71" s="157">
        <f>ROUND(E71*P71,2)</f>
        <v>0</v>
      </c>
      <c r="R71" s="158"/>
      <c r="S71" s="158" t="s">
        <v>115</v>
      </c>
      <c r="T71" s="158" t="s">
        <v>115</v>
      </c>
      <c r="U71" s="158">
        <v>0.48</v>
      </c>
      <c r="V71" s="158">
        <f>ROUND(E71*U71,2)</f>
        <v>0.65</v>
      </c>
      <c r="W71" s="158"/>
      <c r="X71" s="158" t="s">
        <v>116</v>
      </c>
      <c r="Y71" s="158" t="s">
        <v>117</v>
      </c>
      <c r="Z71" s="147"/>
      <c r="AA71" s="147"/>
      <c r="AB71" s="147"/>
      <c r="AC71" s="147"/>
      <c r="AD71" s="147"/>
      <c r="AE71" s="147"/>
      <c r="AF71" s="147"/>
      <c r="AG71" s="147" t="s">
        <v>118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2" x14ac:dyDescent="0.2">
      <c r="A72" s="154"/>
      <c r="B72" s="155"/>
      <c r="C72" s="188" t="s">
        <v>196</v>
      </c>
      <c r="D72" s="160"/>
      <c r="E72" s="161">
        <v>0.97199999999999998</v>
      </c>
      <c r="F72" s="158"/>
      <c r="G72" s="158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58"/>
      <c r="Z72" s="147"/>
      <c r="AA72" s="147"/>
      <c r="AB72" s="147"/>
      <c r="AC72" s="147"/>
      <c r="AD72" s="147"/>
      <c r="AE72" s="147"/>
      <c r="AF72" s="147"/>
      <c r="AG72" s="147" t="s">
        <v>120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3" x14ac:dyDescent="0.2">
      <c r="A73" s="154"/>
      <c r="B73" s="155"/>
      <c r="C73" s="188" t="s">
        <v>197</v>
      </c>
      <c r="D73" s="160"/>
      <c r="E73" s="161">
        <v>0.378</v>
      </c>
      <c r="F73" s="158"/>
      <c r="G73" s="158"/>
      <c r="H73" s="158"/>
      <c r="I73" s="158"/>
      <c r="J73" s="158"/>
      <c r="K73" s="158"/>
      <c r="L73" s="158"/>
      <c r="M73" s="158"/>
      <c r="N73" s="157"/>
      <c r="O73" s="157"/>
      <c r="P73" s="157"/>
      <c r="Q73" s="157"/>
      <c r="R73" s="158"/>
      <c r="S73" s="158"/>
      <c r="T73" s="158"/>
      <c r="U73" s="158"/>
      <c r="V73" s="158"/>
      <c r="W73" s="158"/>
      <c r="X73" s="158"/>
      <c r="Y73" s="158"/>
      <c r="Z73" s="147"/>
      <c r="AA73" s="147"/>
      <c r="AB73" s="147"/>
      <c r="AC73" s="147"/>
      <c r="AD73" s="147"/>
      <c r="AE73" s="147"/>
      <c r="AF73" s="147"/>
      <c r="AG73" s="147" t="s">
        <v>120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73">
        <v>18</v>
      </c>
      <c r="B74" s="174" t="s">
        <v>198</v>
      </c>
      <c r="C74" s="187" t="s">
        <v>199</v>
      </c>
      <c r="D74" s="175" t="s">
        <v>114</v>
      </c>
      <c r="E74" s="176">
        <v>3.6720000000000002</v>
      </c>
      <c r="F74" s="177"/>
      <c r="G74" s="178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21</v>
      </c>
      <c r="M74" s="158">
        <f>G74*(1+L74/100)</f>
        <v>0</v>
      </c>
      <c r="N74" s="157">
        <v>2.0000000000000001E-4</v>
      </c>
      <c r="O74" s="157">
        <f>ROUND(E74*N74,2)</f>
        <v>0</v>
      </c>
      <c r="P74" s="157">
        <v>0</v>
      </c>
      <c r="Q74" s="157">
        <f>ROUND(E74*P74,2)</f>
        <v>0</v>
      </c>
      <c r="R74" s="158"/>
      <c r="S74" s="158" t="s">
        <v>115</v>
      </c>
      <c r="T74" s="158" t="s">
        <v>115</v>
      </c>
      <c r="U74" s="158">
        <v>0.45</v>
      </c>
      <c r="V74" s="158">
        <f>ROUND(E74*U74,2)</f>
        <v>1.65</v>
      </c>
      <c r="W74" s="158"/>
      <c r="X74" s="158" t="s">
        <v>116</v>
      </c>
      <c r="Y74" s="158" t="s">
        <v>117</v>
      </c>
      <c r="Z74" s="147"/>
      <c r="AA74" s="147"/>
      <c r="AB74" s="147"/>
      <c r="AC74" s="147"/>
      <c r="AD74" s="147"/>
      <c r="AE74" s="147"/>
      <c r="AF74" s="147"/>
      <c r="AG74" s="147" t="s">
        <v>118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2" x14ac:dyDescent="0.2">
      <c r="A75" s="154"/>
      <c r="B75" s="155"/>
      <c r="C75" s="188" t="s">
        <v>200</v>
      </c>
      <c r="D75" s="160"/>
      <c r="E75" s="161">
        <v>3.24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58"/>
      <c r="Z75" s="147"/>
      <c r="AA75" s="147"/>
      <c r="AB75" s="147"/>
      <c r="AC75" s="147"/>
      <c r="AD75" s="147"/>
      <c r="AE75" s="147"/>
      <c r="AF75" s="147"/>
      <c r="AG75" s="147" t="s">
        <v>120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3" x14ac:dyDescent="0.2">
      <c r="A76" s="154"/>
      <c r="B76" s="155"/>
      <c r="C76" s="188" t="s">
        <v>201</v>
      </c>
      <c r="D76" s="160"/>
      <c r="E76" s="161">
        <v>0.432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58"/>
      <c r="Z76" s="147"/>
      <c r="AA76" s="147"/>
      <c r="AB76" s="147"/>
      <c r="AC76" s="147"/>
      <c r="AD76" s="147"/>
      <c r="AE76" s="147"/>
      <c r="AF76" s="147"/>
      <c r="AG76" s="147" t="s">
        <v>120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73">
        <v>19</v>
      </c>
      <c r="B77" s="174" t="s">
        <v>202</v>
      </c>
      <c r="C77" s="187" t="s">
        <v>203</v>
      </c>
      <c r="D77" s="175" t="s">
        <v>114</v>
      </c>
      <c r="E77" s="176">
        <v>3.6720000000000002</v>
      </c>
      <c r="F77" s="177"/>
      <c r="G77" s="178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21</v>
      </c>
      <c r="M77" s="158">
        <f>G77*(1+L77/100)</f>
        <v>0</v>
      </c>
      <c r="N77" s="157">
        <v>0</v>
      </c>
      <c r="O77" s="157">
        <f>ROUND(E77*N77,2)</f>
        <v>0</v>
      </c>
      <c r="P77" s="157">
        <v>0</v>
      </c>
      <c r="Q77" s="157">
        <f>ROUND(E77*P77,2)</f>
        <v>0</v>
      </c>
      <c r="R77" s="158"/>
      <c r="S77" s="158" t="s">
        <v>115</v>
      </c>
      <c r="T77" s="158" t="s">
        <v>115</v>
      </c>
      <c r="U77" s="158">
        <v>0.32</v>
      </c>
      <c r="V77" s="158">
        <f>ROUND(E77*U77,2)</f>
        <v>1.18</v>
      </c>
      <c r="W77" s="158"/>
      <c r="X77" s="158" t="s">
        <v>116</v>
      </c>
      <c r="Y77" s="158" t="s">
        <v>117</v>
      </c>
      <c r="Z77" s="147"/>
      <c r="AA77" s="147"/>
      <c r="AB77" s="147"/>
      <c r="AC77" s="147"/>
      <c r="AD77" s="147"/>
      <c r="AE77" s="147"/>
      <c r="AF77" s="147"/>
      <c r="AG77" s="147" t="s">
        <v>118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2" x14ac:dyDescent="0.2">
      <c r="A78" s="154"/>
      <c r="B78" s="155"/>
      <c r="C78" s="188" t="s">
        <v>204</v>
      </c>
      <c r="D78" s="160"/>
      <c r="E78" s="161">
        <v>3.6720000000000002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58"/>
      <c r="Z78" s="147"/>
      <c r="AA78" s="147"/>
      <c r="AB78" s="147"/>
      <c r="AC78" s="147"/>
      <c r="AD78" s="147"/>
      <c r="AE78" s="147"/>
      <c r="AF78" s="147"/>
      <c r="AG78" s="147" t="s">
        <v>120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t="22.5" outlineLevel="1" x14ac:dyDescent="0.2">
      <c r="A79" s="173">
        <v>20</v>
      </c>
      <c r="B79" s="174" t="s">
        <v>205</v>
      </c>
      <c r="C79" s="187" t="s">
        <v>206</v>
      </c>
      <c r="D79" s="175" t="s">
        <v>170</v>
      </c>
      <c r="E79" s="176">
        <v>0.10125000000000001</v>
      </c>
      <c r="F79" s="177"/>
      <c r="G79" s="178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21</v>
      </c>
      <c r="M79" s="158">
        <f>G79*(1+L79/100)</f>
        <v>0</v>
      </c>
      <c r="N79" s="157">
        <v>1.00349</v>
      </c>
      <c r="O79" s="157">
        <f>ROUND(E79*N79,2)</f>
        <v>0.1</v>
      </c>
      <c r="P79" s="157">
        <v>0</v>
      </c>
      <c r="Q79" s="157">
        <f>ROUND(E79*P79,2)</f>
        <v>0</v>
      </c>
      <c r="R79" s="158"/>
      <c r="S79" s="158" t="s">
        <v>115</v>
      </c>
      <c r="T79" s="158" t="s">
        <v>115</v>
      </c>
      <c r="U79" s="158">
        <v>41.496000000000002</v>
      </c>
      <c r="V79" s="158">
        <f>ROUND(E79*U79,2)</f>
        <v>4.2</v>
      </c>
      <c r="W79" s="158"/>
      <c r="X79" s="158" t="s">
        <v>116</v>
      </c>
      <c r="Y79" s="158" t="s">
        <v>117</v>
      </c>
      <c r="Z79" s="147"/>
      <c r="AA79" s="147"/>
      <c r="AB79" s="147"/>
      <c r="AC79" s="147"/>
      <c r="AD79" s="147"/>
      <c r="AE79" s="147"/>
      <c r="AF79" s="147"/>
      <c r="AG79" s="147" t="s">
        <v>118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2" x14ac:dyDescent="0.2">
      <c r="A80" s="154"/>
      <c r="B80" s="155"/>
      <c r="C80" s="189" t="s">
        <v>134</v>
      </c>
      <c r="D80" s="162"/>
      <c r="E80" s="163"/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58"/>
      <c r="Z80" s="147"/>
      <c r="AA80" s="147"/>
      <c r="AB80" s="147"/>
      <c r="AC80" s="147"/>
      <c r="AD80" s="147"/>
      <c r="AE80" s="147"/>
      <c r="AF80" s="147"/>
      <c r="AG80" s="147" t="s">
        <v>120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3" x14ac:dyDescent="0.2">
      <c r="A81" s="154"/>
      <c r="B81" s="155"/>
      <c r="C81" s="190" t="s">
        <v>207</v>
      </c>
      <c r="D81" s="162"/>
      <c r="E81" s="163">
        <v>0.97199999999999998</v>
      </c>
      <c r="F81" s="158"/>
      <c r="G81" s="158"/>
      <c r="H81" s="158"/>
      <c r="I81" s="158"/>
      <c r="J81" s="158"/>
      <c r="K81" s="158"/>
      <c r="L81" s="158"/>
      <c r="M81" s="158"/>
      <c r="N81" s="157"/>
      <c r="O81" s="157"/>
      <c r="P81" s="157"/>
      <c r="Q81" s="157"/>
      <c r="R81" s="158"/>
      <c r="S81" s="158"/>
      <c r="T81" s="158"/>
      <c r="U81" s="158"/>
      <c r="V81" s="158"/>
      <c r="W81" s="158"/>
      <c r="X81" s="158"/>
      <c r="Y81" s="158"/>
      <c r="Z81" s="147"/>
      <c r="AA81" s="147"/>
      <c r="AB81" s="147"/>
      <c r="AC81" s="147"/>
      <c r="AD81" s="147"/>
      <c r="AE81" s="147"/>
      <c r="AF81" s="147"/>
      <c r="AG81" s="147" t="s">
        <v>120</v>
      </c>
      <c r="AH81" s="147">
        <v>2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3" x14ac:dyDescent="0.2">
      <c r="A82" s="154"/>
      <c r="B82" s="155"/>
      <c r="C82" s="190" t="s">
        <v>208</v>
      </c>
      <c r="D82" s="162"/>
      <c r="E82" s="163">
        <v>0.378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58"/>
      <c r="Z82" s="147"/>
      <c r="AA82" s="147"/>
      <c r="AB82" s="147"/>
      <c r="AC82" s="147"/>
      <c r="AD82" s="147"/>
      <c r="AE82" s="147"/>
      <c r="AF82" s="147"/>
      <c r="AG82" s="147" t="s">
        <v>120</v>
      </c>
      <c r="AH82" s="147">
        <v>2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3" x14ac:dyDescent="0.2">
      <c r="A83" s="154"/>
      <c r="B83" s="155"/>
      <c r="C83" s="189" t="s">
        <v>138</v>
      </c>
      <c r="D83" s="162"/>
      <c r="E83" s="163"/>
      <c r="F83" s="158"/>
      <c r="G83" s="158"/>
      <c r="H83" s="158"/>
      <c r="I83" s="158"/>
      <c r="J83" s="158"/>
      <c r="K83" s="158"/>
      <c r="L83" s="158"/>
      <c r="M83" s="158"/>
      <c r="N83" s="157"/>
      <c r="O83" s="157"/>
      <c r="P83" s="157"/>
      <c r="Q83" s="157"/>
      <c r="R83" s="158"/>
      <c r="S83" s="158"/>
      <c r="T83" s="158"/>
      <c r="U83" s="158"/>
      <c r="V83" s="158"/>
      <c r="W83" s="158"/>
      <c r="X83" s="158"/>
      <c r="Y83" s="158"/>
      <c r="Z83" s="147"/>
      <c r="AA83" s="147"/>
      <c r="AB83" s="147"/>
      <c r="AC83" s="147"/>
      <c r="AD83" s="147"/>
      <c r="AE83" s="147"/>
      <c r="AF83" s="147"/>
      <c r="AG83" s="147" t="s">
        <v>120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3" x14ac:dyDescent="0.2">
      <c r="A84" s="154"/>
      <c r="B84" s="155"/>
      <c r="C84" s="188" t="s">
        <v>209</v>
      </c>
      <c r="D84" s="160"/>
      <c r="E84" s="161">
        <v>0.10125000000000001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58"/>
      <c r="Z84" s="147"/>
      <c r="AA84" s="147"/>
      <c r="AB84" s="147"/>
      <c r="AC84" s="147"/>
      <c r="AD84" s="147"/>
      <c r="AE84" s="147"/>
      <c r="AF84" s="147"/>
      <c r="AG84" s="147" t="s">
        <v>120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x14ac:dyDescent="0.2">
      <c r="A85" s="166" t="s">
        <v>110</v>
      </c>
      <c r="B85" s="167" t="s">
        <v>59</v>
      </c>
      <c r="C85" s="186" t="s">
        <v>60</v>
      </c>
      <c r="D85" s="168"/>
      <c r="E85" s="169"/>
      <c r="F85" s="170"/>
      <c r="G85" s="171">
        <f>SUMIF(AG86:AG96,"&lt;&gt;NOR",G86:G96)</f>
        <v>0</v>
      </c>
      <c r="H85" s="165"/>
      <c r="I85" s="165">
        <f>SUM(I86:I96)</f>
        <v>0</v>
      </c>
      <c r="J85" s="165"/>
      <c r="K85" s="165">
        <f>SUM(K86:K96)</f>
        <v>0</v>
      </c>
      <c r="L85" s="165"/>
      <c r="M85" s="165">
        <f>SUM(M86:M96)</f>
        <v>0</v>
      </c>
      <c r="N85" s="164"/>
      <c r="O85" s="164">
        <f>SUM(O86:O96)</f>
        <v>2.8400000000000003</v>
      </c>
      <c r="P85" s="164"/>
      <c r="Q85" s="164">
        <f>SUM(Q86:Q96)</f>
        <v>0</v>
      </c>
      <c r="R85" s="165"/>
      <c r="S85" s="165"/>
      <c r="T85" s="165"/>
      <c r="U85" s="165"/>
      <c r="V85" s="165">
        <f>SUM(V86:V96)</f>
        <v>14.13</v>
      </c>
      <c r="W85" s="165"/>
      <c r="X85" s="165"/>
      <c r="Y85" s="165"/>
      <c r="AG85" t="s">
        <v>111</v>
      </c>
    </row>
    <row r="86" spans="1:60" ht="22.5" outlineLevel="1" x14ac:dyDescent="0.2">
      <c r="A86" s="173">
        <v>21</v>
      </c>
      <c r="B86" s="174" t="s">
        <v>210</v>
      </c>
      <c r="C86" s="187" t="s">
        <v>211</v>
      </c>
      <c r="D86" s="175" t="s">
        <v>114</v>
      </c>
      <c r="E86" s="176">
        <v>7.56</v>
      </c>
      <c r="F86" s="177"/>
      <c r="G86" s="178">
        <f>ROUND(E86*F86,2)</f>
        <v>0</v>
      </c>
      <c r="H86" s="159"/>
      <c r="I86" s="158">
        <f>ROUND(E86*H86,2)</f>
        <v>0</v>
      </c>
      <c r="J86" s="159"/>
      <c r="K86" s="158">
        <f>ROUND(E86*J86,2)</f>
        <v>0</v>
      </c>
      <c r="L86" s="158">
        <v>21</v>
      </c>
      <c r="M86" s="158">
        <f>G86*(1+L86/100)</f>
        <v>0</v>
      </c>
      <c r="N86" s="157">
        <v>3.7179999999999998E-2</v>
      </c>
      <c r="O86" s="157">
        <f>ROUND(E86*N86,2)</f>
        <v>0.28000000000000003</v>
      </c>
      <c r="P86" s="157">
        <v>0</v>
      </c>
      <c r="Q86" s="157">
        <f>ROUND(E86*P86,2)</f>
        <v>0</v>
      </c>
      <c r="R86" s="158"/>
      <c r="S86" s="158" t="s">
        <v>115</v>
      </c>
      <c r="T86" s="158" t="s">
        <v>115</v>
      </c>
      <c r="U86" s="158">
        <v>0.78</v>
      </c>
      <c r="V86" s="158">
        <f>ROUND(E86*U86,2)</f>
        <v>5.9</v>
      </c>
      <c r="W86" s="158"/>
      <c r="X86" s="158" t="s">
        <v>116</v>
      </c>
      <c r="Y86" s="158" t="s">
        <v>117</v>
      </c>
      <c r="Z86" s="147"/>
      <c r="AA86" s="147"/>
      <c r="AB86" s="147"/>
      <c r="AC86" s="147"/>
      <c r="AD86" s="147"/>
      <c r="AE86" s="147"/>
      <c r="AF86" s="147"/>
      <c r="AG86" s="147" t="s">
        <v>118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2" x14ac:dyDescent="0.2">
      <c r="A87" s="154"/>
      <c r="B87" s="155"/>
      <c r="C87" s="188" t="s">
        <v>212</v>
      </c>
      <c r="D87" s="160"/>
      <c r="E87" s="161">
        <v>7.56</v>
      </c>
      <c r="F87" s="158"/>
      <c r="G87" s="158"/>
      <c r="H87" s="158"/>
      <c r="I87" s="158"/>
      <c r="J87" s="158"/>
      <c r="K87" s="158"/>
      <c r="L87" s="158"/>
      <c r="M87" s="158"/>
      <c r="N87" s="157"/>
      <c r="O87" s="157"/>
      <c r="P87" s="157"/>
      <c r="Q87" s="157"/>
      <c r="R87" s="158"/>
      <c r="S87" s="158"/>
      <c r="T87" s="158"/>
      <c r="U87" s="158"/>
      <c r="V87" s="158"/>
      <c r="W87" s="158"/>
      <c r="X87" s="158"/>
      <c r="Y87" s="158"/>
      <c r="Z87" s="147"/>
      <c r="AA87" s="147"/>
      <c r="AB87" s="147"/>
      <c r="AC87" s="147"/>
      <c r="AD87" s="147"/>
      <c r="AE87" s="147"/>
      <c r="AF87" s="147"/>
      <c r="AG87" s="147" t="s">
        <v>120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ht="22.5" outlineLevel="1" x14ac:dyDescent="0.2">
      <c r="A88" s="173">
        <v>22</v>
      </c>
      <c r="B88" s="174" t="s">
        <v>213</v>
      </c>
      <c r="C88" s="187" t="s">
        <v>214</v>
      </c>
      <c r="D88" s="175" t="s">
        <v>114</v>
      </c>
      <c r="E88" s="176">
        <v>7.56</v>
      </c>
      <c r="F88" s="177"/>
      <c r="G88" s="178">
        <f>ROUND(E88*F88,2)</f>
        <v>0</v>
      </c>
      <c r="H88" s="159"/>
      <c r="I88" s="158">
        <f>ROUND(E88*H88,2)</f>
        <v>0</v>
      </c>
      <c r="J88" s="159"/>
      <c r="K88" s="158">
        <f>ROUND(E88*J88,2)</f>
        <v>0</v>
      </c>
      <c r="L88" s="158">
        <v>21</v>
      </c>
      <c r="M88" s="158">
        <f>G88*(1+L88/100)</f>
        <v>0</v>
      </c>
      <c r="N88" s="157">
        <v>0</v>
      </c>
      <c r="O88" s="157">
        <f>ROUND(E88*N88,2)</f>
        <v>0</v>
      </c>
      <c r="P88" s="157">
        <v>0</v>
      </c>
      <c r="Q88" s="157">
        <f>ROUND(E88*P88,2)</f>
        <v>0</v>
      </c>
      <c r="R88" s="158"/>
      <c r="S88" s="158" t="s">
        <v>115</v>
      </c>
      <c r="T88" s="158" t="s">
        <v>115</v>
      </c>
      <c r="U88" s="158">
        <v>0.35</v>
      </c>
      <c r="V88" s="158">
        <f>ROUND(E88*U88,2)</f>
        <v>2.65</v>
      </c>
      <c r="W88" s="158"/>
      <c r="X88" s="158" t="s">
        <v>116</v>
      </c>
      <c r="Y88" s="158" t="s">
        <v>117</v>
      </c>
      <c r="Z88" s="147"/>
      <c r="AA88" s="147"/>
      <c r="AB88" s="147"/>
      <c r="AC88" s="147"/>
      <c r="AD88" s="147"/>
      <c r="AE88" s="147"/>
      <c r="AF88" s="147"/>
      <c r="AG88" s="147" t="s">
        <v>118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2" x14ac:dyDescent="0.2">
      <c r="A89" s="154"/>
      <c r="B89" s="155"/>
      <c r="C89" s="188" t="s">
        <v>215</v>
      </c>
      <c r="D89" s="160"/>
      <c r="E89" s="161">
        <v>7.56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58"/>
      <c r="Z89" s="147"/>
      <c r="AA89" s="147"/>
      <c r="AB89" s="147"/>
      <c r="AC89" s="147"/>
      <c r="AD89" s="147"/>
      <c r="AE89" s="147"/>
      <c r="AF89" s="147"/>
      <c r="AG89" s="147" t="s">
        <v>120</v>
      </c>
      <c r="AH89" s="147">
        <v>5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73">
        <v>23</v>
      </c>
      <c r="B90" s="174" t="s">
        <v>216</v>
      </c>
      <c r="C90" s="187" t="s">
        <v>217</v>
      </c>
      <c r="D90" s="175" t="s">
        <v>170</v>
      </c>
      <c r="E90" s="176">
        <v>0.1701</v>
      </c>
      <c r="F90" s="177"/>
      <c r="G90" s="178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21</v>
      </c>
      <c r="M90" s="158">
        <f>G90*(1+L90/100)</f>
        <v>0</v>
      </c>
      <c r="N90" s="157">
        <v>1.0202899999999999</v>
      </c>
      <c r="O90" s="157">
        <f>ROUND(E90*N90,2)</f>
        <v>0.17</v>
      </c>
      <c r="P90" s="157">
        <v>0</v>
      </c>
      <c r="Q90" s="157">
        <f>ROUND(E90*P90,2)</f>
        <v>0</v>
      </c>
      <c r="R90" s="158"/>
      <c r="S90" s="158" t="s">
        <v>115</v>
      </c>
      <c r="T90" s="158" t="s">
        <v>115</v>
      </c>
      <c r="U90" s="158">
        <v>25.271000000000001</v>
      </c>
      <c r="V90" s="158">
        <f>ROUND(E90*U90,2)</f>
        <v>4.3</v>
      </c>
      <c r="W90" s="158"/>
      <c r="X90" s="158" t="s">
        <v>116</v>
      </c>
      <c r="Y90" s="158" t="s">
        <v>117</v>
      </c>
      <c r="Z90" s="147"/>
      <c r="AA90" s="147"/>
      <c r="AB90" s="147"/>
      <c r="AC90" s="147"/>
      <c r="AD90" s="147"/>
      <c r="AE90" s="147"/>
      <c r="AF90" s="147"/>
      <c r="AG90" s="147" t="s">
        <v>118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2" x14ac:dyDescent="0.2">
      <c r="A91" s="154"/>
      <c r="B91" s="155"/>
      <c r="C91" s="189" t="s">
        <v>134</v>
      </c>
      <c r="D91" s="162"/>
      <c r="E91" s="163"/>
      <c r="F91" s="158"/>
      <c r="G91" s="158"/>
      <c r="H91" s="158"/>
      <c r="I91" s="158"/>
      <c r="J91" s="158"/>
      <c r="K91" s="158"/>
      <c r="L91" s="158"/>
      <c r="M91" s="158"/>
      <c r="N91" s="157"/>
      <c r="O91" s="157"/>
      <c r="P91" s="157"/>
      <c r="Q91" s="157"/>
      <c r="R91" s="158"/>
      <c r="S91" s="158"/>
      <c r="T91" s="158"/>
      <c r="U91" s="158"/>
      <c r="V91" s="158"/>
      <c r="W91" s="158"/>
      <c r="X91" s="158"/>
      <c r="Y91" s="158"/>
      <c r="Z91" s="147"/>
      <c r="AA91" s="147"/>
      <c r="AB91" s="147"/>
      <c r="AC91" s="147"/>
      <c r="AD91" s="147"/>
      <c r="AE91" s="147"/>
      <c r="AF91" s="147"/>
      <c r="AG91" s="147" t="s">
        <v>120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3" x14ac:dyDescent="0.2">
      <c r="A92" s="154"/>
      <c r="B92" s="155"/>
      <c r="C92" s="190" t="s">
        <v>218</v>
      </c>
      <c r="D92" s="162"/>
      <c r="E92" s="163">
        <v>0.94499999999999995</v>
      </c>
      <c r="F92" s="158"/>
      <c r="G92" s="158"/>
      <c r="H92" s="158"/>
      <c r="I92" s="158"/>
      <c r="J92" s="158"/>
      <c r="K92" s="158"/>
      <c r="L92" s="158"/>
      <c r="M92" s="158"/>
      <c r="N92" s="157"/>
      <c r="O92" s="157"/>
      <c r="P92" s="157"/>
      <c r="Q92" s="157"/>
      <c r="R92" s="158"/>
      <c r="S92" s="158"/>
      <c r="T92" s="158"/>
      <c r="U92" s="158"/>
      <c r="V92" s="158"/>
      <c r="W92" s="158"/>
      <c r="X92" s="158"/>
      <c r="Y92" s="158"/>
      <c r="Z92" s="147"/>
      <c r="AA92" s="147"/>
      <c r="AB92" s="147"/>
      <c r="AC92" s="147"/>
      <c r="AD92" s="147"/>
      <c r="AE92" s="147"/>
      <c r="AF92" s="147"/>
      <c r="AG92" s="147" t="s">
        <v>120</v>
      </c>
      <c r="AH92" s="147">
        <v>2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3" x14ac:dyDescent="0.2">
      <c r="A93" s="154"/>
      <c r="B93" s="155"/>
      <c r="C93" s="189" t="s">
        <v>138</v>
      </c>
      <c r="D93" s="162"/>
      <c r="E93" s="163"/>
      <c r="F93" s="158"/>
      <c r="G93" s="158"/>
      <c r="H93" s="158"/>
      <c r="I93" s="158"/>
      <c r="J93" s="158"/>
      <c r="K93" s="158"/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58"/>
      <c r="Z93" s="147"/>
      <c r="AA93" s="147"/>
      <c r="AB93" s="147"/>
      <c r="AC93" s="147"/>
      <c r="AD93" s="147"/>
      <c r="AE93" s="147"/>
      <c r="AF93" s="147"/>
      <c r="AG93" s="147" t="s">
        <v>120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3" x14ac:dyDescent="0.2">
      <c r="A94" s="154"/>
      <c r="B94" s="155"/>
      <c r="C94" s="188" t="s">
        <v>219</v>
      </c>
      <c r="D94" s="160"/>
      <c r="E94" s="161">
        <v>0.1701</v>
      </c>
      <c r="F94" s="158"/>
      <c r="G94" s="158"/>
      <c r="H94" s="158"/>
      <c r="I94" s="158"/>
      <c r="J94" s="158"/>
      <c r="K94" s="158"/>
      <c r="L94" s="158"/>
      <c r="M94" s="158"/>
      <c r="N94" s="157"/>
      <c r="O94" s="157"/>
      <c r="P94" s="157"/>
      <c r="Q94" s="157"/>
      <c r="R94" s="158"/>
      <c r="S94" s="158"/>
      <c r="T94" s="158"/>
      <c r="U94" s="158"/>
      <c r="V94" s="158"/>
      <c r="W94" s="158"/>
      <c r="X94" s="158"/>
      <c r="Y94" s="158"/>
      <c r="Z94" s="147"/>
      <c r="AA94" s="147"/>
      <c r="AB94" s="147"/>
      <c r="AC94" s="147"/>
      <c r="AD94" s="147"/>
      <c r="AE94" s="147"/>
      <c r="AF94" s="147"/>
      <c r="AG94" s="147" t="s">
        <v>120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73">
        <v>24</v>
      </c>
      <c r="B95" s="174" t="s">
        <v>220</v>
      </c>
      <c r="C95" s="187" t="s">
        <v>221</v>
      </c>
      <c r="D95" s="175" t="s">
        <v>132</v>
      </c>
      <c r="E95" s="176">
        <v>0.94499999999999995</v>
      </c>
      <c r="F95" s="177"/>
      <c r="G95" s="178">
        <f>ROUND(E95*F95,2)</f>
        <v>0</v>
      </c>
      <c r="H95" s="159"/>
      <c r="I95" s="158">
        <f>ROUND(E95*H95,2)</f>
        <v>0</v>
      </c>
      <c r="J95" s="159"/>
      <c r="K95" s="158">
        <f>ROUND(E95*J95,2)</f>
        <v>0</v>
      </c>
      <c r="L95" s="158">
        <v>21</v>
      </c>
      <c r="M95" s="158">
        <f>G95*(1+L95/100)</f>
        <v>0</v>
      </c>
      <c r="N95" s="157">
        <v>2.5280900000000002</v>
      </c>
      <c r="O95" s="157">
        <f>ROUND(E95*N95,2)</f>
        <v>2.39</v>
      </c>
      <c r="P95" s="157">
        <v>0</v>
      </c>
      <c r="Q95" s="157">
        <f>ROUND(E95*P95,2)</f>
        <v>0</v>
      </c>
      <c r="R95" s="158"/>
      <c r="S95" s="158" t="s">
        <v>115</v>
      </c>
      <c r="T95" s="158" t="s">
        <v>115</v>
      </c>
      <c r="U95" s="158">
        <v>1.3560000000000001</v>
      </c>
      <c r="V95" s="158">
        <f>ROUND(E95*U95,2)</f>
        <v>1.28</v>
      </c>
      <c r="W95" s="158"/>
      <c r="X95" s="158" t="s">
        <v>116</v>
      </c>
      <c r="Y95" s="158" t="s">
        <v>117</v>
      </c>
      <c r="Z95" s="147"/>
      <c r="AA95" s="147"/>
      <c r="AB95" s="147"/>
      <c r="AC95" s="147"/>
      <c r="AD95" s="147"/>
      <c r="AE95" s="147"/>
      <c r="AF95" s="147"/>
      <c r="AG95" s="147" t="s">
        <v>118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2" x14ac:dyDescent="0.2">
      <c r="A96" s="154"/>
      <c r="B96" s="155"/>
      <c r="C96" s="188" t="s">
        <v>222</v>
      </c>
      <c r="D96" s="160"/>
      <c r="E96" s="161">
        <v>0.94499999999999995</v>
      </c>
      <c r="F96" s="158"/>
      <c r="G96" s="158"/>
      <c r="H96" s="158"/>
      <c r="I96" s="158"/>
      <c r="J96" s="158"/>
      <c r="K96" s="158"/>
      <c r="L96" s="158"/>
      <c r="M96" s="158"/>
      <c r="N96" s="157"/>
      <c r="O96" s="157"/>
      <c r="P96" s="157"/>
      <c r="Q96" s="157"/>
      <c r="R96" s="158"/>
      <c r="S96" s="158"/>
      <c r="T96" s="158"/>
      <c r="U96" s="158"/>
      <c r="V96" s="158"/>
      <c r="W96" s="158"/>
      <c r="X96" s="158"/>
      <c r="Y96" s="158"/>
      <c r="Z96" s="147"/>
      <c r="AA96" s="147"/>
      <c r="AB96" s="147"/>
      <c r="AC96" s="147"/>
      <c r="AD96" s="147"/>
      <c r="AE96" s="147"/>
      <c r="AF96" s="147"/>
      <c r="AG96" s="147" t="s">
        <v>120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x14ac:dyDescent="0.2">
      <c r="A97" s="166" t="s">
        <v>110</v>
      </c>
      <c r="B97" s="167" t="s">
        <v>61</v>
      </c>
      <c r="C97" s="186" t="s">
        <v>62</v>
      </c>
      <c r="D97" s="168"/>
      <c r="E97" s="169"/>
      <c r="F97" s="170"/>
      <c r="G97" s="171">
        <f>SUMIF(AG98:AG102,"&lt;&gt;NOR",G98:G102)</f>
        <v>0</v>
      </c>
      <c r="H97" s="165"/>
      <c r="I97" s="165">
        <f>SUM(I98:I102)</f>
        <v>0</v>
      </c>
      <c r="J97" s="165"/>
      <c r="K97" s="165">
        <f>SUM(K98:K102)</f>
        <v>0</v>
      </c>
      <c r="L97" s="165"/>
      <c r="M97" s="165">
        <f>SUM(M98:M102)</f>
        <v>0</v>
      </c>
      <c r="N97" s="164"/>
      <c r="O97" s="164">
        <f>SUM(O98:O102)</f>
        <v>1.92</v>
      </c>
      <c r="P97" s="164"/>
      <c r="Q97" s="164">
        <f>SUM(Q98:Q102)</f>
        <v>0</v>
      </c>
      <c r="R97" s="165"/>
      <c r="S97" s="165"/>
      <c r="T97" s="165"/>
      <c r="U97" s="165"/>
      <c r="V97" s="165">
        <f>SUM(V98:V102)</f>
        <v>13.24</v>
      </c>
      <c r="W97" s="165"/>
      <c r="X97" s="165"/>
      <c r="Y97" s="165"/>
      <c r="AG97" t="s">
        <v>111</v>
      </c>
    </row>
    <row r="98" spans="1:60" ht="22.5" outlineLevel="1" x14ac:dyDescent="0.2">
      <c r="A98" s="173">
        <v>25</v>
      </c>
      <c r="B98" s="174" t="s">
        <v>223</v>
      </c>
      <c r="C98" s="187" t="s">
        <v>224</v>
      </c>
      <c r="D98" s="175" t="s">
        <v>225</v>
      </c>
      <c r="E98" s="176">
        <v>1</v>
      </c>
      <c r="F98" s="177"/>
      <c r="G98" s="178">
        <f>ROUND(E98*F98,2)</f>
        <v>0</v>
      </c>
      <c r="H98" s="159"/>
      <c r="I98" s="158">
        <f>ROUND(E98*H98,2)</f>
        <v>0</v>
      </c>
      <c r="J98" s="159"/>
      <c r="K98" s="158">
        <f>ROUND(E98*J98,2)</f>
        <v>0</v>
      </c>
      <c r="L98" s="158">
        <v>21</v>
      </c>
      <c r="M98" s="158">
        <f>G98*(1+L98/100)</f>
        <v>0</v>
      </c>
      <c r="N98" s="157">
        <v>3.4610000000000002E-2</v>
      </c>
      <c r="O98" s="157">
        <f>ROUND(E98*N98,2)</f>
        <v>0.03</v>
      </c>
      <c r="P98" s="157">
        <v>0</v>
      </c>
      <c r="Q98" s="157">
        <f>ROUND(E98*P98,2)</f>
        <v>0</v>
      </c>
      <c r="R98" s="158"/>
      <c r="S98" s="158" t="s">
        <v>226</v>
      </c>
      <c r="T98" s="158" t="s">
        <v>163</v>
      </c>
      <c r="U98" s="158">
        <v>1.0980000000000001</v>
      </c>
      <c r="V98" s="158">
        <f>ROUND(E98*U98,2)</f>
        <v>1.1000000000000001</v>
      </c>
      <c r="W98" s="158"/>
      <c r="X98" s="158" t="s">
        <v>116</v>
      </c>
      <c r="Y98" s="158" t="s">
        <v>117</v>
      </c>
      <c r="Z98" s="147"/>
      <c r="AA98" s="147"/>
      <c r="AB98" s="147"/>
      <c r="AC98" s="147"/>
      <c r="AD98" s="147"/>
      <c r="AE98" s="147"/>
      <c r="AF98" s="147"/>
      <c r="AG98" s="147" t="s">
        <v>118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2" x14ac:dyDescent="0.2">
      <c r="A99" s="154"/>
      <c r="B99" s="155"/>
      <c r="C99" s="188" t="s">
        <v>55</v>
      </c>
      <c r="D99" s="160"/>
      <c r="E99" s="161">
        <v>1</v>
      </c>
      <c r="F99" s="158"/>
      <c r="G99" s="158"/>
      <c r="H99" s="158"/>
      <c r="I99" s="158"/>
      <c r="J99" s="158"/>
      <c r="K99" s="158"/>
      <c r="L99" s="158"/>
      <c r="M99" s="158"/>
      <c r="N99" s="157"/>
      <c r="O99" s="157"/>
      <c r="P99" s="157"/>
      <c r="Q99" s="157"/>
      <c r="R99" s="158"/>
      <c r="S99" s="158"/>
      <c r="T99" s="158"/>
      <c r="U99" s="158"/>
      <c r="V99" s="158"/>
      <c r="W99" s="158"/>
      <c r="X99" s="158"/>
      <c r="Y99" s="158"/>
      <c r="Z99" s="147"/>
      <c r="AA99" s="147"/>
      <c r="AB99" s="147"/>
      <c r="AC99" s="147"/>
      <c r="AD99" s="147"/>
      <c r="AE99" s="147"/>
      <c r="AF99" s="147"/>
      <c r="AG99" s="147" t="s">
        <v>120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ht="22.5" outlineLevel="1" x14ac:dyDescent="0.2">
      <c r="A100" s="173">
        <v>26</v>
      </c>
      <c r="B100" s="174" t="s">
        <v>227</v>
      </c>
      <c r="C100" s="187" t="s">
        <v>228</v>
      </c>
      <c r="D100" s="175" t="s">
        <v>128</v>
      </c>
      <c r="E100" s="176">
        <v>9</v>
      </c>
      <c r="F100" s="177"/>
      <c r="G100" s="178">
        <f>ROUND(E100*F100,2)</f>
        <v>0</v>
      </c>
      <c r="H100" s="159"/>
      <c r="I100" s="158">
        <f>ROUND(E100*H100,2)</f>
        <v>0</v>
      </c>
      <c r="J100" s="159"/>
      <c r="K100" s="158">
        <f>ROUND(E100*J100,2)</f>
        <v>0</v>
      </c>
      <c r="L100" s="158">
        <v>21</v>
      </c>
      <c r="M100" s="158">
        <f>G100*(1+L100/100)</f>
        <v>0</v>
      </c>
      <c r="N100" s="157">
        <v>3.4610000000000002E-2</v>
      </c>
      <c r="O100" s="157">
        <f>ROUND(E100*N100,2)</f>
        <v>0.31</v>
      </c>
      <c r="P100" s="157">
        <v>0</v>
      </c>
      <c r="Q100" s="157">
        <f>ROUND(E100*P100,2)</f>
        <v>0</v>
      </c>
      <c r="R100" s="158"/>
      <c r="S100" s="158" t="s">
        <v>115</v>
      </c>
      <c r="T100" s="158" t="s">
        <v>163</v>
      </c>
      <c r="U100" s="158">
        <v>1.349</v>
      </c>
      <c r="V100" s="158">
        <f>ROUND(E100*U100,2)</f>
        <v>12.14</v>
      </c>
      <c r="W100" s="158"/>
      <c r="X100" s="158" t="s">
        <v>116</v>
      </c>
      <c r="Y100" s="158" t="s">
        <v>117</v>
      </c>
      <c r="Z100" s="147"/>
      <c r="AA100" s="147"/>
      <c r="AB100" s="147"/>
      <c r="AC100" s="147"/>
      <c r="AD100" s="147"/>
      <c r="AE100" s="147"/>
      <c r="AF100" s="147"/>
      <c r="AG100" s="147" t="s">
        <v>118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2" x14ac:dyDescent="0.2">
      <c r="A101" s="154"/>
      <c r="B101" s="155"/>
      <c r="C101" s="188" t="s">
        <v>229</v>
      </c>
      <c r="D101" s="160"/>
      <c r="E101" s="161">
        <v>9</v>
      </c>
      <c r="F101" s="158"/>
      <c r="G101" s="158"/>
      <c r="H101" s="158"/>
      <c r="I101" s="158"/>
      <c r="J101" s="158"/>
      <c r="K101" s="158"/>
      <c r="L101" s="158"/>
      <c r="M101" s="158"/>
      <c r="N101" s="157"/>
      <c r="O101" s="157"/>
      <c r="P101" s="157"/>
      <c r="Q101" s="157"/>
      <c r="R101" s="158"/>
      <c r="S101" s="158"/>
      <c r="T101" s="158"/>
      <c r="U101" s="158"/>
      <c r="V101" s="158"/>
      <c r="W101" s="158"/>
      <c r="X101" s="158"/>
      <c r="Y101" s="158"/>
      <c r="Z101" s="147"/>
      <c r="AA101" s="147"/>
      <c r="AB101" s="147"/>
      <c r="AC101" s="147"/>
      <c r="AD101" s="147"/>
      <c r="AE101" s="147"/>
      <c r="AF101" s="147"/>
      <c r="AG101" s="147" t="s">
        <v>120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2.5" outlineLevel="1" x14ac:dyDescent="0.2">
      <c r="A102" s="179">
        <v>27</v>
      </c>
      <c r="B102" s="180" t="s">
        <v>230</v>
      </c>
      <c r="C102" s="191" t="s">
        <v>231</v>
      </c>
      <c r="D102" s="181" t="s">
        <v>232</v>
      </c>
      <c r="E102" s="182">
        <v>15</v>
      </c>
      <c r="F102" s="183"/>
      <c r="G102" s="184">
        <f>ROUND(E102*F102,2)</f>
        <v>0</v>
      </c>
      <c r="H102" s="159"/>
      <c r="I102" s="158">
        <f>ROUND(E102*H102,2)</f>
        <v>0</v>
      </c>
      <c r="J102" s="159"/>
      <c r="K102" s="158">
        <f>ROUND(E102*J102,2)</f>
        <v>0</v>
      </c>
      <c r="L102" s="158">
        <v>21</v>
      </c>
      <c r="M102" s="158">
        <f>G102*(1+L102/100)</f>
        <v>0</v>
      </c>
      <c r="N102" s="157">
        <v>0.105</v>
      </c>
      <c r="O102" s="157">
        <f>ROUND(E102*N102,2)</f>
        <v>1.58</v>
      </c>
      <c r="P102" s="157">
        <v>0</v>
      </c>
      <c r="Q102" s="157">
        <f>ROUND(E102*P102,2)</f>
        <v>0</v>
      </c>
      <c r="R102" s="158" t="s">
        <v>171</v>
      </c>
      <c r="S102" s="158" t="s">
        <v>115</v>
      </c>
      <c r="T102" s="158" t="s">
        <v>163</v>
      </c>
      <c r="U102" s="158">
        <v>0</v>
      </c>
      <c r="V102" s="158">
        <f>ROUND(E102*U102,2)</f>
        <v>0</v>
      </c>
      <c r="W102" s="158"/>
      <c r="X102" s="158" t="s">
        <v>173</v>
      </c>
      <c r="Y102" s="158" t="s">
        <v>117</v>
      </c>
      <c r="Z102" s="147"/>
      <c r="AA102" s="147"/>
      <c r="AB102" s="147"/>
      <c r="AC102" s="147"/>
      <c r="AD102" s="147"/>
      <c r="AE102" s="147"/>
      <c r="AF102" s="147"/>
      <c r="AG102" s="147" t="s">
        <v>174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x14ac:dyDescent="0.2">
      <c r="A103" s="166" t="s">
        <v>110</v>
      </c>
      <c r="B103" s="167" t="s">
        <v>63</v>
      </c>
      <c r="C103" s="186" t="s">
        <v>64</v>
      </c>
      <c r="D103" s="168"/>
      <c r="E103" s="169"/>
      <c r="F103" s="170"/>
      <c r="G103" s="171">
        <f>SUMIF(AG104:AG117,"&lt;&gt;NOR",G104:G117)</f>
        <v>0</v>
      </c>
      <c r="H103" s="165"/>
      <c r="I103" s="165">
        <f>SUM(I104:I117)</f>
        <v>0</v>
      </c>
      <c r="J103" s="165"/>
      <c r="K103" s="165">
        <f>SUM(K104:K117)</f>
        <v>0</v>
      </c>
      <c r="L103" s="165"/>
      <c r="M103" s="165">
        <f>SUM(M104:M117)</f>
        <v>0</v>
      </c>
      <c r="N103" s="164"/>
      <c r="O103" s="164">
        <f>SUM(O104:O117)</f>
        <v>40.15</v>
      </c>
      <c r="P103" s="164"/>
      <c r="Q103" s="164">
        <f>SUM(Q104:Q117)</f>
        <v>0</v>
      </c>
      <c r="R103" s="165"/>
      <c r="S103" s="165"/>
      <c r="T103" s="165"/>
      <c r="U103" s="165"/>
      <c r="V103" s="165">
        <f>SUM(V104:V117)</f>
        <v>17.440000000000001</v>
      </c>
      <c r="W103" s="165"/>
      <c r="X103" s="165"/>
      <c r="Y103" s="165"/>
      <c r="AG103" t="s">
        <v>111</v>
      </c>
    </row>
    <row r="104" spans="1:60" ht="22.5" outlineLevel="1" x14ac:dyDescent="0.2">
      <c r="A104" s="173">
        <v>28</v>
      </c>
      <c r="B104" s="174" t="s">
        <v>233</v>
      </c>
      <c r="C104" s="187" t="s">
        <v>234</v>
      </c>
      <c r="D104" s="175" t="s">
        <v>114</v>
      </c>
      <c r="E104" s="176">
        <v>39.088999999999999</v>
      </c>
      <c r="F104" s="177"/>
      <c r="G104" s="178">
        <f>ROUND(E104*F104,2)</f>
        <v>0</v>
      </c>
      <c r="H104" s="159"/>
      <c r="I104" s="158">
        <f>ROUND(E104*H104,2)</f>
        <v>0</v>
      </c>
      <c r="J104" s="159"/>
      <c r="K104" s="158">
        <f>ROUND(E104*J104,2)</f>
        <v>0</v>
      </c>
      <c r="L104" s="158">
        <v>21</v>
      </c>
      <c r="M104" s="158">
        <f>G104*(1+L104/100)</f>
        <v>0</v>
      </c>
      <c r="N104" s="157">
        <v>0.28799999999999998</v>
      </c>
      <c r="O104" s="157">
        <f>ROUND(E104*N104,2)</f>
        <v>11.26</v>
      </c>
      <c r="P104" s="157">
        <v>0</v>
      </c>
      <c r="Q104" s="157">
        <f>ROUND(E104*P104,2)</f>
        <v>0</v>
      </c>
      <c r="R104" s="158"/>
      <c r="S104" s="158" t="s">
        <v>115</v>
      </c>
      <c r="T104" s="158" t="s">
        <v>163</v>
      </c>
      <c r="U104" s="158">
        <v>0.02</v>
      </c>
      <c r="V104" s="158">
        <f>ROUND(E104*U104,2)</f>
        <v>0.78</v>
      </c>
      <c r="W104" s="158"/>
      <c r="X104" s="158" t="s">
        <v>116</v>
      </c>
      <c r="Y104" s="158" t="s">
        <v>117</v>
      </c>
      <c r="Z104" s="147"/>
      <c r="AA104" s="147"/>
      <c r="AB104" s="147"/>
      <c r="AC104" s="147"/>
      <c r="AD104" s="147"/>
      <c r="AE104" s="147"/>
      <c r="AF104" s="147"/>
      <c r="AG104" s="147" t="s">
        <v>235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2" x14ac:dyDescent="0.2">
      <c r="A105" s="154"/>
      <c r="B105" s="155"/>
      <c r="C105" s="188" t="s">
        <v>236</v>
      </c>
      <c r="D105" s="160"/>
      <c r="E105" s="161">
        <v>39.088999999999999</v>
      </c>
      <c r="F105" s="158"/>
      <c r="G105" s="158"/>
      <c r="H105" s="158"/>
      <c r="I105" s="158"/>
      <c r="J105" s="158"/>
      <c r="K105" s="158"/>
      <c r="L105" s="158"/>
      <c r="M105" s="158"/>
      <c r="N105" s="157"/>
      <c r="O105" s="157"/>
      <c r="P105" s="157"/>
      <c r="Q105" s="157"/>
      <c r="R105" s="158"/>
      <c r="S105" s="158"/>
      <c r="T105" s="158"/>
      <c r="U105" s="158"/>
      <c r="V105" s="158"/>
      <c r="W105" s="158"/>
      <c r="X105" s="158"/>
      <c r="Y105" s="158"/>
      <c r="Z105" s="147"/>
      <c r="AA105" s="147"/>
      <c r="AB105" s="147"/>
      <c r="AC105" s="147"/>
      <c r="AD105" s="147"/>
      <c r="AE105" s="147"/>
      <c r="AF105" s="147"/>
      <c r="AG105" s="147" t="s">
        <v>120</v>
      </c>
      <c r="AH105" s="147">
        <v>5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ht="22.5" outlineLevel="1" x14ac:dyDescent="0.2">
      <c r="A106" s="173">
        <v>29</v>
      </c>
      <c r="B106" s="174" t="s">
        <v>237</v>
      </c>
      <c r="C106" s="187" t="s">
        <v>238</v>
      </c>
      <c r="D106" s="175" t="s">
        <v>114</v>
      </c>
      <c r="E106" s="176">
        <v>39.088999999999999</v>
      </c>
      <c r="F106" s="177"/>
      <c r="G106" s="178">
        <f>ROUND(E106*F106,2)</f>
        <v>0</v>
      </c>
      <c r="H106" s="159"/>
      <c r="I106" s="158">
        <f>ROUND(E106*H106,2)</f>
        <v>0</v>
      </c>
      <c r="J106" s="159"/>
      <c r="K106" s="158">
        <f>ROUND(E106*J106,2)</f>
        <v>0</v>
      </c>
      <c r="L106" s="158">
        <v>21</v>
      </c>
      <c r="M106" s="158">
        <f>G106*(1+L106/100)</f>
        <v>0</v>
      </c>
      <c r="N106" s="157">
        <v>0.55125000000000002</v>
      </c>
      <c r="O106" s="157">
        <f>ROUND(E106*N106,2)</f>
        <v>21.55</v>
      </c>
      <c r="P106" s="157">
        <v>0</v>
      </c>
      <c r="Q106" s="157">
        <f>ROUND(E106*P106,2)</f>
        <v>0</v>
      </c>
      <c r="R106" s="158"/>
      <c r="S106" s="158" t="s">
        <v>115</v>
      </c>
      <c r="T106" s="158" t="s">
        <v>163</v>
      </c>
      <c r="U106" s="158">
        <v>0.03</v>
      </c>
      <c r="V106" s="158">
        <f>ROUND(E106*U106,2)</f>
        <v>1.17</v>
      </c>
      <c r="W106" s="158"/>
      <c r="X106" s="158" t="s">
        <v>116</v>
      </c>
      <c r="Y106" s="158" t="s">
        <v>117</v>
      </c>
      <c r="Z106" s="147"/>
      <c r="AA106" s="147"/>
      <c r="AB106" s="147"/>
      <c r="AC106" s="147"/>
      <c r="AD106" s="147"/>
      <c r="AE106" s="147"/>
      <c r="AF106" s="147"/>
      <c r="AG106" s="147" t="s">
        <v>235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2" x14ac:dyDescent="0.2">
      <c r="A107" s="154"/>
      <c r="B107" s="155"/>
      <c r="C107" s="188" t="s">
        <v>236</v>
      </c>
      <c r="D107" s="160"/>
      <c r="E107" s="161">
        <v>39.088999999999999</v>
      </c>
      <c r="F107" s="158"/>
      <c r="G107" s="158"/>
      <c r="H107" s="158"/>
      <c r="I107" s="158"/>
      <c r="J107" s="158"/>
      <c r="K107" s="158"/>
      <c r="L107" s="158"/>
      <c r="M107" s="158"/>
      <c r="N107" s="157"/>
      <c r="O107" s="157"/>
      <c r="P107" s="157"/>
      <c r="Q107" s="157"/>
      <c r="R107" s="158"/>
      <c r="S107" s="158"/>
      <c r="T107" s="158"/>
      <c r="U107" s="158"/>
      <c r="V107" s="158"/>
      <c r="W107" s="158"/>
      <c r="X107" s="158"/>
      <c r="Y107" s="158"/>
      <c r="Z107" s="147"/>
      <c r="AA107" s="147"/>
      <c r="AB107" s="147"/>
      <c r="AC107" s="147"/>
      <c r="AD107" s="147"/>
      <c r="AE107" s="147"/>
      <c r="AF107" s="147"/>
      <c r="AG107" s="147" t="s">
        <v>120</v>
      </c>
      <c r="AH107" s="147">
        <v>5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ht="22.5" outlineLevel="1" x14ac:dyDescent="0.2">
      <c r="A108" s="173">
        <v>30</v>
      </c>
      <c r="B108" s="174" t="s">
        <v>239</v>
      </c>
      <c r="C108" s="187" t="s">
        <v>240</v>
      </c>
      <c r="D108" s="175" t="s">
        <v>114</v>
      </c>
      <c r="E108" s="176">
        <v>39.088999999999999</v>
      </c>
      <c r="F108" s="177"/>
      <c r="G108" s="178">
        <f>ROUND(E108*F108,2)</f>
        <v>0</v>
      </c>
      <c r="H108" s="159"/>
      <c r="I108" s="158">
        <f>ROUND(E108*H108,2)</f>
        <v>0</v>
      </c>
      <c r="J108" s="159"/>
      <c r="K108" s="158">
        <f>ROUND(E108*J108,2)</f>
        <v>0</v>
      </c>
      <c r="L108" s="158">
        <v>21</v>
      </c>
      <c r="M108" s="158">
        <f>G108*(1+L108/100)</f>
        <v>0</v>
      </c>
      <c r="N108" s="157">
        <v>0.18107999999999999</v>
      </c>
      <c r="O108" s="157">
        <f>ROUND(E108*N108,2)</f>
        <v>7.08</v>
      </c>
      <c r="P108" s="157">
        <v>0</v>
      </c>
      <c r="Q108" s="157">
        <f>ROUND(E108*P108,2)</f>
        <v>0</v>
      </c>
      <c r="R108" s="158"/>
      <c r="S108" s="158" t="s">
        <v>115</v>
      </c>
      <c r="T108" s="158" t="s">
        <v>115</v>
      </c>
      <c r="U108" s="158">
        <v>0.38</v>
      </c>
      <c r="V108" s="158">
        <f>ROUND(E108*U108,2)</f>
        <v>14.85</v>
      </c>
      <c r="W108" s="158"/>
      <c r="X108" s="158" t="s">
        <v>116</v>
      </c>
      <c r="Y108" s="158" t="s">
        <v>117</v>
      </c>
      <c r="Z108" s="147"/>
      <c r="AA108" s="147"/>
      <c r="AB108" s="147"/>
      <c r="AC108" s="147"/>
      <c r="AD108" s="147"/>
      <c r="AE108" s="147"/>
      <c r="AF108" s="147"/>
      <c r="AG108" s="147" t="s">
        <v>235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2" x14ac:dyDescent="0.2">
      <c r="A109" s="154"/>
      <c r="B109" s="155"/>
      <c r="C109" s="188" t="s">
        <v>119</v>
      </c>
      <c r="D109" s="160"/>
      <c r="E109" s="161">
        <v>13.416</v>
      </c>
      <c r="F109" s="158"/>
      <c r="G109" s="158"/>
      <c r="H109" s="158"/>
      <c r="I109" s="158"/>
      <c r="J109" s="158"/>
      <c r="K109" s="158"/>
      <c r="L109" s="158"/>
      <c r="M109" s="158"/>
      <c r="N109" s="157"/>
      <c r="O109" s="157"/>
      <c r="P109" s="157"/>
      <c r="Q109" s="157"/>
      <c r="R109" s="158"/>
      <c r="S109" s="158"/>
      <c r="T109" s="158"/>
      <c r="U109" s="158"/>
      <c r="V109" s="158"/>
      <c r="W109" s="158"/>
      <c r="X109" s="158"/>
      <c r="Y109" s="158"/>
      <c r="Z109" s="147"/>
      <c r="AA109" s="147"/>
      <c r="AB109" s="147"/>
      <c r="AC109" s="147"/>
      <c r="AD109" s="147"/>
      <c r="AE109" s="147"/>
      <c r="AF109" s="147"/>
      <c r="AG109" s="147" t="s">
        <v>120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3" x14ac:dyDescent="0.2">
      <c r="A110" s="154"/>
      <c r="B110" s="155"/>
      <c r="C110" s="188" t="s">
        <v>121</v>
      </c>
      <c r="D110" s="160"/>
      <c r="E110" s="161">
        <v>15.038</v>
      </c>
      <c r="F110" s="158"/>
      <c r="G110" s="158"/>
      <c r="H110" s="158"/>
      <c r="I110" s="158"/>
      <c r="J110" s="158"/>
      <c r="K110" s="158"/>
      <c r="L110" s="158"/>
      <c r="M110" s="158"/>
      <c r="N110" s="157"/>
      <c r="O110" s="157"/>
      <c r="P110" s="157"/>
      <c r="Q110" s="157"/>
      <c r="R110" s="158"/>
      <c r="S110" s="158"/>
      <c r="T110" s="158"/>
      <c r="U110" s="158"/>
      <c r="V110" s="158"/>
      <c r="W110" s="158"/>
      <c r="X110" s="158"/>
      <c r="Y110" s="158"/>
      <c r="Z110" s="147"/>
      <c r="AA110" s="147"/>
      <c r="AB110" s="147"/>
      <c r="AC110" s="147"/>
      <c r="AD110" s="147"/>
      <c r="AE110" s="147"/>
      <c r="AF110" s="147"/>
      <c r="AG110" s="147" t="s">
        <v>120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3" x14ac:dyDescent="0.2">
      <c r="A111" s="154"/>
      <c r="B111" s="155"/>
      <c r="C111" s="188" t="s">
        <v>241</v>
      </c>
      <c r="D111" s="160"/>
      <c r="E111" s="161">
        <v>10.635</v>
      </c>
      <c r="F111" s="158"/>
      <c r="G111" s="158"/>
      <c r="H111" s="158"/>
      <c r="I111" s="158"/>
      <c r="J111" s="158"/>
      <c r="K111" s="158"/>
      <c r="L111" s="158"/>
      <c r="M111" s="158"/>
      <c r="N111" s="157"/>
      <c r="O111" s="157"/>
      <c r="P111" s="157"/>
      <c r="Q111" s="157"/>
      <c r="R111" s="158"/>
      <c r="S111" s="158"/>
      <c r="T111" s="158"/>
      <c r="U111" s="158"/>
      <c r="V111" s="158"/>
      <c r="W111" s="158"/>
      <c r="X111" s="158"/>
      <c r="Y111" s="158"/>
      <c r="Z111" s="147"/>
      <c r="AA111" s="147"/>
      <c r="AB111" s="147"/>
      <c r="AC111" s="147"/>
      <c r="AD111" s="147"/>
      <c r="AE111" s="147"/>
      <c r="AF111" s="147"/>
      <c r="AG111" s="147" t="s">
        <v>120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ht="22.5" outlineLevel="1" x14ac:dyDescent="0.2">
      <c r="A112" s="173">
        <v>31</v>
      </c>
      <c r="B112" s="174" t="s">
        <v>242</v>
      </c>
      <c r="C112" s="187" t="s">
        <v>243</v>
      </c>
      <c r="D112" s="175" t="s">
        <v>232</v>
      </c>
      <c r="E112" s="176">
        <v>2</v>
      </c>
      <c r="F112" s="177"/>
      <c r="G112" s="178">
        <f>ROUND(E112*F112,2)</f>
        <v>0</v>
      </c>
      <c r="H112" s="159"/>
      <c r="I112" s="158">
        <f>ROUND(E112*H112,2)</f>
        <v>0</v>
      </c>
      <c r="J112" s="159"/>
      <c r="K112" s="158">
        <f>ROUND(E112*J112,2)</f>
        <v>0</v>
      </c>
      <c r="L112" s="158">
        <v>21</v>
      </c>
      <c r="M112" s="158">
        <f>G112*(1+L112/100)</f>
        <v>0</v>
      </c>
      <c r="N112" s="157">
        <v>0.13164000000000001</v>
      </c>
      <c r="O112" s="157">
        <f>ROUND(E112*N112,2)</f>
        <v>0.26</v>
      </c>
      <c r="P112" s="157">
        <v>0</v>
      </c>
      <c r="Q112" s="157">
        <f>ROUND(E112*P112,2)</f>
        <v>0</v>
      </c>
      <c r="R112" s="158"/>
      <c r="S112" s="158" t="s">
        <v>115</v>
      </c>
      <c r="T112" s="158" t="s">
        <v>115</v>
      </c>
      <c r="U112" s="158">
        <v>0.24782000000000001</v>
      </c>
      <c r="V112" s="158">
        <f>ROUND(E112*U112,2)</f>
        <v>0.5</v>
      </c>
      <c r="W112" s="158"/>
      <c r="X112" s="158" t="s">
        <v>116</v>
      </c>
      <c r="Y112" s="158" t="s">
        <v>117</v>
      </c>
      <c r="Z112" s="147"/>
      <c r="AA112" s="147"/>
      <c r="AB112" s="147"/>
      <c r="AC112" s="147"/>
      <c r="AD112" s="147"/>
      <c r="AE112" s="147"/>
      <c r="AF112" s="147"/>
      <c r="AG112" s="147" t="s">
        <v>235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2" x14ac:dyDescent="0.2">
      <c r="A113" s="154"/>
      <c r="B113" s="155"/>
      <c r="C113" s="188" t="s">
        <v>57</v>
      </c>
      <c r="D113" s="160"/>
      <c r="E113" s="161">
        <v>2</v>
      </c>
      <c r="F113" s="158"/>
      <c r="G113" s="158"/>
      <c r="H113" s="158"/>
      <c r="I113" s="158"/>
      <c r="J113" s="158"/>
      <c r="K113" s="158"/>
      <c r="L113" s="158"/>
      <c r="M113" s="158"/>
      <c r="N113" s="157"/>
      <c r="O113" s="157"/>
      <c r="P113" s="157"/>
      <c r="Q113" s="157"/>
      <c r="R113" s="158"/>
      <c r="S113" s="158"/>
      <c r="T113" s="158"/>
      <c r="U113" s="158"/>
      <c r="V113" s="158"/>
      <c r="W113" s="158"/>
      <c r="X113" s="158"/>
      <c r="Y113" s="158"/>
      <c r="Z113" s="147"/>
      <c r="AA113" s="147"/>
      <c r="AB113" s="147"/>
      <c r="AC113" s="147"/>
      <c r="AD113" s="147"/>
      <c r="AE113" s="147"/>
      <c r="AF113" s="147"/>
      <c r="AG113" s="147" t="s">
        <v>120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73">
        <v>32</v>
      </c>
      <c r="B114" s="174" t="s">
        <v>244</v>
      </c>
      <c r="C114" s="187" t="s">
        <v>245</v>
      </c>
      <c r="D114" s="175" t="s">
        <v>232</v>
      </c>
      <c r="E114" s="176">
        <v>2</v>
      </c>
      <c r="F114" s="177"/>
      <c r="G114" s="178">
        <f>ROUND(E114*F114,2)</f>
        <v>0</v>
      </c>
      <c r="H114" s="159"/>
      <c r="I114" s="158">
        <f>ROUND(E114*H114,2)</f>
        <v>0</v>
      </c>
      <c r="J114" s="159"/>
      <c r="K114" s="158">
        <f>ROUND(E114*J114,2)</f>
        <v>0</v>
      </c>
      <c r="L114" s="158">
        <v>21</v>
      </c>
      <c r="M114" s="158">
        <f>G114*(1+L114/100)</f>
        <v>0</v>
      </c>
      <c r="N114" s="157">
        <v>1.47E-3</v>
      </c>
      <c r="O114" s="157">
        <f>ROUND(E114*N114,2)</f>
        <v>0</v>
      </c>
      <c r="P114" s="157">
        <v>0</v>
      </c>
      <c r="Q114" s="157">
        <f>ROUND(E114*P114,2)</f>
        <v>0</v>
      </c>
      <c r="R114" s="158"/>
      <c r="S114" s="158" t="s">
        <v>115</v>
      </c>
      <c r="T114" s="158" t="s">
        <v>115</v>
      </c>
      <c r="U114" s="158">
        <v>0.02</v>
      </c>
      <c r="V114" s="158">
        <f>ROUND(E114*U114,2)</f>
        <v>0.04</v>
      </c>
      <c r="W114" s="158"/>
      <c r="X114" s="158" t="s">
        <v>116</v>
      </c>
      <c r="Y114" s="158" t="s">
        <v>117</v>
      </c>
      <c r="Z114" s="147"/>
      <c r="AA114" s="147"/>
      <c r="AB114" s="147"/>
      <c r="AC114" s="147"/>
      <c r="AD114" s="147"/>
      <c r="AE114" s="147"/>
      <c r="AF114" s="147"/>
      <c r="AG114" s="147" t="s">
        <v>235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2" x14ac:dyDescent="0.2">
      <c r="A115" s="154"/>
      <c r="B115" s="155"/>
      <c r="C115" s="188" t="s">
        <v>57</v>
      </c>
      <c r="D115" s="160"/>
      <c r="E115" s="161">
        <v>2</v>
      </c>
      <c r="F115" s="158"/>
      <c r="G115" s="158"/>
      <c r="H115" s="158"/>
      <c r="I115" s="158"/>
      <c r="J115" s="158"/>
      <c r="K115" s="158"/>
      <c r="L115" s="158"/>
      <c r="M115" s="158"/>
      <c r="N115" s="157"/>
      <c r="O115" s="157"/>
      <c r="P115" s="157"/>
      <c r="Q115" s="157"/>
      <c r="R115" s="158"/>
      <c r="S115" s="158"/>
      <c r="T115" s="158"/>
      <c r="U115" s="158"/>
      <c r="V115" s="158"/>
      <c r="W115" s="158"/>
      <c r="X115" s="158"/>
      <c r="Y115" s="158"/>
      <c r="Z115" s="147"/>
      <c r="AA115" s="147"/>
      <c r="AB115" s="147"/>
      <c r="AC115" s="147"/>
      <c r="AD115" s="147"/>
      <c r="AE115" s="147"/>
      <c r="AF115" s="147"/>
      <c r="AG115" s="147" t="s">
        <v>120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73">
        <v>33</v>
      </c>
      <c r="B116" s="174" t="s">
        <v>246</v>
      </c>
      <c r="C116" s="187" t="s">
        <v>247</v>
      </c>
      <c r="D116" s="175" t="s">
        <v>232</v>
      </c>
      <c r="E116" s="176">
        <v>2</v>
      </c>
      <c r="F116" s="177"/>
      <c r="G116" s="178">
        <f>ROUND(E116*F116,2)</f>
        <v>0</v>
      </c>
      <c r="H116" s="159"/>
      <c r="I116" s="158">
        <f>ROUND(E116*H116,2)</f>
        <v>0</v>
      </c>
      <c r="J116" s="159"/>
      <c r="K116" s="158">
        <f>ROUND(E116*J116,2)</f>
        <v>0</v>
      </c>
      <c r="L116" s="158">
        <v>21</v>
      </c>
      <c r="M116" s="158">
        <f>G116*(1+L116/100)</f>
        <v>0</v>
      </c>
      <c r="N116" s="157">
        <v>2.0999999999999999E-3</v>
      </c>
      <c r="O116" s="157">
        <f>ROUND(E116*N116,2)</f>
        <v>0</v>
      </c>
      <c r="P116" s="157">
        <v>0</v>
      </c>
      <c r="Q116" s="157">
        <f>ROUND(E116*P116,2)</f>
        <v>0</v>
      </c>
      <c r="R116" s="158"/>
      <c r="S116" s="158" t="s">
        <v>115</v>
      </c>
      <c r="T116" s="158" t="s">
        <v>115</v>
      </c>
      <c r="U116" s="158">
        <v>0.05</v>
      </c>
      <c r="V116" s="158">
        <f>ROUND(E116*U116,2)</f>
        <v>0.1</v>
      </c>
      <c r="W116" s="158"/>
      <c r="X116" s="158" t="s">
        <v>116</v>
      </c>
      <c r="Y116" s="158" t="s">
        <v>117</v>
      </c>
      <c r="Z116" s="147"/>
      <c r="AA116" s="147"/>
      <c r="AB116" s="147"/>
      <c r="AC116" s="147"/>
      <c r="AD116" s="147"/>
      <c r="AE116" s="147"/>
      <c r="AF116" s="147"/>
      <c r="AG116" s="147" t="s">
        <v>235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2" x14ac:dyDescent="0.2">
      <c r="A117" s="154"/>
      <c r="B117" s="155"/>
      <c r="C117" s="188" t="s">
        <v>57</v>
      </c>
      <c r="D117" s="160"/>
      <c r="E117" s="161">
        <v>2</v>
      </c>
      <c r="F117" s="158"/>
      <c r="G117" s="158"/>
      <c r="H117" s="158"/>
      <c r="I117" s="158"/>
      <c r="J117" s="158"/>
      <c r="K117" s="158"/>
      <c r="L117" s="158"/>
      <c r="M117" s="158"/>
      <c r="N117" s="157"/>
      <c r="O117" s="157"/>
      <c r="P117" s="157"/>
      <c r="Q117" s="157"/>
      <c r="R117" s="158"/>
      <c r="S117" s="158"/>
      <c r="T117" s="158"/>
      <c r="U117" s="158"/>
      <c r="V117" s="158"/>
      <c r="W117" s="158"/>
      <c r="X117" s="158"/>
      <c r="Y117" s="158"/>
      <c r="Z117" s="147"/>
      <c r="AA117" s="147"/>
      <c r="AB117" s="147"/>
      <c r="AC117" s="147"/>
      <c r="AD117" s="147"/>
      <c r="AE117" s="147"/>
      <c r="AF117" s="147"/>
      <c r="AG117" s="147" t="s">
        <v>120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x14ac:dyDescent="0.2">
      <c r="A118" s="166" t="s">
        <v>110</v>
      </c>
      <c r="B118" s="167" t="s">
        <v>65</v>
      </c>
      <c r="C118" s="186" t="s">
        <v>66</v>
      </c>
      <c r="D118" s="168"/>
      <c r="E118" s="169"/>
      <c r="F118" s="170"/>
      <c r="G118" s="171">
        <f>SUMIF(AG119:AG129,"&lt;&gt;NOR",G119:G129)</f>
        <v>0</v>
      </c>
      <c r="H118" s="165"/>
      <c r="I118" s="165">
        <f>SUM(I119:I129)</f>
        <v>0</v>
      </c>
      <c r="J118" s="165"/>
      <c r="K118" s="165">
        <f>SUM(K119:K129)</f>
        <v>0</v>
      </c>
      <c r="L118" s="165"/>
      <c r="M118" s="165">
        <f>SUM(M119:M129)</f>
        <v>0</v>
      </c>
      <c r="N118" s="164"/>
      <c r="O118" s="164">
        <f>SUM(O119:O129)</f>
        <v>0.32</v>
      </c>
      <c r="P118" s="164"/>
      <c r="Q118" s="164">
        <f>SUM(Q119:Q129)</f>
        <v>0</v>
      </c>
      <c r="R118" s="165"/>
      <c r="S118" s="165"/>
      <c r="T118" s="165"/>
      <c r="U118" s="165"/>
      <c r="V118" s="165">
        <f>SUM(V119:V129)</f>
        <v>14.309999999999999</v>
      </c>
      <c r="W118" s="165"/>
      <c r="X118" s="165"/>
      <c r="Y118" s="165"/>
      <c r="AG118" t="s">
        <v>111</v>
      </c>
    </row>
    <row r="119" spans="1:60" outlineLevel="1" x14ac:dyDescent="0.2">
      <c r="A119" s="173">
        <v>34</v>
      </c>
      <c r="B119" s="174" t="s">
        <v>248</v>
      </c>
      <c r="C119" s="187" t="s">
        <v>249</v>
      </c>
      <c r="D119" s="175" t="s">
        <v>114</v>
      </c>
      <c r="E119" s="176">
        <v>16.245999999999999</v>
      </c>
      <c r="F119" s="177"/>
      <c r="G119" s="178">
        <f>ROUND(E119*F119,2)</f>
        <v>0</v>
      </c>
      <c r="H119" s="159"/>
      <c r="I119" s="158">
        <f>ROUND(E119*H119,2)</f>
        <v>0</v>
      </c>
      <c r="J119" s="159"/>
      <c r="K119" s="158">
        <f>ROUND(E119*J119,2)</f>
        <v>0</v>
      </c>
      <c r="L119" s="158">
        <v>21</v>
      </c>
      <c r="M119" s="158">
        <f>G119*(1+L119/100)</f>
        <v>0</v>
      </c>
      <c r="N119" s="157">
        <v>1.9429999999999999E-2</v>
      </c>
      <c r="O119" s="157">
        <f>ROUND(E119*N119,2)</f>
        <v>0.32</v>
      </c>
      <c r="P119" s="157">
        <v>0</v>
      </c>
      <c r="Q119" s="157">
        <f>ROUND(E119*P119,2)</f>
        <v>0</v>
      </c>
      <c r="R119" s="158"/>
      <c r="S119" s="158" t="s">
        <v>115</v>
      </c>
      <c r="T119" s="158" t="s">
        <v>115</v>
      </c>
      <c r="U119" s="158">
        <v>0.4</v>
      </c>
      <c r="V119" s="158">
        <f>ROUND(E119*U119,2)</f>
        <v>6.5</v>
      </c>
      <c r="W119" s="158"/>
      <c r="X119" s="158" t="s">
        <v>116</v>
      </c>
      <c r="Y119" s="158" t="s">
        <v>117</v>
      </c>
      <c r="Z119" s="147"/>
      <c r="AA119" s="147"/>
      <c r="AB119" s="147"/>
      <c r="AC119" s="147"/>
      <c r="AD119" s="147"/>
      <c r="AE119" s="147"/>
      <c r="AF119" s="147"/>
      <c r="AG119" s="147" t="s">
        <v>118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2" x14ac:dyDescent="0.2">
      <c r="A120" s="154"/>
      <c r="B120" s="155"/>
      <c r="C120" s="188" t="s">
        <v>250</v>
      </c>
      <c r="D120" s="160"/>
      <c r="E120" s="161">
        <v>8.68</v>
      </c>
      <c r="F120" s="158"/>
      <c r="G120" s="158"/>
      <c r="H120" s="158"/>
      <c r="I120" s="158"/>
      <c r="J120" s="158"/>
      <c r="K120" s="158"/>
      <c r="L120" s="158"/>
      <c r="M120" s="158"/>
      <c r="N120" s="157"/>
      <c r="O120" s="157"/>
      <c r="P120" s="157"/>
      <c r="Q120" s="157"/>
      <c r="R120" s="158"/>
      <c r="S120" s="158"/>
      <c r="T120" s="158"/>
      <c r="U120" s="158"/>
      <c r="V120" s="158"/>
      <c r="W120" s="158"/>
      <c r="X120" s="158"/>
      <c r="Y120" s="158"/>
      <c r="Z120" s="147"/>
      <c r="AA120" s="147"/>
      <c r="AB120" s="147"/>
      <c r="AC120" s="147"/>
      <c r="AD120" s="147"/>
      <c r="AE120" s="147"/>
      <c r="AF120" s="147"/>
      <c r="AG120" s="147" t="s">
        <v>120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3" x14ac:dyDescent="0.2">
      <c r="A121" s="154"/>
      <c r="B121" s="155"/>
      <c r="C121" s="188" t="s">
        <v>186</v>
      </c>
      <c r="D121" s="160"/>
      <c r="E121" s="161">
        <v>2.61</v>
      </c>
      <c r="F121" s="158"/>
      <c r="G121" s="158"/>
      <c r="H121" s="158"/>
      <c r="I121" s="158"/>
      <c r="J121" s="158"/>
      <c r="K121" s="158"/>
      <c r="L121" s="158"/>
      <c r="M121" s="158"/>
      <c r="N121" s="157"/>
      <c r="O121" s="157"/>
      <c r="P121" s="157"/>
      <c r="Q121" s="157"/>
      <c r="R121" s="158"/>
      <c r="S121" s="158"/>
      <c r="T121" s="158"/>
      <c r="U121" s="158"/>
      <c r="V121" s="158"/>
      <c r="W121" s="158"/>
      <c r="X121" s="158"/>
      <c r="Y121" s="158"/>
      <c r="Z121" s="147"/>
      <c r="AA121" s="147"/>
      <c r="AB121" s="147"/>
      <c r="AC121" s="147"/>
      <c r="AD121" s="147"/>
      <c r="AE121" s="147"/>
      <c r="AF121" s="147"/>
      <c r="AG121" s="147" t="s">
        <v>120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3" x14ac:dyDescent="0.2">
      <c r="A122" s="154"/>
      <c r="B122" s="155"/>
      <c r="C122" s="188" t="s">
        <v>187</v>
      </c>
      <c r="D122" s="160"/>
      <c r="E122" s="161">
        <v>3.48</v>
      </c>
      <c r="F122" s="158"/>
      <c r="G122" s="158"/>
      <c r="H122" s="158"/>
      <c r="I122" s="158"/>
      <c r="J122" s="158"/>
      <c r="K122" s="158"/>
      <c r="L122" s="158"/>
      <c r="M122" s="158"/>
      <c r="N122" s="157"/>
      <c r="O122" s="157"/>
      <c r="P122" s="157"/>
      <c r="Q122" s="157"/>
      <c r="R122" s="158"/>
      <c r="S122" s="158"/>
      <c r="T122" s="158"/>
      <c r="U122" s="158"/>
      <c r="V122" s="158"/>
      <c r="W122" s="158"/>
      <c r="X122" s="158"/>
      <c r="Y122" s="158"/>
      <c r="Z122" s="147"/>
      <c r="AA122" s="147"/>
      <c r="AB122" s="147"/>
      <c r="AC122" s="147"/>
      <c r="AD122" s="147"/>
      <c r="AE122" s="147"/>
      <c r="AF122" s="147"/>
      <c r="AG122" s="147" t="s">
        <v>120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3" x14ac:dyDescent="0.2">
      <c r="A123" s="154"/>
      <c r="B123" s="155"/>
      <c r="C123" s="188" t="s">
        <v>251</v>
      </c>
      <c r="D123" s="160"/>
      <c r="E123" s="161">
        <v>1.476</v>
      </c>
      <c r="F123" s="158"/>
      <c r="G123" s="158"/>
      <c r="H123" s="158"/>
      <c r="I123" s="158"/>
      <c r="J123" s="158"/>
      <c r="K123" s="158"/>
      <c r="L123" s="158"/>
      <c r="M123" s="158"/>
      <c r="N123" s="157"/>
      <c r="O123" s="157"/>
      <c r="P123" s="157"/>
      <c r="Q123" s="157"/>
      <c r="R123" s="158"/>
      <c r="S123" s="158"/>
      <c r="T123" s="158"/>
      <c r="U123" s="158"/>
      <c r="V123" s="158"/>
      <c r="W123" s="158"/>
      <c r="X123" s="158"/>
      <c r="Y123" s="158"/>
      <c r="Z123" s="147"/>
      <c r="AA123" s="147"/>
      <c r="AB123" s="147"/>
      <c r="AC123" s="147"/>
      <c r="AD123" s="147"/>
      <c r="AE123" s="147"/>
      <c r="AF123" s="147"/>
      <c r="AG123" s="147" t="s">
        <v>120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73">
        <v>35</v>
      </c>
      <c r="B124" s="174" t="s">
        <v>252</v>
      </c>
      <c r="C124" s="187" t="s">
        <v>253</v>
      </c>
      <c r="D124" s="175" t="s">
        <v>114</v>
      </c>
      <c r="E124" s="176">
        <v>14.77</v>
      </c>
      <c r="F124" s="177"/>
      <c r="G124" s="178">
        <f>ROUND(E124*F124,2)</f>
        <v>0</v>
      </c>
      <c r="H124" s="159"/>
      <c r="I124" s="158">
        <f>ROUND(E124*H124,2)</f>
        <v>0</v>
      </c>
      <c r="J124" s="159"/>
      <c r="K124" s="158">
        <f>ROUND(E124*J124,2)</f>
        <v>0</v>
      </c>
      <c r="L124" s="158">
        <v>21</v>
      </c>
      <c r="M124" s="158">
        <f>G124*(1+L124/100)</f>
        <v>0</v>
      </c>
      <c r="N124" s="157">
        <v>0</v>
      </c>
      <c r="O124" s="157">
        <f>ROUND(E124*N124,2)</f>
        <v>0</v>
      </c>
      <c r="P124" s="157">
        <v>0</v>
      </c>
      <c r="Q124" s="157">
        <f>ROUND(E124*P124,2)</f>
        <v>0</v>
      </c>
      <c r="R124" s="158"/>
      <c r="S124" s="158" t="s">
        <v>115</v>
      </c>
      <c r="T124" s="158" t="s">
        <v>115</v>
      </c>
      <c r="U124" s="158">
        <v>0.43</v>
      </c>
      <c r="V124" s="158">
        <f>ROUND(E124*U124,2)</f>
        <v>6.35</v>
      </c>
      <c r="W124" s="158"/>
      <c r="X124" s="158" t="s">
        <v>116</v>
      </c>
      <c r="Y124" s="158" t="s">
        <v>117</v>
      </c>
      <c r="Z124" s="147"/>
      <c r="AA124" s="147"/>
      <c r="AB124" s="147"/>
      <c r="AC124" s="147"/>
      <c r="AD124" s="147"/>
      <c r="AE124" s="147"/>
      <c r="AF124" s="147"/>
      <c r="AG124" s="147" t="s">
        <v>118</v>
      </c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2" x14ac:dyDescent="0.2">
      <c r="A125" s="154"/>
      <c r="B125" s="155"/>
      <c r="C125" s="188" t="s">
        <v>185</v>
      </c>
      <c r="D125" s="160"/>
      <c r="E125" s="161">
        <v>8.68</v>
      </c>
      <c r="F125" s="158"/>
      <c r="G125" s="158"/>
      <c r="H125" s="158"/>
      <c r="I125" s="158"/>
      <c r="J125" s="158"/>
      <c r="K125" s="158"/>
      <c r="L125" s="158"/>
      <c r="M125" s="158"/>
      <c r="N125" s="157"/>
      <c r="O125" s="157"/>
      <c r="P125" s="157"/>
      <c r="Q125" s="157"/>
      <c r="R125" s="158"/>
      <c r="S125" s="158"/>
      <c r="T125" s="158"/>
      <c r="U125" s="158"/>
      <c r="V125" s="158"/>
      <c r="W125" s="158"/>
      <c r="X125" s="158"/>
      <c r="Y125" s="158"/>
      <c r="Z125" s="147"/>
      <c r="AA125" s="147"/>
      <c r="AB125" s="147"/>
      <c r="AC125" s="147"/>
      <c r="AD125" s="147"/>
      <c r="AE125" s="147"/>
      <c r="AF125" s="147"/>
      <c r="AG125" s="147" t="s">
        <v>120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3" x14ac:dyDescent="0.2">
      <c r="A126" s="154"/>
      <c r="B126" s="155"/>
      <c r="C126" s="188" t="s">
        <v>186</v>
      </c>
      <c r="D126" s="160"/>
      <c r="E126" s="161">
        <v>2.61</v>
      </c>
      <c r="F126" s="158"/>
      <c r="G126" s="158"/>
      <c r="H126" s="158"/>
      <c r="I126" s="158"/>
      <c r="J126" s="158"/>
      <c r="K126" s="158"/>
      <c r="L126" s="158"/>
      <c r="M126" s="158"/>
      <c r="N126" s="157"/>
      <c r="O126" s="157"/>
      <c r="P126" s="157"/>
      <c r="Q126" s="157"/>
      <c r="R126" s="158"/>
      <c r="S126" s="158"/>
      <c r="T126" s="158"/>
      <c r="U126" s="158"/>
      <c r="V126" s="158"/>
      <c r="W126" s="158"/>
      <c r="X126" s="158"/>
      <c r="Y126" s="158"/>
      <c r="Z126" s="147"/>
      <c r="AA126" s="147"/>
      <c r="AB126" s="147"/>
      <c r="AC126" s="147"/>
      <c r="AD126" s="147"/>
      <c r="AE126" s="147"/>
      <c r="AF126" s="147"/>
      <c r="AG126" s="147" t="s">
        <v>120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3" x14ac:dyDescent="0.2">
      <c r="A127" s="154"/>
      <c r="B127" s="155"/>
      <c r="C127" s="188" t="s">
        <v>187</v>
      </c>
      <c r="D127" s="160"/>
      <c r="E127" s="161">
        <v>3.48</v>
      </c>
      <c r="F127" s="158"/>
      <c r="G127" s="158"/>
      <c r="H127" s="158"/>
      <c r="I127" s="158"/>
      <c r="J127" s="158"/>
      <c r="K127" s="158"/>
      <c r="L127" s="158"/>
      <c r="M127" s="158"/>
      <c r="N127" s="157"/>
      <c r="O127" s="157"/>
      <c r="P127" s="157"/>
      <c r="Q127" s="157"/>
      <c r="R127" s="158"/>
      <c r="S127" s="158"/>
      <c r="T127" s="158"/>
      <c r="U127" s="158"/>
      <c r="V127" s="158"/>
      <c r="W127" s="158"/>
      <c r="X127" s="158"/>
      <c r="Y127" s="158"/>
      <c r="Z127" s="147"/>
      <c r="AA127" s="147"/>
      <c r="AB127" s="147"/>
      <c r="AC127" s="147"/>
      <c r="AD127" s="147"/>
      <c r="AE127" s="147"/>
      <c r="AF127" s="147"/>
      <c r="AG127" s="147" t="s">
        <v>120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73">
        <v>36</v>
      </c>
      <c r="B128" s="174" t="s">
        <v>254</v>
      </c>
      <c r="C128" s="187" t="s">
        <v>255</v>
      </c>
      <c r="D128" s="175" t="s">
        <v>114</v>
      </c>
      <c r="E128" s="176">
        <v>16.245999999999999</v>
      </c>
      <c r="F128" s="177"/>
      <c r="G128" s="178">
        <f>ROUND(E128*F128,2)</f>
        <v>0</v>
      </c>
      <c r="H128" s="159"/>
      <c r="I128" s="158">
        <f>ROUND(E128*H128,2)</f>
        <v>0</v>
      </c>
      <c r="J128" s="159"/>
      <c r="K128" s="158">
        <f>ROUND(E128*J128,2)</f>
        <v>0</v>
      </c>
      <c r="L128" s="158">
        <v>21</v>
      </c>
      <c r="M128" s="158">
        <f>G128*(1+L128/100)</f>
        <v>0</v>
      </c>
      <c r="N128" s="157">
        <v>2.5999999999999998E-4</v>
      </c>
      <c r="O128" s="157">
        <f>ROUND(E128*N128,2)</f>
        <v>0</v>
      </c>
      <c r="P128" s="157">
        <v>0</v>
      </c>
      <c r="Q128" s="157">
        <f>ROUND(E128*P128,2)</f>
        <v>0</v>
      </c>
      <c r="R128" s="158"/>
      <c r="S128" s="158" t="s">
        <v>226</v>
      </c>
      <c r="T128" s="158" t="s">
        <v>163</v>
      </c>
      <c r="U128" s="158">
        <v>0.09</v>
      </c>
      <c r="V128" s="158">
        <f>ROUND(E128*U128,2)</f>
        <v>1.46</v>
      </c>
      <c r="W128" s="158"/>
      <c r="X128" s="158" t="s">
        <v>116</v>
      </c>
      <c r="Y128" s="158" t="s">
        <v>117</v>
      </c>
      <c r="Z128" s="147"/>
      <c r="AA128" s="147"/>
      <c r="AB128" s="147"/>
      <c r="AC128" s="147"/>
      <c r="AD128" s="147"/>
      <c r="AE128" s="147"/>
      <c r="AF128" s="147"/>
      <c r="AG128" s="147" t="s">
        <v>118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2" x14ac:dyDescent="0.2">
      <c r="A129" s="154"/>
      <c r="B129" s="155"/>
      <c r="C129" s="188" t="s">
        <v>256</v>
      </c>
      <c r="D129" s="160"/>
      <c r="E129" s="161">
        <v>16.245999999999999</v>
      </c>
      <c r="F129" s="158"/>
      <c r="G129" s="158"/>
      <c r="H129" s="158"/>
      <c r="I129" s="158"/>
      <c r="J129" s="158"/>
      <c r="K129" s="158"/>
      <c r="L129" s="158"/>
      <c r="M129" s="158"/>
      <c r="N129" s="157"/>
      <c r="O129" s="157"/>
      <c r="P129" s="157"/>
      <c r="Q129" s="157"/>
      <c r="R129" s="158"/>
      <c r="S129" s="158"/>
      <c r="T129" s="158"/>
      <c r="U129" s="158"/>
      <c r="V129" s="158"/>
      <c r="W129" s="158"/>
      <c r="X129" s="158"/>
      <c r="Y129" s="158"/>
      <c r="Z129" s="147"/>
      <c r="AA129" s="147"/>
      <c r="AB129" s="147"/>
      <c r="AC129" s="147"/>
      <c r="AD129" s="147"/>
      <c r="AE129" s="147"/>
      <c r="AF129" s="147"/>
      <c r="AG129" s="147" t="s">
        <v>120</v>
      </c>
      <c r="AH129" s="147">
        <v>5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x14ac:dyDescent="0.2">
      <c r="A130" s="166" t="s">
        <v>110</v>
      </c>
      <c r="B130" s="167" t="s">
        <v>67</v>
      </c>
      <c r="C130" s="186" t="s">
        <v>68</v>
      </c>
      <c r="D130" s="168"/>
      <c r="E130" s="169"/>
      <c r="F130" s="170"/>
      <c r="G130" s="171">
        <f>SUMIF(AG131:AG132,"&lt;&gt;NOR",G131:G132)</f>
        <v>0</v>
      </c>
      <c r="H130" s="165"/>
      <c r="I130" s="165">
        <f>SUM(I131:I132)</f>
        <v>0</v>
      </c>
      <c r="J130" s="165"/>
      <c r="K130" s="165">
        <f>SUM(K131:K132)</f>
        <v>0</v>
      </c>
      <c r="L130" s="165"/>
      <c r="M130" s="165">
        <f>SUM(M131:M132)</f>
        <v>0</v>
      </c>
      <c r="N130" s="164"/>
      <c r="O130" s="164">
        <f>SUM(O131:O132)</f>
        <v>1.85</v>
      </c>
      <c r="P130" s="164"/>
      <c r="Q130" s="164">
        <f>SUM(Q131:Q132)</f>
        <v>0</v>
      </c>
      <c r="R130" s="165"/>
      <c r="S130" s="165"/>
      <c r="T130" s="165"/>
      <c r="U130" s="165"/>
      <c r="V130" s="165">
        <f>SUM(V131:V132)</f>
        <v>3.09</v>
      </c>
      <c r="W130" s="165"/>
      <c r="X130" s="165"/>
      <c r="Y130" s="165"/>
      <c r="AG130" t="s">
        <v>111</v>
      </c>
    </row>
    <row r="131" spans="1:60" ht="22.5" outlineLevel="1" x14ac:dyDescent="0.2">
      <c r="A131" s="173">
        <v>37</v>
      </c>
      <c r="B131" s="174" t="s">
        <v>257</v>
      </c>
      <c r="C131" s="187" t="s">
        <v>258</v>
      </c>
      <c r="D131" s="175" t="s">
        <v>128</v>
      </c>
      <c r="E131" s="176">
        <v>14.04</v>
      </c>
      <c r="F131" s="177"/>
      <c r="G131" s="178">
        <f>ROUND(E131*F131,2)</f>
        <v>0</v>
      </c>
      <c r="H131" s="159"/>
      <c r="I131" s="158">
        <f>ROUND(E131*H131,2)</f>
        <v>0</v>
      </c>
      <c r="J131" s="159"/>
      <c r="K131" s="158">
        <f>ROUND(E131*J131,2)</f>
        <v>0</v>
      </c>
      <c r="L131" s="158">
        <v>21</v>
      </c>
      <c r="M131" s="158">
        <f>G131*(1+L131/100)</f>
        <v>0</v>
      </c>
      <c r="N131" s="157">
        <v>0.13206000000000001</v>
      </c>
      <c r="O131" s="157">
        <f>ROUND(E131*N131,2)</f>
        <v>1.85</v>
      </c>
      <c r="P131" s="157">
        <v>0</v>
      </c>
      <c r="Q131" s="157">
        <f>ROUND(E131*P131,2)</f>
        <v>0</v>
      </c>
      <c r="R131" s="158"/>
      <c r="S131" s="158" t="s">
        <v>115</v>
      </c>
      <c r="T131" s="158" t="s">
        <v>115</v>
      </c>
      <c r="U131" s="158">
        <v>0.22</v>
      </c>
      <c r="V131" s="158">
        <f>ROUND(E131*U131,2)</f>
        <v>3.09</v>
      </c>
      <c r="W131" s="158"/>
      <c r="X131" s="158" t="s">
        <v>116</v>
      </c>
      <c r="Y131" s="158" t="s">
        <v>117</v>
      </c>
      <c r="Z131" s="147"/>
      <c r="AA131" s="147"/>
      <c r="AB131" s="147"/>
      <c r="AC131" s="147"/>
      <c r="AD131" s="147"/>
      <c r="AE131" s="147"/>
      <c r="AF131" s="147"/>
      <c r="AG131" s="147" t="s">
        <v>118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2" x14ac:dyDescent="0.2">
      <c r="A132" s="154"/>
      <c r="B132" s="155"/>
      <c r="C132" s="188" t="s">
        <v>129</v>
      </c>
      <c r="D132" s="160"/>
      <c r="E132" s="161">
        <v>14.04</v>
      </c>
      <c r="F132" s="158"/>
      <c r="G132" s="158"/>
      <c r="H132" s="158"/>
      <c r="I132" s="158"/>
      <c r="J132" s="158"/>
      <c r="K132" s="158"/>
      <c r="L132" s="158"/>
      <c r="M132" s="158"/>
      <c r="N132" s="157"/>
      <c r="O132" s="157"/>
      <c r="P132" s="157"/>
      <c r="Q132" s="157"/>
      <c r="R132" s="158"/>
      <c r="S132" s="158"/>
      <c r="T132" s="158"/>
      <c r="U132" s="158"/>
      <c r="V132" s="158"/>
      <c r="W132" s="158"/>
      <c r="X132" s="158"/>
      <c r="Y132" s="158"/>
      <c r="Z132" s="147"/>
      <c r="AA132" s="147"/>
      <c r="AB132" s="147"/>
      <c r="AC132" s="147"/>
      <c r="AD132" s="147"/>
      <c r="AE132" s="147"/>
      <c r="AF132" s="147"/>
      <c r="AG132" s="147" t="s">
        <v>120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x14ac:dyDescent="0.2">
      <c r="A133" s="166" t="s">
        <v>110</v>
      </c>
      <c r="B133" s="167" t="s">
        <v>69</v>
      </c>
      <c r="C133" s="186" t="s">
        <v>70</v>
      </c>
      <c r="D133" s="168"/>
      <c r="E133" s="169"/>
      <c r="F133" s="170"/>
      <c r="G133" s="171">
        <f>SUMIF(AG134:AG145,"&lt;&gt;NOR",G134:G145)</f>
        <v>0</v>
      </c>
      <c r="H133" s="165"/>
      <c r="I133" s="165">
        <f>SUM(I134:I145)</f>
        <v>0</v>
      </c>
      <c r="J133" s="165"/>
      <c r="K133" s="165">
        <f>SUM(K134:K145)</f>
        <v>0</v>
      </c>
      <c r="L133" s="165"/>
      <c r="M133" s="165">
        <f>SUM(M134:M145)</f>
        <v>0</v>
      </c>
      <c r="N133" s="164"/>
      <c r="O133" s="164">
        <f>SUM(O134:O145)</f>
        <v>0</v>
      </c>
      <c r="P133" s="164"/>
      <c r="Q133" s="164">
        <f>SUM(Q134:Q145)</f>
        <v>6.5299999999999994</v>
      </c>
      <c r="R133" s="165"/>
      <c r="S133" s="165"/>
      <c r="T133" s="165"/>
      <c r="U133" s="165"/>
      <c r="V133" s="165">
        <f>SUM(V134:V145)</f>
        <v>37.36</v>
      </c>
      <c r="W133" s="165"/>
      <c r="X133" s="165"/>
      <c r="Y133" s="165"/>
      <c r="AG133" t="s">
        <v>111</v>
      </c>
    </row>
    <row r="134" spans="1:60" outlineLevel="1" x14ac:dyDescent="0.2">
      <c r="A134" s="173">
        <v>38</v>
      </c>
      <c r="B134" s="174" t="s">
        <v>259</v>
      </c>
      <c r="C134" s="187" t="s">
        <v>260</v>
      </c>
      <c r="D134" s="175" t="s">
        <v>132</v>
      </c>
      <c r="E134" s="176">
        <v>1.5660000000000001</v>
      </c>
      <c r="F134" s="177"/>
      <c r="G134" s="178">
        <f>ROUND(E134*F134,2)</f>
        <v>0</v>
      </c>
      <c r="H134" s="159"/>
      <c r="I134" s="158">
        <f>ROUND(E134*H134,2)</f>
        <v>0</v>
      </c>
      <c r="J134" s="159"/>
      <c r="K134" s="158">
        <f>ROUND(E134*J134,2)</f>
        <v>0</v>
      </c>
      <c r="L134" s="158">
        <v>21</v>
      </c>
      <c r="M134" s="158">
        <f>G134*(1+L134/100)</f>
        <v>0</v>
      </c>
      <c r="N134" s="157">
        <v>0</v>
      </c>
      <c r="O134" s="157">
        <f>ROUND(E134*N134,2)</f>
        <v>0</v>
      </c>
      <c r="P134" s="157">
        <v>2.4</v>
      </c>
      <c r="Q134" s="157">
        <f>ROUND(E134*P134,2)</f>
        <v>3.76</v>
      </c>
      <c r="R134" s="158"/>
      <c r="S134" s="158" t="s">
        <v>115</v>
      </c>
      <c r="T134" s="158" t="s">
        <v>115</v>
      </c>
      <c r="U134" s="158">
        <v>13.3</v>
      </c>
      <c r="V134" s="158">
        <f>ROUND(E134*U134,2)</f>
        <v>20.83</v>
      </c>
      <c r="W134" s="158"/>
      <c r="X134" s="158" t="s">
        <v>116</v>
      </c>
      <c r="Y134" s="158" t="s">
        <v>117</v>
      </c>
      <c r="Z134" s="147"/>
      <c r="AA134" s="147"/>
      <c r="AB134" s="147"/>
      <c r="AC134" s="147"/>
      <c r="AD134" s="147"/>
      <c r="AE134" s="147"/>
      <c r="AF134" s="147"/>
      <c r="AG134" s="147" t="s">
        <v>118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2" x14ac:dyDescent="0.2">
      <c r="A135" s="154"/>
      <c r="B135" s="155"/>
      <c r="C135" s="188" t="s">
        <v>261</v>
      </c>
      <c r="D135" s="160"/>
      <c r="E135" s="161">
        <v>0.89100000000000001</v>
      </c>
      <c r="F135" s="158"/>
      <c r="G135" s="158"/>
      <c r="H135" s="158"/>
      <c r="I135" s="158"/>
      <c r="J135" s="158"/>
      <c r="K135" s="158"/>
      <c r="L135" s="158"/>
      <c r="M135" s="158"/>
      <c r="N135" s="157"/>
      <c r="O135" s="157"/>
      <c r="P135" s="157"/>
      <c r="Q135" s="157"/>
      <c r="R135" s="158"/>
      <c r="S135" s="158"/>
      <c r="T135" s="158"/>
      <c r="U135" s="158"/>
      <c r="V135" s="158"/>
      <c r="W135" s="158"/>
      <c r="X135" s="158"/>
      <c r="Y135" s="158"/>
      <c r="Z135" s="147"/>
      <c r="AA135" s="147"/>
      <c r="AB135" s="147"/>
      <c r="AC135" s="147"/>
      <c r="AD135" s="147"/>
      <c r="AE135" s="147"/>
      <c r="AF135" s="147"/>
      <c r="AG135" s="147" t="s">
        <v>120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3" x14ac:dyDescent="0.2">
      <c r="A136" s="154"/>
      <c r="B136" s="155"/>
      <c r="C136" s="188" t="s">
        <v>262</v>
      </c>
      <c r="D136" s="160"/>
      <c r="E136" s="161">
        <v>0.67500000000000004</v>
      </c>
      <c r="F136" s="158"/>
      <c r="G136" s="158"/>
      <c r="H136" s="158"/>
      <c r="I136" s="158"/>
      <c r="J136" s="158"/>
      <c r="K136" s="158"/>
      <c r="L136" s="158"/>
      <c r="M136" s="158"/>
      <c r="N136" s="157"/>
      <c r="O136" s="157"/>
      <c r="P136" s="157"/>
      <c r="Q136" s="157"/>
      <c r="R136" s="158"/>
      <c r="S136" s="158"/>
      <c r="T136" s="158"/>
      <c r="U136" s="158"/>
      <c r="V136" s="158"/>
      <c r="W136" s="158"/>
      <c r="X136" s="158"/>
      <c r="Y136" s="158"/>
      <c r="Z136" s="147"/>
      <c r="AA136" s="147"/>
      <c r="AB136" s="147"/>
      <c r="AC136" s="147"/>
      <c r="AD136" s="147"/>
      <c r="AE136" s="147"/>
      <c r="AF136" s="147"/>
      <c r="AG136" s="147" t="s">
        <v>120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73">
        <v>39</v>
      </c>
      <c r="B137" s="174" t="s">
        <v>263</v>
      </c>
      <c r="C137" s="187" t="s">
        <v>264</v>
      </c>
      <c r="D137" s="175" t="s">
        <v>132</v>
      </c>
      <c r="E137" s="176">
        <v>0.40500000000000003</v>
      </c>
      <c r="F137" s="177"/>
      <c r="G137" s="178">
        <f>ROUND(E137*F137,2)</f>
        <v>0</v>
      </c>
      <c r="H137" s="159"/>
      <c r="I137" s="158">
        <f>ROUND(E137*H137,2)</f>
        <v>0</v>
      </c>
      <c r="J137" s="159"/>
      <c r="K137" s="158">
        <f>ROUND(E137*J137,2)</f>
        <v>0</v>
      </c>
      <c r="L137" s="158">
        <v>21</v>
      </c>
      <c r="M137" s="158">
        <f>G137*(1+L137/100)</f>
        <v>0</v>
      </c>
      <c r="N137" s="157">
        <v>1.47E-3</v>
      </c>
      <c r="O137" s="157">
        <f>ROUND(E137*N137,2)</f>
        <v>0</v>
      </c>
      <c r="P137" s="157">
        <v>2.4</v>
      </c>
      <c r="Q137" s="157">
        <f>ROUND(E137*P137,2)</f>
        <v>0.97</v>
      </c>
      <c r="R137" s="158"/>
      <c r="S137" s="158" t="s">
        <v>115</v>
      </c>
      <c r="T137" s="158" t="s">
        <v>115</v>
      </c>
      <c r="U137" s="158">
        <v>8.5</v>
      </c>
      <c r="V137" s="158">
        <f>ROUND(E137*U137,2)</f>
        <v>3.44</v>
      </c>
      <c r="W137" s="158"/>
      <c r="X137" s="158" t="s">
        <v>116</v>
      </c>
      <c r="Y137" s="158" t="s">
        <v>117</v>
      </c>
      <c r="Z137" s="147"/>
      <c r="AA137" s="147"/>
      <c r="AB137" s="147"/>
      <c r="AC137" s="147"/>
      <c r="AD137" s="147"/>
      <c r="AE137" s="147"/>
      <c r="AF137" s="147"/>
      <c r="AG137" s="147" t="s">
        <v>118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2" x14ac:dyDescent="0.2">
      <c r="A138" s="154"/>
      <c r="B138" s="155"/>
      <c r="C138" s="188" t="s">
        <v>265</v>
      </c>
      <c r="D138" s="160"/>
      <c r="E138" s="161">
        <v>0.40500000000000003</v>
      </c>
      <c r="F138" s="158"/>
      <c r="G138" s="158"/>
      <c r="H138" s="158"/>
      <c r="I138" s="158"/>
      <c r="J138" s="158"/>
      <c r="K138" s="158"/>
      <c r="L138" s="158"/>
      <c r="M138" s="158"/>
      <c r="N138" s="157"/>
      <c r="O138" s="157"/>
      <c r="P138" s="157"/>
      <c r="Q138" s="157"/>
      <c r="R138" s="158"/>
      <c r="S138" s="158"/>
      <c r="T138" s="158"/>
      <c r="U138" s="158"/>
      <c r="V138" s="158"/>
      <c r="W138" s="158"/>
      <c r="X138" s="158"/>
      <c r="Y138" s="158"/>
      <c r="Z138" s="147"/>
      <c r="AA138" s="147"/>
      <c r="AB138" s="147"/>
      <c r="AC138" s="147"/>
      <c r="AD138" s="147"/>
      <c r="AE138" s="147"/>
      <c r="AF138" s="147"/>
      <c r="AG138" s="147" t="s">
        <v>120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73">
        <v>40</v>
      </c>
      <c r="B139" s="174" t="s">
        <v>266</v>
      </c>
      <c r="C139" s="187" t="s">
        <v>267</v>
      </c>
      <c r="D139" s="175" t="s">
        <v>128</v>
      </c>
      <c r="E139" s="176">
        <v>9</v>
      </c>
      <c r="F139" s="177"/>
      <c r="G139" s="178">
        <f>ROUND(E139*F139,2)</f>
        <v>0</v>
      </c>
      <c r="H139" s="159"/>
      <c r="I139" s="158">
        <f>ROUND(E139*H139,2)</f>
        <v>0</v>
      </c>
      <c r="J139" s="159"/>
      <c r="K139" s="158">
        <f>ROUND(E139*J139,2)</f>
        <v>0</v>
      </c>
      <c r="L139" s="158">
        <v>21</v>
      </c>
      <c r="M139" s="158">
        <f>G139*(1+L139/100)</f>
        <v>0</v>
      </c>
      <c r="N139" s="157">
        <v>0</v>
      </c>
      <c r="O139" s="157">
        <f>ROUND(E139*N139,2)</f>
        <v>0</v>
      </c>
      <c r="P139" s="157">
        <v>0.153</v>
      </c>
      <c r="Q139" s="157">
        <f>ROUND(E139*P139,2)</f>
        <v>1.38</v>
      </c>
      <c r="R139" s="158"/>
      <c r="S139" s="158" t="s">
        <v>115</v>
      </c>
      <c r="T139" s="158" t="s">
        <v>115</v>
      </c>
      <c r="U139" s="158">
        <v>0.64</v>
      </c>
      <c r="V139" s="158">
        <f>ROUND(E139*U139,2)</f>
        <v>5.76</v>
      </c>
      <c r="W139" s="158"/>
      <c r="X139" s="158" t="s">
        <v>116</v>
      </c>
      <c r="Y139" s="158" t="s">
        <v>117</v>
      </c>
      <c r="Z139" s="147"/>
      <c r="AA139" s="147"/>
      <c r="AB139" s="147"/>
      <c r="AC139" s="147"/>
      <c r="AD139" s="147"/>
      <c r="AE139" s="147"/>
      <c r="AF139" s="147"/>
      <c r="AG139" s="147" t="s">
        <v>118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2" x14ac:dyDescent="0.2">
      <c r="A140" s="154"/>
      <c r="B140" s="155"/>
      <c r="C140" s="188" t="s">
        <v>268</v>
      </c>
      <c r="D140" s="160"/>
      <c r="E140" s="161">
        <v>9</v>
      </c>
      <c r="F140" s="158"/>
      <c r="G140" s="158"/>
      <c r="H140" s="158"/>
      <c r="I140" s="158"/>
      <c r="J140" s="158"/>
      <c r="K140" s="158"/>
      <c r="L140" s="158"/>
      <c r="M140" s="158"/>
      <c r="N140" s="157"/>
      <c r="O140" s="157"/>
      <c r="P140" s="157"/>
      <c r="Q140" s="157"/>
      <c r="R140" s="158"/>
      <c r="S140" s="158"/>
      <c r="T140" s="158"/>
      <c r="U140" s="158"/>
      <c r="V140" s="158"/>
      <c r="W140" s="158"/>
      <c r="X140" s="158"/>
      <c r="Y140" s="158"/>
      <c r="Z140" s="147"/>
      <c r="AA140" s="147"/>
      <c r="AB140" s="147"/>
      <c r="AC140" s="147"/>
      <c r="AD140" s="147"/>
      <c r="AE140" s="147"/>
      <c r="AF140" s="147"/>
      <c r="AG140" s="147" t="s">
        <v>120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73">
        <v>41</v>
      </c>
      <c r="B141" s="174" t="s">
        <v>269</v>
      </c>
      <c r="C141" s="187" t="s">
        <v>270</v>
      </c>
      <c r="D141" s="175" t="s">
        <v>128</v>
      </c>
      <c r="E141" s="176">
        <v>0.3</v>
      </c>
      <c r="F141" s="177"/>
      <c r="G141" s="178">
        <f>ROUND(E141*F141,2)</f>
        <v>0</v>
      </c>
      <c r="H141" s="159"/>
      <c r="I141" s="158">
        <f>ROUND(E141*H141,2)</f>
        <v>0</v>
      </c>
      <c r="J141" s="159"/>
      <c r="K141" s="158">
        <f>ROUND(E141*J141,2)</f>
        <v>0</v>
      </c>
      <c r="L141" s="158">
        <v>21</v>
      </c>
      <c r="M141" s="158">
        <f>G141*(1+L141/100)</f>
        <v>0</v>
      </c>
      <c r="N141" s="157">
        <v>0</v>
      </c>
      <c r="O141" s="157">
        <f>ROUND(E141*N141,2)</f>
        <v>0</v>
      </c>
      <c r="P141" s="157">
        <v>3.3169999999999998E-2</v>
      </c>
      <c r="Q141" s="157">
        <f>ROUND(E141*P141,2)</f>
        <v>0.01</v>
      </c>
      <c r="R141" s="158"/>
      <c r="S141" s="158" t="s">
        <v>115</v>
      </c>
      <c r="T141" s="158" t="s">
        <v>115</v>
      </c>
      <c r="U141" s="158">
        <v>3.9</v>
      </c>
      <c r="V141" s="158">
        <f>ROUND(E141*U141,2)</f>
        <v>1.17</v>
      </c>
      <c r="W141" s="158"/>
      <c r="X141" s="158" t="s">
        <v>116</v>
      </c>
      <c r="Y141" s="158" t="s">
        <v>117</v>
      </c>
      <c r="Z141" s="147"/>
      <c r="AA141" s="147"/>
      <c r="AB141" s="147"/>
      <c r="AC141" s="147"/>
      <c r="AD141" s="147"/>
      <c r="AE141" s="147"/>
      <c r="AF141" s="147"/>
      <c r="AG141" s="147" t="s">
        <v>118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2" x14ac:dyDescent="0.2">
      <c r="A142" s="154"/>
      <c r="B142" s="155"/>
      <c r="C142" s="188" t="s">
        <v>271</v>
      </c>
      <c r="D142" s="160"/>
      <c r="E142" s="161">
        <v>0.3</v>
      </c>
      <c r="F142" s="158"/>
      <c r="G142" s="158"/>
      <c r="H142" s="158"/>
      <c r="I142" s="158"/>
      <c r="J142" s="158"/>
      <c r="K142" s="158"/>
      <c r="L142" s="158"/>
      <c r="M142" s="158"/>
      <c r="N142" s="157"/>
      <c r="O142" s="157"/>
      <c r="P142" s="157"/>
      <c r="Q142" s="157"/>
      <c r="R142" s="158"/>
      <c r="S142" s="158"/>
      <c r="T142" s="158"/>
      <c r="U142" s="158"/>
      <c r="V142" s="158"/>
      <c r="W142" s="158"/>
      <c r="X142" s="158"/>
      <c r="Y142" s="158"/>
      <c r="Z142" s="147"/>
      <c r="AA142" s="147"/>
      <c r="AB142" s="147"/>
      <c r="AC142" s="147"/>
      <c r="AD142" s="147"/>
      <c r="AE142" s="147"/>
      <c r="AF142" s="147"/>
      <c r="AG142" s="147" t="s">
        <v>120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ht="22.5" outlineLevel="1" x14ac:dyDescent="0.2">
      <c r="A143" s="173">
        <v>42</v>
      </c>
      <c r="B143" s="174" t="s">
        <v>272</v>
      </c>
      <c r="C143" s="187" t="s">
        <v>273</v>
      </c>
      <c r="D143" s="175" t="s">
        <v>128</v>
      </c>
      <c r="E143" s="176">
        <v>11.2</v>
      </c>
      <c r="F143" s="177"/>
      <c r="G143" s="178">
        <f>ROUND(E143*F143,2)</f>
        <v>0</v>
      </c>
      <c r="H143" s="159"/>
      <c r="I143" s="158">
        <f>ROUND(E143*H143,2)</f>
        <v>0</v>
      </c>
      <c r="J143" s="159"/>
      <c r="K143" s="158">
        <f>ROUND(E143*J143,2)</f>
        <v>0</v>
      </c>
      <c r="L143" s="158">
        <v>21</v>
      </c>
      <c r="M143" s="158">
        <f>G143*(1+L143/100)</f>
        <v>0</v>
      </c>
      <c r="N143" s="157">
        <v>0</v>
      </c>
      <c r="O143" s="157">
        <f>ROUND(E143*N143,2)</f>
        <v>0</v>
      </c>
      <c r="P143" s="157">
        <v>3.6999999999999998E-2</v>
      </c>
      <c r="Q143" s="157">
        <f>ROUND(E143*P143,2)</f>
        <v>0.41</v>
      </c>
      <c r="R143" s="158"/>
      <c r="S143" s="158" t="s">
        <v>115</v>
      </c>
      <c r="T143" s="158" t="s">
        <v>115</v>
      </c>
      <c r="U143" s="158">
        <v>0.55000000000000004</v>
      </c>
      <c r="V143" s="158">
        <f>ROUND(E143*U143,2)</f>
        <v>6.16</v>
      </c>
      <c r="W143" s="158"/>
      <c r="X143" s="158" t="s">
        <v>116</v>
      </c>
      <c r="Y143" s="158" t="s">
        <v>117</v>
      </c>
      <c r="Z143" s="147"/>
      <c r="AA143" s="147"/>
      <c r="AB143" s="147"/>
      <c r="AC143" s="147"/>
      <c r="AD143" s="147"/>
      <c r="AE143" s="147"/>
      <c r="AF143" s="147"/>
      <c r="AG143" s="147" t="s">
        <v>118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2" x14ac:dyDescent="0.2">
      <c r="A144" s="154"/>
      <c r="B144" s="155"/>
      <c r="C144" s="188" t="s">
        <v>274</v>
      </c>
      <c r="D144" s="160"/>
      <c r="E144" s="161">
        <v>7.6</v>
      </c>
      <c r="F144" s="158"/>
      <c r="G144" s="158"/>
      <c r="H144" s="158"/>
      <c r="I144" s="158"/>
      <c r="J144" s="158"/>
      <c r="K144" s="158"/>
      <c r="L144" s="158"/>
      <c r="M144" s="158"/>
      <c r="N144" s="157"/>
      <c r="O144" s="157"/>
      <c r="P144" s="157"/>
      <c r="Q144" s="157"/>
      <c r="R144" s="158"/>
      <c r="S144" s="158"/>
      <c r="T144" s="158"/>
      <c r="U144" s="158"/>
      <c r="V144" s="158"/>
      <c r="W144" s="158"/>
      <c r="X144" s="158"/>
      <c r="Y144" s="158"/>
      <c r="Z144" s="147"/>
      <c r="AA144" s="147"/>
      <c r="AB144" s="147"/>
      <c r="AC144" s="147"/>
      <c r="AD144" s="147"/>
      <c r="AE144" s="147"/>
      <c r="AF144" s="147"/>
      <c r="AG144" s="147" t="s">
        <v>120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3" x14ac:dyDescent="0.2">
      <c r="A145" s="154"/>
      <c r="B145" s="155"/>
      <c r="C145" s="188" t="s">
        <v>275</v>
      </c>
      <c r="D145" s="160"/>
      <c r="E145" s="161">
        <v>3.6</v>
      </c>
      <c r="F145" s="158"/>
      <c r="G145" s="158"/>
      <c r="H145" s="158"/>
      <c r="I145" s="158"/>
      <c r="J145" s="158"/>
      <c r="K145" s="158"/>
      <c r="L145" s="158"/>
      <c r="M145" s="158"/>
      <c r="N145" s="157"/>
      <c r="O145" s="157"/>
      <c r="P145" s="157"/>
      <c r="Q145" s="157"/>
      <c r="R145" s="158"/>
      <c r="S145" s="158"/>
      <c r="T145" s="158"/>
      <c r="U145" s="158"/>
      <c r="V145" s="158"/>
      <c r="W145" s="158"/>
      <c r="X145" s="158"/>
      <c r="Y145" s="158"/>
      <c r="Z145" s="147"/>
      <c r="AA145" s="147"/>
      <c r="AB145" s="147"/>
      <c r="AC145" s="147"/>
      <c r="AD145" s="147"/>
      <c r="AE145" s="147"/>
      <c r="AF145" s="147"/>
      <c r="AG145" s="147" t="s">
        <v>120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x14ac:dyDescent="0.2">
      <c r="A146" s="166" t="s">
        <v>110</v>
      </c>
      <c r="B146" s="167" t="s">
        <v>71</v>
      </c>
      <c r="C146" s="186" t="s">
        <v>72</v>
      </c>
      <c r="D146" s="168"/>
      <c r="E146" s="169"/>
      <c r="F146" s="170"/>
      <c r="G146" s="171">
        <f>SUMIF(AG147:AG147,"&lt;&gt;NOR",G147:G147)</f>
        <v>0</v>
      </c>
      <c r="H146" s="165"/>
      <c r="I146" s="165">
        <f>SUM(I147:I147)</f>
        <v>0</v>
      </c>
      <c r="J146" s="165"/>
      <c r="K146" s="165">
        <f>SUM(K147:K147)</f>
        <v>0</v>
      </c>
      <c r="L146" s="165"/>
      <c r="M146" s="165">
        <f>SUM(M147:M147)</f>
        <v>0</v>
      </c>
      <c r="N146" s="164"/>
      <c r="O146" s="164">
        <f>SUM(O147:O147)</f>
        <v>0</v>
      </c>
      <c r="P146" s="164"/>
      <c r="Q146" s="164">
        <f>SUM(Q147:Q147)</f>
        <v>0</v>
      </c>
      <c r="R146" s="165"/>
      <c r="S146" s="165"/>
      <c r="T146" s="165"/>
      <c r="U146" s="165"/>
      <c r="V146" s="165">
        <f>SUM(V147:V147)</f>
        <v>129.85</v>
      </c>
      <c r="W146" s="165"/>
      <c r="X146" s="165"/>
      <c r="Y146" s="165"/>
      <c r="AG146" t="s">
        <v>111</v>
      </c>
    </row>
    <row r="147" spans="1:60" ht="22.5" outlineLevel="1" x14ac:dyDescent="0.2">
      <c r="A147" s="179">
        <v>43</v>
      </c>
      <c r="B147" s="180" t="s">
        <v>276</v>
      </c>
      <c r="C147" s="191" t="s">
        <v>277</v>
      </c>
      <c r="D147" s="181" t="s">
        <v>170</v>
      </c>
      <c r="E147" s="182">
        <v>61.831710000000001</v>
      </c>
      <c r="F147" s="183"/>
      <c r="G147" s="184">
        <f>ROUND(E147*F147,2)</f>
        <v>0</v>
      </c>
      <c r="H147" s="159"/>
      <c r="I147" s="158">
        <f>ROUND(E147*H147,2)</f>
        <v>0</v>
      </c>
      <c r="J147" s="159"/>
      <c r="K147" s="158">
        <f>ROUND(E147*J147,2)</f>
        <v>0</v>
      </c>
      <c r="L147" s="158">
        <v>21</v>
      </c>
      <c r="M147" s="158">
        <f>G147*(1+L147/100)</f>
        <v>0</v>
      </c>
      <c r="N147" s="157">
        <v>0</v>
      </c>
      <c r="O147" s="157">
        <f>ROUND(E147*N147,2)</f>
        <v>0</v>
      </c>
      <c r="P147" s="157">
        <v>0</v>
      </c>
      <c r="Q147" s="157">
        <f>ROUND(E147*P147,2)</f>
        <v>0</v>
      </c>
      <c r="R147" s="158"/>
      <c r="S147" s="158" t="s">
        <v>115</v>
      </c>
      <c r="T147" s="158" t="s">
        <v>115</v>
      </c>
      <c r="U147" s="158">
        <v>2.1</v>
      </c>
      <c r="V147" s="158">
        <f>ROUND(E147*U147,2)</f>
        <v>129.85</v>
      </c>
      <c r="W147" s="158"/>
      <c r="X147" s="158" t="s">
        <v>278</v>
      </c>
      <c r="Y147" s="158" t="s">
        <v>117</v>
      </c>
      <c r="Z147" s="147"/>
      <c r="AA147" s="147"/>
      <c r="AB147" s="147"/>
      <c r="AC147" s="147"/>
      <c r="AD147" s="147"/>
      <c r="AE147" s="147"/>
      <c r="AF147" s="147"/>
      <c r="AG147" s="147" t="s">
        <v>279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x14ac:dyDescent="0.2">
      <c r="A148" s="166" t="s">
        <v>110</v>
      </c>
      <c r="B148" s="167" t="s">
        <v>73</v>
      </c>
      <c r="C148" s="186" t="s">
        <v>74</v>
      </c>
      <c r="D148" s="168"/>
      <c r="E148" s="169"/>
      <c r="F148" s="170"/>
      <c r="G148" s="171">
        <f>SUMIF(AG149:AG160,"&lt;&gt;NOR",G149:G160)</f>
        <v>0</v>
      </c>
      <c r="H148" s="165"/>
      <c r="I148" s="165">
        <f>SUM(I149:I160)</f>
        <v>0</v>
      </c>
      <c r="J148" s="165"/>
      <c r="K148" s="165">
        <f>SUM(K149:K160)</f>
        <v>0</v>
      </c>
      <c r="L148" s="165"/>
      <c r="M148" s="165">
        <f>SUM(M149:M160)</f>
        <v>0</v>
      </c>
      <c r="N148" s="164"/>
      <c r="O148" s="164">
        <f>SUM(O149:O160)</f>
        <v>0.02</v>
      </c>
      <c r="P148" s="164"/>
      <c r="Q148" s="164">
        <f>SUM(Q149:Q160)</f>
        <v>0</v>
      </c>
      <c r="R148" s="165"/>
      <c r="S148" s="165"/>
      <c r="T148" s="165"/>
      <c r="U148" s="165"/>
      <c r="V148" s="165">
        <f>SUM(V149:V160)</f>
        <v>5.89</v>
      </c>
      <c r="W148" s="165"/>
      <c r="X148" s="165"/>
      <c r="Y148" s="165"/>
      <c r="AG148" t="s">
        <v>111</v>
      </c>
    </row>
    <row r="149" spans="1:60" ht="22.5" outlineLevel="1" x14ac:dyDescent="0.2">
      <c r="A149" s="173">
        <v>44</v>
      </c>
      <c r="B149" s="174" t="s">
        <v>280</v>
      </c>
      <c r="C149" s="187" t="s">
        <v>281</v>
      </c>
      <c r="D149" s="175" t="s">
        <v>114</v>
      </c>
      <c r="E149" s="176">
        <v>24.552</v>
      </c>
      <c r="F149" s="177"/>
      <c r="G149" s="178">
        <f>ROUND(E149*F149,2)</f>
        <v>0</v>
      </c>
      <c r="H149" s="159"/>
      <c r="I149" s="158">
        <f>ROUND(E149*H149,2)</f>
        <v>0</v>
      </c>
      <c r="J149" s="159"/>
      <c r="K149" s="158">
        <f>ROUND(E149*J149,2)</f>
        <v>0</v>
      </c>
      <c r="L149" s="158">
        <v>21</v>
      </c>
      <c r="M149" s="158">
        <f>G149*(1+L149/100)</f>
        <v>0</v>
      </c>
      <c r="N149" s="157">
        <v>3.2000000000000003E-4</v>
      </c>
      <c r="O149" s="157">
        <f>ROUND(E149*N149,2)</f>
        <v>0.01</v>
      </c>
      <c r="P149" s="157">
        <v>0</v>
      </c>
      <c r="Q149" s="157">
        <f>ROUND(E149*P149,2)</f>
        <v>0</v>
      </c>
      <c r="R149" s="158"/>
      <c r="S149" s="158" t="s">
        <v>115</v>
      </c>
      <c r="T149" s="158" t="s">
        <v>115</v>
      </c>
      <c r="U149" s="158">
        <v>0.14000000000000001</v>
      </c>
      <c r="V149" s="158">
        <f>ROUND(E149*U149,2)</f>
        <v>3.44</v>
      </c>
      <c r="W149" s="158"/>
      <c r="X149" s="158" t="s">
        <v>116</v>
      </c>
      <c r="Y149" s="158" t="s">
        <v>117</v>
      </c>
      <c r="Z149" s="147"/>
      <c r="AA149" s="147"/>
      <c r="AB149" s="147"/>
      <c r="AC149" s="147"/>
      <c r="AD149" s="147"/>
      <c r="AE149" s="147"/>
      <c r="AF149" s="147"/>
      <c r="AG149" s="147" t="s">
        <v>118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2" x14ac:dyDescent="0.2">
      <c r="A150" s="154"/>
      <c r="B150" s="155"/>
      <c r="C150" s="189" t="s">
        <v>134</v>
      </c>
      <c r="D150" s="162"/>
      <c r="E150" s="163"/>
      <c r="F150" s="158"/>
      <c r="G150" s="158"/>
      <c r="H150" s="158"/>
      <c r="I150" s="158"/>
      <c r="J150" s="158"/>
      <c r="K150" s="158"/>
      <c r="L150" s="158"/>
      <c r="M150" s="158"/>
      <c r="N150" s="157"/>
      <c r="O150" s="157"/>
      <c r="P150" s="157"/>
      <c r="Q150" s="157"/>
      <c r="R150" s="158"/>
      <c r="S150" s="158"/>
      <c r="T150" s="158"/>
      <c r="U150" s="158"/>
      <c r="V150" s="158"/>
      <c r="W150" s="158"/>
      <c r="X150" s="158"/>
      <c r="Y150" s="158"/>
      <c r="Z150" s="147"/>
      <c r="AA150" s="147"/>
      <c r="AB150" s="147"/>
      <c r="AC150" s="147"/>
      <c r="AD150" s="147"/>
      <c r="AE150" s="147"/>
      <c r="AF150" s="147"/>
      <c r="AG150" s="147" t="s">
        <v>120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3" x14ac:dyDescent="0.2">
      <c r="A151" s="154"/>
      <c r="B151" s="155"/>
      <c r="C151" s="190" t="s">
        <v>282</v>
      </c>
      <c r="D151" s="162"/>
      <c r="E151" s="163">
        <v>10.08</v>
      </c>
      <c r="F151" s="158"/>
      <c r="G151" s="158"/>
      <c r="H151" s="158"/>
      <c r="I151" s="158"/>
      <c r="J151" s="158"/>
      <c r="K151" s="158"/>
      <c r="L151" s="158"/>
      <c r="M151" s="158"/>
      <c r="N151" s="157"/>
      <c r="O151" s="157"/>
      <c r="P151" s="157"/>
      <c r="Q151" s="157"/>
      <c r="R151" s="158"/>
      <c r="S151" s="158"/>
      <c r="T151" s="158"/>
      <c r="U151" s="158"/>
      <c r="V151" s="158"/>
      <c r="W151" s="158"/>
      <c r="X151" s="158"/>
      <c r="Y151" s="158"/>
      <c r="Z151" s="147"/>
      <c r="AA151" s="147"/>
      <c r="AB151" s="147"/>
      <c r="AC151" s="147"/>
      <c r="AD151" s="147"/>
      <c r="AE151" s="147"/>
      <c r="AF151" s="147"/>
      <c r="AG151" s="147" t="s">
        <v>120</v>
      </c>
      <c r="AH151" s="147">
        <v>2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3" x14ac:dyDescent="0.2">
      <c r="A152" s="154"/>
      <c r="B152" s="155"/>
      <c r="C152" s="190" t="s">
        <v>283</v>
      </c>
      <c r="D152" s="162"/>
      <c r="E152" s="163">
        <v>10.08</v>
      </c>
      <c r="F152" s="158"/>
      <c r="G152" s="158"/>
      <c r="H152" s="158"/>
      <c r="I152" s="158"/>
      <c r="J152" s="158"/>
      <c r="K152" s="158"/>
      <c r="L152" s="158"/>
      <c r="M152" s="158"/>
      <c r="N152" s="157"/>
      <c r="O152" s="157"/>
      <c r="P152" s="157"/>
      <c r="Q152" s="157"/>
      <c r="R152" s="158"/>
      <c r="S152" s="158"/>
      <c r="T152" s="158"/>
      <c r="U152" s="158"/>
      <c r="V152" s="158"/>
      <c r="W152" s="158"/>
      <c r="X152" s="158"/>
      <c r="Y152" s="158"/>
      <c r="Z152" s="147"/>
      <c r="AA152" s="147"/>
      <c r="AB152" s="147"/>
      <c r="AC152" s="147"/>
      <c r="AD152" s="147"/>
      <c r="AE152" s="147"/>
      <c r="AF152" s="147"/>
      <c r="AG152" s="147" t="s">
        <v>120</v>
      </c>
      <c r="AH152" s="147">
        <v>2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3" x14ac:dyDescent="0.2">
      <c r="A153" s="154"/>
      <c r="B153" s="155"/>
      <c r="C153" s="190" t="s">
        <v>284</v>
      </c>
      <c r="D153" s="162"/>
      <c r="E153" s="163">
        <v>2.16</v>
      </c>
      <c r="F153" s="158"/>
      <c r="G153" s="158"/>
      <c r="H153" s="158"/>
      <c r="I153" s="158"/>
      <c r="J153" s="158"/>
      <c r="K153" s="158"/>
      <c r="L153" s="158"/>
      <c r="M153" s="158"/>
      <c r="N153" s="157"/>
      <c r="O153" s="157"/>
      <c r="P153" s="157"/>
      <c r="Q153" s="157"/>
      <c r="R153" s="158"/>
      <c r="S153" s="158"/>
      <c r="T153" s="158"/>
      <c r="U153" s="158"/>
      <c r="V153" s="158"/>
      <c r="W153" s="158"/>
      <c r="X153" s="158"/>
      <c r="Y153" s="158"/>
      <c r="Z153" s="147"/>
      <c r="AA153" s="147"/>
      <c r="AB153" s="147"/>
      <c r="AC153" s="147"/>
      <c r="AD153" s="147"/>
      <c r="AE153" s="147"/>
      <c r="AF153" s="147"/>
      <c r="AG153" s="147" t="s">
        <v>120</v>
      </c>
      <c r="AH153" s="147">
        <v>2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3" x14ac:dyDescent="0.2">
      <c r="A154" s="154"/>
      <c r="B154" s="155"/>
      <c r="C154" s="189" t="s">
        <v>138</v>
      </c>
      <c r="D154" s="162"/>
      <c r="E154" s="163"/>
      <c r="F154" s="158"/>
      <c r="G154" s="158"/>
      <c r="H154" s="158"/>
      <c r="I154" s="158"/>
      <c r="J154" s="158"/>
      <c r="K154" s="158"/>
      <c r="L154" s="158"/>
      <c r="M154" s="158"/>
      <c r="N154" s="157"/>
      <c r="O154" s="157"/>
      <c r="P154" s="157"/>
      <c r="Q154" s="157"/>
      <c r="R154" s="158"/>
      <c r="S154" s="158"/>
      <c r="T154" s="158"/>
      <c r="U154" s="158"/>
      <c r="V154" s="158"/>
      <c r="W154" s="158"/>
      <c r="X154" s="158"/>
      <c r="Y154" s="158"/>
      <c r="Z154" s="147"/>
      <c r="AA154" s="147"/>
      <c r="AB154" s="147"/>
      <c r="AC154" s="147"/>
      <c r="AD154" s="147"/>
      <c r="AE154" s="147"/>
      <c r="AF154" s="147"/>
      <c r="AG154" s="147" t="s">
        <v>120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3" x14ac:dyDescent="0.2">
      <c r="A155" s="154"/>
      <c r="B155" s="155"/>
      <c r="C155" s="188" t="s">
        <v>285</v>
      </c>
      <c r="D155" s="160"/>
      <c r="E155" s="161">
        <v>24.552</v>
      </c>
      <c r="F155" s="158"/>
      <c r="G155" s="158"/>
      <c r="H155" s="158"/>
      <c r="I155" s="158"/>
      <c r="J155" s="158"/>
      <c r="K155" s="158"/>
      <c r="L155" s="158"/>
      <c r="M155" s="158"/>
      <c r="N155" s="157"/>
      <c r="O155" s="157"/>
      <c r="P155" s="157"/>
      <c r="Q155" s="157"/>
      <c r="R155" s="158"/>
      <c r="S155" s="158"/>
      <c r="T155" s="158"/>
      <c r="U155" s="158"/>
      <c r="V155" s="158"/>
      <c r="W155" s="158"/>
      <c r="X155" s="158"/>
      <c r="Y155" s="158"/>
      <c r="Z155" s="147"/>
      <c r="AA155" s="147"/>
      <c r="AB155" s="147"/>
      <c r="AC155" s="147"/>
      <c r="AD155" s="147"/>
      <c r="AE155" s="147"/>
      <c r="AF155" s="147"/>
      <c r="AG155" s="147" t="s">
        <v>120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73">
        <v>45</v>
      </c>
      <c r="B156" s="174" t="s">
        <v>286</v>
      </c>
      <c r="C156" s="187" t="s">
        <v>287</v>
      </c>
      <c r="D156" s="175" t="s">
        <v>114</v>
      </c>
      <c r="E156" s="176">
        <v>10.08</v>
      </c>
      <c r="F156" s="177"/>
      <c r="G156" s="178">
        <f>ROUND(E156*F156,2)</f>
        <v>0</v>
      </c>
      <c r="H156" s="159"/>
      <c r="I156" s="158">
        <f>ROUND(E156*H156,2)</f>
        <v>0</v>
      </c>
      <c r="J156" s="159"/>
      <c r="K156" s="158">
        <f>ROUND(E156*J156,2)</f>
        <v>0</v>
      </c>
      <c r="L156" s="158">
        <v>21</v>
      </c>
      <c r="M156" s="158">
        <f>G156*(1+L156/100)</f>
        <v>0</v>
      </c>
      <c r="N156" s="157">
        <v>5.1999999999999995E-4</v>
      </c>
      <c r="O156" s="157">
        <f>ROUND(E156*N156,2)</f>
        <v>0.01</v>
      </c>
      <c r="P156" s="157">
        <v>0</v>
      </c>
      <c r="Q156" s="157">
        <f>ROUND(E156*P156,2)</f>
        <v>0</v>
      </c>
      <c r="R156" s="158"/>
      <c r="S156" s="158" t="s">
        <v>115</v>
      </c>
      <c r="T156" s="158" t="s">
        <v>115</v>
      </c>
      <c r="U156" s="158">
        <v>0.16</v>
      </c>
      <c r="V156" s="158">
        <f>ROUND(E156*U156,2)</f>
        <v>1.61</v>
      </c>
      <c r="W156" s="158"/>
      <c r="X156" s="158" t="s">
        <v>116</v>
      </c>
      <c r="Y156" s="158" t="s">
        <v>117</v>
      </c>
      <c r="Z156" s="147"/>
      <c r="AA156" s="147"/>
      <c r="AB156" s="147"/>
      <c r="AC156" s="147"/>
      <c r="AD156" s="147"/>
      <c r="AE156" s="147"/>
      <c r="AF156" s="147"/>
      <c r="AG156" s="147" t="s">
        <v>118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2" x14ac:dyDescent="0.2">
      <c r="A157" s="154"/>
      <c r="B157" s="155"/>
      <c r="C157" s="188" t="s">
        <v>288</v>
      </c>
      <c r="D157" s="160"/>
      <c r="E157" s="161">
        <v>10.08</v>
      </c>
      <c r="F157" s="158"/>
      <c r="G157" s="158"/>
      <c r="H157" s="158"/>
      <c r="I157" s="158"/>
      <c r="J157" s="158"/>
      <c r="K157" s="158"/>
      <c r="L157" s="158"/>
      <c r="M157" s="158"/>
      <c r="N157" s="157"/>
      <c r="O157" s="157"/>
      <c r="P157" s="157"/>
      <c r="Q157" s="157"/>
      <c r="R157" s="158"/>
      <c r="S157" s="158"/>
      <c r="T157" s="158"/>
      <c r="U157" s="158"/>
      <c r="V157" s="158"/>
      <c r="W157" s="158"/>
      <c r="X157" s="158"/>
      <c r="Y157" s="158"/>
      <c r="Z157" s="147"/>
      <c r="AA157" s="147"/>
      <c r="AB157" s="147"/>
      <c r="AC157" s="147"/>
      <c r="AD157" s="147"/>
      <c r="AE157" s="147"/>
      <c r="AF157" s="147"/>
      <c r="AG157" s="147" t="s">
        <v>120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ht="22.5" outlineLevel="1" x14ac:dyDescent="0.2">
      <c r="A158" s="173">
        <v>46</v>
      </c>
      <c r="B158" s="174" t="s">
        <v>289</v>
      </c>
      <c r="C158" s="187" t="s">
        <v>290</v>
      </c>
      <c r="D158" s="175" t="s">
        <v>128</v>
      </c>
      <c r="E158" s="176">
        <v>8.4</v>
      </c>
      <c r="F158" s="177"/>
      <c r="G158" s="178">
        <f>ROUND(E158*F158,2)</f>
        <v>0</v>
      </c>
      <c r="H158" s="159"/>
      <c r="I158" s="158">
        <f>ROUND(E158*H158,2)</f>
        <v>0</v>
      </c>
      <c r="J158" s="159"/>
      <c r="K158" s="158">
        <f>ROUND(E158*J158,2)</f>
        <v>0</v>
      </c>
      <c r="L158" s="158">
        <v>21</v>
      </c>
      <c r="M158" s="158">
        <f>G158*(1+L158/100)</f>
        <v>0</v>
      </c>
      <c r="N158" s="157">
        <v>3.3E-4</v>
      </c>
      <c r="O158" s="157">
        <f>ROUND(E158*N158,2)</f>
        <v>0</v>
      </c>
      <c r="P158" s="157">
        <v>0</v>
      </c>
      <c r="Q158" s="157">
        <f>ROUND(E158*P158,2)</f>
        <v>0</v>
      </c>
      <c r="R158" s="158"/>
      <c r="S158" s="158" t="s">
        <v>115</v>
      </c>
      <c r="T158" s="158" t="s">
        <v>115</v>
      </c>
      <c r="U158" s="158">
        <v>0.1</v>
      </c>
      <c r="V158" s="158">
        <f>ROUND(E158*U158,2)</f>
        <v>0.84</v>
      </c>
      <c r="W158" s="158"/>
      <c r="X158" s="158" t="s">
        <v>116</v>
      </c>
      <c r="Y158" s="158" t="s">
        <v>117</v>
      </c>
      <c r="Z158" s="147"/>
      <c r="AA158" s="147"/>
      <c r="AB158" s="147"/>
      <c r="AC158" s="147"/>
      <c r="AD158" s="147"/>
      <c r="AE158" s="147"/>
      <c r="AF158" s="147"/>
      <c r="AG158" s="147" t="s">
        <v>118</v>
      </c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2" x14ac:dyDescent="0.2">
      <c r="A159" s="154"/>
      <c r="B159" s="155"/>
      <c r="C159" s="188" t="s">
        <v>180</v>
      </c>
      <c r="D159" s="160"/>
      <c r="E159" s="161">
        <v>8.4</v>
      </c>
      <c r="F159" s="158"/>
      <c r="G159" s="158"/>
      <c r="H159" s="158"/>
      <c r="I159" s="158"/>
      <c r="J159" s="158"/>
      <c r="K159" s="158"/>
      <c r="L159" s="158"/>
      <c r="M159" s="158"/>
      <c r="N159" s="157"/>
      <c r="O159" s="157"/>
      <c r="P159" s="157"/>
      <c r="Q159" s="157"/>
      <c r="R159" s="158"/>
      <c r="S159" s="158"/>
      <c r="T159" s="158"/>
      <c r="U159" s="158"/>
      <c r="V159" s="158"/>
      <c r="W159" s="158"/>
      <c r="X159" s="158"/>
      <c r="Y159" s="158"/>
      <c r="Z159" s="147"/>
      <c r="AA159" s="147"/>
      <c r="AB159" s="147"/>
      <c r="AC159" s="147"/>
      <c r="AD159" s="147"/>
      <c r="AE159" s="147"/>
      <c r="AF159" s="147"/>
      <c r="AG159" s="147" t="s">
        <v>120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>
        <v>47</v>
      </c>
      <c r="B160" s="155" t="s">
        <v>291</v>
      </c>
      <c r="C160" s="192" t="s">
        <v>292</v>
      </c>
      <c r="D160" s="156" t="s">
        <v>0</v>
      </c>
      <c r="E160" s="185"/>
      <c r="F160" s="159"/>
      <c r="G160" s="158">
        <f>ROUND(E160*F160,2)</f>
        <v>0</v>
      </c>
      <c r="H160" s="159"/>
      <c r="I160" s="158">
        <f>ROUND(E160*H160,2)</f>
        <v>0</v>
      </c>
      <c r="J160" s="159"/>
      <c r="K160" s="158">
        <f>ROUND(E160*J160,2)</f>
        <v>0</v>
      </c>
      <c r="L160" s="158">
        <v>21</v>
      </c>
      <c r="M160" s="158">
        <f>G160*(1+L160/100)</f>
        <v>0</v>
      </c>
      <c r="N160" s="157">
        <v>0</v>
      </c>
      <c r="O160" s="157">
        <f>ROUND(E160*N160,2)</f>
        <v>0</v>
      </c>
      <c r="P160" s="157">
        <v>0</v>
      </c>
      <c r="Q160" s="157">
        <f>ROUND(E160*P160,2)</f>
        <v>0</v>
      </c>
      <c r="R160" s="158"/>
      <c r="S160" s="158" t="s">
        <v>115</v>
      </c>
      <c r="T160" s="158" t="s">
        <v>115</v>
      </c>
      <c r="U160" s="158">
        <v>0</v>
      </c>
      <c r="V160" s="158">
        <f>ROUND(E160*U160,2)</f>
        <v>0</v>
      </c>
      <c r="W160" s="158"/>
      <c r="X160" s="158" t="s">
        <v>278</v>
      </c>
      <c r="Y160" s="158" t="s">
        <v>117</v>
      </c>
      <c r="Z160" s="147"/>
      <c r="AA160" s="147"/>
      <c r="AB160" s="147"/>
      <c r="AC160" s="147"/>
      <c r="AD160" s="147"/>
      <c r="AE160" s="147"/>
      <c r="AF160" s="147"/>
      <c r="AG160" s="147" t="s">
        <v>279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x14ac:dyDescent="0.2">
      <c r="A161" s="166" t="s">
        <v>110</v>
      </c>
      <c r="B161" s="167" t="s">
        <v>75</v>
      </c>
      <c r="C161" s="186" t="s">
        <v>76</v>
      </c>
      <c r="D161" s="168"/>
      <c r="E161" s="169"/>
      <c r="F161" s="170"/>
      <c r="G161" s="171">
        <f>SUMIF(AG162:AG164,"&lt;&gt;NOR",G162:G164)</f>
        <v>0</v>
      </c>
      <c r="H161" s="165"/>
      <c r="I161" s="165">
        <f>SUM(I162:I164)</f>
        <v>0</v>
      </c>
      <c r="J161" s="165"/>
      <c r="K161" s="165">
        <f>SUM(K162:K164)</f>
        <v>0</v>
      </c>
      <c r="L161" s="165"/>
      <c r="M161" s="165">
        <f>SUM(M162:M164)</f>
        <v>0</v>
      </c>
      <c r="N161" s="164"/>
      <c r="O161" s="164">
        <f>SUM(O162:O164)</f>
        <v>0</v>
      </c>
      <c r="P161" s="164"/>
      <c r="Q161" s="164">
        <f>SUM(Q162:Q164)</f>
        <v>0</v>
      </c>
      <c r="R161" s="165"/>
      <c r="S161" s="165"/>
      <c r="T161" s="165"/>
      <c r="U161" s="165"/>
      <c r="V161" s="165">
        <f>SUM(V162:V164)</f>
        <v>0.3</v>
      </c>
      <c r="W161" s="165"/>
      <c r="X161" s="165"/>
      <c r="Y161" s="165"/>
      <c r="AG161" t="s">
        <v>111</v>
      </c>
    </row>
    <row r="162" spans="1:60" ht="22.5" outlineLevel="1" x14ac:dyDescent="0.2">
      <c r="A162" s="179">
        <v>48</v>
      </c>
      <c r="B162" s="180" t="s">
        <v>293</v>
      </c>
      <c r="C162" s="191" t="s">
        <v>294</v>
      </c>
      <c r="D162" s="181" t="s">
        <v>225</v>
      </c>
      <c r="E162" s="182">
        <v>1</v>
      </c>
      <c r="F162" s="183"/>
      <c r="G162" s="184">
        <f>ROUND(E162*F162,2)</f>
        <v>0</v>
      </c>
      <c r="H162" s="159"/>
      <c r="I162" s="158">
        <f>ROUND(E162*H162,2)</f>
        <v>0</v>
      </c>
      <c r="J162" s="159"/>
      <c r="K162" s="158">
        <f>ROUND(E162*J162,2)</f>
        <v>0</v>
      </c>
      <c r="L162" s="158">
        <v>21</v>
      </c>
      <c r="M162" s="158">
        <f>G162*(1+L162/100)</f>
        <v>0</v>
      </c>
      <c r="N162" s="157">
        <v>1.5499999999999999E-3</v>
      </c>
      <c r="O162" s="157">
        <f>ROUND(E162*N162,2)</f>
        <v>0</v>
      </c>
      <c r="P162" s="157">
        <v>0</v>
      </c>
      <c r="Q162" s="157">
        <f>ROUND(E162*P162,2)</f>
        <v>0</v>
      </c>
      <c r="R162" s="158"/>
      <c r="S162" s="158" t="s">
        <v>226</v>
      </c>
      <c r="T162" s="158" t="s">
        <v>163</v>
      </c>
      <c r="U162" s="158">
        <v>0.15</v>
      </c>
      <c r="V162" s="158">
        <f>ROUND(E162*U162,2)</f>
        <v>0.15</v>
      </c>
      <c r="W162" s="158"/>
      <c r="X162" s="158" t="s">
        <v>116</v>
      </c>
      <c r="Y162" s="158" t="s">
        <v>117</v>
      </c>
      <c r="Z162" s="147"/>
      <c r="AA162" s="147"/>
      <c r="AB162" s="147"/>
      <c r="AC162" s="147"/>
      <c r="AD162" s="147"/>
      <c r="AE162" s="147"/>
      <c r="AF162" s="147"/>
      <c r="AG162" s="147" t="s">
        <v>118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73">
        <v>49</v>
      </c>
      <c r="B163" s="174" t="s">
        <v>295</v>
      </c>
      <c r="C163" s="187" t="s">
        <v>296</v>
      </c>
      <c r="D163" s="175" t="s">
        <v>225</v>
      </c>
      <c r="E163" s="176">
        <v>1</v>
      </c>
      <c r="F163" s="177"/>
      <c r="G163" s="178">
        <f>ROUND(E163*F163,2)</f>
        <v>0</v>
      </c>
      <c r="H163" s="159"/>
      <c r="I163" s="158">
        <f>ROUND(E163*H163,2)</f>
        <v>0</v>
      </c>
      <c r="J163" s="159"/>
      <c r="K163" s="158">
        <f>ROUND(E163*J163,2)</f>
        <v>0</v>
      </c>
      <c r="L163" s="158">
        <v>21</v>
      </c>
      <c r="M163" s="158">
        <f>G163*(1+L163/100)</f>
        <v>0</v>
      </c>
      <c r="N163" s="157">
        <v>1.5499999999999999E-3</v>
      </c>
      <c r="O163" s="157">
        <f>ROUND(E163*N163,2)</f>
        <v>0</v>
      </c>
      <c r="P163" s="157">
        <v>0</v>
      </c>
      <c r="Q163" s="157">
        <f>ROUND(E163*P163,2)</f>
        <v>0</v>
      </c>
      <c r="R163" s="158"/>
      <c r="S163" s="158" t="s">
        <v>226</v>
      </c>
      <c r="T163" s="158" t="s">
        <v>163</v>
      </c>
      <c r="U163" s="158">
        <v>0.15</v>
      </c>
      <c r="V163" s="158">
        <f>ROUND(E163*U163,2)</f>
        <v>0.15</v>
      </c>
      <c r="W163" s="158"/>
      <c r="X163" s="158" t="s">
        <v>116</v>
      </c>
      <c r="Y163" s="158" t="s">
        <v>117</v>
      </c>
      <c r="Z163" s="147"/>
      <c r="AA163" s="147"/>
      <c r="AB163" s="147"/>
      <c r="AC163" s="147"/>
      <c r="AD163" s="147"/>
      <c r="AE163" s="147"/>
      <c r="AF163" s="147"/>
      <c r="AG163" s="147" t="s">
        <v>118</v>
      </c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54">
        <v>50</v>
      </c>
      <c r="B164" s="155" t="s">
        <v>297</v>
      </c>
      <c r="C164" s="192" t="s">
        <v>298</v>
      </c>
      <c r="D164" s="156" t="s">
        <v>0</v>
      </c>
      <c r="E164" s="185"/>
      <c r="F164" s="159"/>
      <c r="G164" s="158">
        <f>ROUND(E164*F164,2)</f>
        <v>0</v>
      </c>
      <c r="H164" s="159"/>
      <c r="I164" s="158">
        <f>ROUND(E164*H164,2)</f>
        <v>0</v>
      </c>
      <c r="J164" s="159"/>
      <c r="K164" s="158">
        <f>ROUND(E164*J164,2)</f>
        <v>0</v>
      </c>
      <c r="L164" s="158">
        <v>21</v>
      </c>
      <c r="M164" s="158">
        <f>G164*(1+L164/100)</f>
        <v>0</v>
      </c>
      <c r="N164" s="157">
        <v>0</v>
      </c>
      <c r="O164" s="157">
        <f>ROUND(E164*N164,2)</f>
        <v>0</v>
      </c>
      <c r="P164" s="157">
        <v>0</v>
      </c>
      <c r="Q164" s="157">
        <f>ROUND(E164*P164,2)</f>
        <v>0</v>
      </c>
      <c r="R164" s="158"/>
      <c r="S164" s="158" t="s">
        <v>115</v>
      </c>
      <c r="T164" s="158" t="s">
        <v>115</v>
      </c>
      <c r="U164" s="158">
        <v>0</v>
      </c>
      <c r="V164" s="158">
        <f>ROUND(E164*U164,2)</f>
        <v>0</v>
      </c>
      <c r="W164" s="158"/>
      <c r="X164" s="158" t="s">
        <v>278</v>
      </c>
      <c r="Y164" s="158" t="s">
        <v>117</v>
      </c>
      <c r="Z164" s="147"/>
      <c r="AA164" s="147"/>
      <c r="AB164" s="147"/>
      <c r="AC164" s="147"/>
      <c r="AD164" s="147"/>
      <c r="AE164" s="147"/>
      <c r="AF164" s="147"/>
      <c r="AG164" s="147" t="s">
        <v>279</v>
      </c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x14ac:dyDescent="0.2">
      <c r="A165" s="166" t="s">
        <v>110</v>
      </c>
      <c r="B165" s="167" t="s">
        <v>77</v>
      </c>
      <c r="C165" s="186" t="s">
        <v>78</v>
      </c>
      <c r="D165" s="168"/>
      <c r="E165" s="169"/>
      <c r="F165" s="170"/>
      <c r="G165" s="171">
        <f>SUMIF(AG166:AG173,"&lt;&gt;NOR",G166:G173)</f>
        <v>0</v>
      </c>
      <c r="H165" s="165"/>
      <c r="I165" s="165">
        <f>SUM(I166:I173)</f>
        <v>0</v>
      </c>
      <c r="J165" s="165"/>
      <c r="K165" s="165">
        <f>SUM(K166:K173)</f>
        <v>0</v>
      </c>
      <c r="L165" s="165"/>
      <c r="M165" s="165">
        <f>SUM(M166:M173)</f>
        <v>0</v>
      </c>
      <c r="N165" s="164"/>
      <c r="O165" s="164">
        <f>SUM(O166:O173)</f>
        <v>0</v>
      </c>
      <c r="P165" s="164"/>
      <c r="Q165" s="164">
        <f>SUM(Q166:Q173)</f>
        <v>0</v>
      </c>
      <c r="R165" s="165"/>
      <c r="S165" s="165"/>
      <c r="T165" s="165"/>
      <c r="U165" s="165"/>
      <c r="V165" s="165">
        <f>SUM(V166:V173)</f>
        <v>0</v>
      </c>
      <c r="W165" s="165"/>
      <c r="X165" s="165"/>
      <c r="Y165" s="165"/>
      <c r="AG165" t="s">
        <v>111</v>
      </c>
    </row>
    <row r="166" spans="1:60" ht="22.5" outlineLevel="1" x14ac:dyDescent="0.2">
      <c r="A166" s="179">
        <v>51</v>
      </c>
      <c r="B166" s="180" t="s">
        <v>299</v>
      </c>
      <c r="C166" s="191" t="s">
        <v>300</v>
      </c>
      <c r="D166" s="181" t="s">
        <v>301</v>
      </c>
      <c r="E166" s="182">
        <v>1</v>
      </c>
      <c r="F166" s="183"/>
      <c r="G166" s="184">
        <f t="shared" ref="G166:G173" si="0">ROUND(E166*F166,2)</f>
        <v>0</v>
      </c>
      <c r="H166" s="159"/>
      <c r="I166" s="158">
        <f t="shared" ref="I166:I173" si="1">ROUND(E166*H166,2)</f>
        <v>0</v>
      </c>
      <c r="J166" s="159"/>
      <c r="K166" s="158">
        <f t="shared" ref="K166:K173" si="2">ROUND(E166*J166,2)</f>
        <v>0</v>
      </c>
      <c r="L166" s="158">
        <v>21</v>
      </c>
      <c r="M166" s="158">
        <f t="shared" ref="M166:M173" si="3">G166*(1+L166/100)</f>
        <v>0</v>
      </c>
      <c r="N166" s="157">
        <v>0</v>
      </c>
      <c r="O166" s="157">
        <f t="shared" ref="O166:O173" si="4">ROUND(E166*N166,2)</f>
        <v>0</v>
      </c>
      <c r="P166" s="157">
        <v>0</v>
      </c>
      <c r="Q166" s="157">
        <f t="shared" ref="Q166:Q173" si="5">ROUND(E166*P166,2)</f>
        <v>0</v>
      </c>
      <c r="R166" s="158"/>
      <c r="S166" s="158" t="s">
        <v>226</v>
      </c>
      <c r="T166" s="158" t="s">
        <v>163</v>
      </c>
      <c r="U166" s="158">
        <v>0</v>
      </c>
      <c r="V166" s="158">
        <f t="shared" ref="V166:V173" si="6">ROUND(E166*U166,2)</f>
        <v>0</v>
      </c>
      <c r="W166" s="158"/>
      <c r="X166" s="158" t="s">
        <v>116</v>
      </c>
      <c r="Y166" s="158" t="s">
        <v>117</v>
      </c>
      <c r="Z166" s="147"/>
      <c r="AA166" s="147"/>
      <c r="AB166" s="147"/>
      <c r="AC166" s="147"/>
      <c r="AD166" s="147"/>
      <c r="AE166" s="147"/>
      <c r="AF166" s="147"/>
      <c r="AG166" s="147" t="s">
        <v>118</v>
      </c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x14ac:dyDescent="0.2">
      <c r="A167" s="179">
        <v>52</v>
      </c>
      <c r="B167" s="180" t="s">
        <v>302</v>
      </c>
      <c r="C167" s="191" t="s">
        <v>303</v>
      </c>
      <c r="D167" s="181" t="s">
        <v>301</v>
      </c>
      <c r="E167" s="182">
        <v>2</v>
      </c>
      <c r="F167" s="183"/>
      <c r="G167" s="184">
        <f t="shared" si="0"/>
        <v>0</v>
      </c>
      <c r="H167" s="159"/>
      <c r="I167" s="158">
        <f t="shared" si="1"/>
        <v>0</v>
      </c>
      <c r="J167" s="159"/>
      <c r="K167" s="158">
        <f t="shared" si="2"/>
        <v>0</v>
      </c>
      <c r="L167" s="158">
        <v>21</v>
      </c>
      <c r="M167" s="158">
        <f t="shared" si="3"/>
        <v>0</v>
      </c>
      <c r="N167" s="157">
        <v>0</v>
      </c>
      <c r="O167" s="157">
        <f t="shared" si="4"/>
        <v>0</v>
      </c>
      <c r="P167" s="157">
        <v>0</v>
      </c>
      <c r="Q167" s="157">
        <f t="shared" si="5"/>
        <v>0</v>
      </c>
      <c r="R167" s="158"/>
      <c r="S167" s="158" t="s">
        <v>226</v>
      </c>
      <c r="T167" s="158" t="s">
        <v>163</v>
      </c>
      <c r="U167" s="158">
        <v>0</v>
      </c>
      <c r="V167" s="158">
        <f t="shared" si="6"/>
        <v>0</v>
      </c>
      <c r="W167" s="158"/>
      <c r="X167" s="158" t="s">
        <v>116</v>
      </c>
      <c r="Y167" s="158" t="s">
        <v>117</v>
      </c>
      <c r="Z167" s="147"/>
      <c r="AA167" s="147"/>
      <c r="AB167" s="147"/>
      <c r="AC167" s="147"/>
      <c r="AD167" s="147"/>
      <c r="AE167" s="147"/>
      <c r="AF167" s="147"/>
      <c r="AG167" s="147" t="s">
        <v>118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">
      <c r="A168" s="179">
        <v>53</v>
      </c>
      <c r="B168" s="180" t="s">
        <v>304</v>
      </c>
      <c r="C168" s="191" t="s">
        <v>305</v>
      </c>
      <c r="D168" s="181" t="s">
        <v>301</v>
      </c>
      <c r="E168" s="182">
        <v>1</v>
      </c>
      <c r="F168" s="183"/>
      <c r="G168" s="184">
        <f t="shared" si="0"/>
        <v>0</v>
      </c>
      <c r="H168" s="159"/>
      <c r="I168" s="158">
        <f t="shared" si="1"/>
        <v>0</v>
      </c>
      <c r="J168" s="159"/>
      <c r="K168" s="158">
        <f t="shared" si="2"/>
        <v>0</v>
      </c>
      <c r="L168" s="158">
        <v>21</v>
      </c>
      <c r="M168" s="158">
        <f t="shared" si="3"/>
        <v>0</v>
      </c>
      <c r="N168" s="157">
        <v>0</v>
      </c>
      <c r="O168" s="157">
        <f t="shared" si="4"/>
        <v>0</v>
      </c>
      <c r="P168" s="157">
        <v>0</v>
      </c>
      <c r="Q168" s="157">
        <f t="shared" si="5"/>
        <v>0</v>
      </c>
      <c r="R168" s="158"/>
      <c r="S168" s="158" t="s">
        <v>226</v>
      </c>
      <c r="T168" s="158" t="s">
        <v>163</v>
      </c>
      <c r="U168" s="158">
        <v>0</v>
      </c>
      <c r="V168" s="158">
        <f t="shared" si="6"/>
        <v>0</v>
      </c>
      <c r="W168" s="158"/>
      <c r="X168" s="158" t="s">
        <v>116</v>
      </c>
      <c r="Y168" s="158" t="s">
        <v>117</v>
      </c>
      <c r="Z168" s="147"/>
      <c r="AA168" s="147"/>
      <c r="AB168" s="147"/>
      <c r="AC168" s="147"/>
      <c r="AD168" s="147"/>
      <c r="AE168" s="147"/>
      <c r="AF168" s="147"/>
      <c r="AG168" s="147" t="s">
        <v>118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1" x14ac:dyDescent="0.2">
      <c r="A169" s="179">
        <v>54</v>
      </c>
      <c r="B169" s="180" t="s">
        <v>306</v>
      </c>
      <c r="C169" s="191" t="s">
        <v>305</v>
      </c>
      <c r="D169" s="181" t="s">
        <v>301</v>
      </c>
      <c r="E169" s="182">
        <v>1</v>
      </c>
      <c r="F169" s="183"/>
      <c r="G169" s="184">
        <f t="shared" si="0"/>
        <v>0</v>
      </c>
      <c r="H169" s="159"/>
      <c r="I169" s="158">
        <f t="shared" si="1"/>
        <v>0</v>
      </c>
      <c r="J169" s="159"/>
      <c r="K169" s="158">
        <f t="shared" si="2"/>
        <v>0</v>
      </c>
      <c r="L169" s="158">
        <v>21</v>
      </c>
      <c r="M169" s="158">
        <f t="shared" si="3"/>
        <v>0</v>
      </c>
      <c r="N169" s="157">
        <v>0</v>
      </c>
      <c r="O169" s="157">
        <f t="shared" si="4"/>
        <v>0</v>
      </c>
      <c r="P169" s="157">
        <v>0</v>
      </c>
      <c r="Q169" s="157">
        <f t="shared" si="5"/>
        <v>0</v>
      </c>
      <c r="R169" s="158"/>
      <c r="S169" s="158" t="s">
        <v>226</v>
      </c>
      <c r="T169" s="158" t="s">
        <v>163</v>
      </c>
      <c r="U169" s="158">
        <v>0</v>
      </c>
      <c r="V169" s="158">
        <f t="shared" si="6"/>
        <v>0</v>
      </c>
      <c r="W169" s="158"/>
      <c r="X169" s="158" t="s">
        <v>116</v>
      </c>
      <c r="Y169" s="158" t="s">
        <v>117</v>
      </c>
      <c r="Z169" s="147"/>
      <c r="AA169" s="147"/>
      <c r="AB169" s="147"/>
      <c r="AC169" s="147"/>
      <c r="AD169" s="147"/>
      <c r="AE169" s="147"/>
      <c r="AF169" s="147"/>
      <c r="AG169" s="147" t="s">
        <v>118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ht="22.5" outlineLevel="1" x14ac:dyDescent="0.2">
      <c r="A170" s="179">
        <v>55</v>
      </c>
      <c r="B170" s="180" t="s">
        <v>307</v>
      </c>
      <c r="C170" s="191" t="s">
        <v>308</v>
      </c>
      <c r="D170" s="181" t="s">
        <v>301</v>
      </c>
      <c r="E170" s="182">
        <v>1</v>
      </c>
      <c r="F170" s="183"/>
      <c r="G170" s="184">
        <f t="shared" si="0"/>
        <v>0</v>
      </c>
      <c r="H170" s="159"/>
      <c r="I170" s="158">
        <f t="shared" si="1"/>
        <v>0</v>
      </c>
      <c r="J170" s="159"/>
      <c r="K170" s="158">
        <f t="shared" si="2"/>
        <v>0</v>
      </c>
      <c r="L170" s="158">
        <v>21</v>
      </c>
      <c r="M170" s="158">
        <f t="shared" si="3"/>
        <v>0</v>
      </c>
      <c r="N170" s="157">
        <v>0</v>
      </c>
      <c r="O170" s="157">
        <f t="shared" si="4"/>
        <v>0</v>
      </c>
      <c r="P170" s="157">
        <v>0</v>
      </c>
      <c r="Q170" s="157">
        <f t="shared" si="5"/>
        <v>0</v>
      </c>
      <c r="R170" s="158"/>
      <c r="S170" s="158" t="s">
        <v>226</v>
      </c>
      <c r="T170" s="158" t="s">
        <v>163</v>
      </c>
      <c r="U170" s="158">
        <v>0</v>
      </c>
      <c r="V170" s="158">
        <f t="shared" si="6"/>
        <v>0</v>
      </c>
      <c r="W170" s="158"/>
      <c r="X170" s="158" t="s">
        <v>116</v>
      </c>
      <c r="Y170" s="158" t="s">
        <v>117</v>
      </c>
      <c r="Z170" s="147"/>
      <c r="AA170" s="147"/>
      <c r="AB170" s="147"/>
      <c r="AC170" s="147"/>
      <c r="AD170" s="147"/>
      <c r="AE170" s="147"/>
      <c r="AF170" s="147"/>
      <c r="AG170" s="147" t="s">
        <v>118</v>
      </c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ht="22.5" outlineLevel="1" x14ac:dyDescent="0.2">
      <c r="A171" s="179">
        <v>56</v>
      </c>
      <c r="B171" s="180" t="s">
        <v>309</v>
      </c>
      <c r="C171" s="191" t="s">
        <v>310</v>
      </c>
      <c r="D171" s="181" t="s">
        <v>301</v>
      </c>
      <c r="E171" s="182">
        <v>1</v>
      </c>
      <c r="F171" s="183"/>
      <c r="G171" s="184">
        <f t="shared" si="0"/>
        <v>0</v>
      </c>
      <c r="H171" s="159"/>
      <c r="I171" s="158">
        <f t="shared" si="1"/>
        <v>0</v>
      </c>
      <c r="J171" s="159"/>
      <c r="K171" s="158">
        <f t="shared" si="2"/>
        <v>0</v>
      </c>
      <c r="L171" s="158">
        <v>21</v>
      </c>
      <c r="M171" s="158">
        <f t="shared" si="3"/>
        <v>0</v>
      </c>
      <c r="N171" s="157">
        <v>0</v>
      </c>
      <c r="O171" s="157">
        <f t="shared" si="4"/>
        <v>0</v>
      </c>
      <c r="P171" s="157">
        <v>0</v>
      </c>
      <c r="Q171" s="157">
        <f t="shared" si="5"/>
        <v>0</v>
      </c>
      <c r="R171" s="158"/>
      <c r="S171" s="158" t="s">
        <v>226</v>
      </c>
      <c r="T171" s="158" t="s">
        <v>163</v>
      </c>
      <c r="U171" s="158">
        <v>0</v>
      </c>
      <c r="V171" s="158">
        <f t="shared" si="6"/>
        <v>0</v>
      </c>
      <c r="W171" s="158"/>
      <c r="X171" s="158" t="s">
        <v>116</v>
      </c>
      <c r="Y171" s="158" t="s">
        <v>117</v>
      </c>
      <c r="Z171" s="147"/>
      <c r="AA171" s="147"/>
      <c r="AB171" s="147"/>
      <c r="AC171" s="147"/>
      <c r="AD171" s="147"/>
      <c r="AE171" s="147"/>
      <c r="AF171" s="147"/>
      <c r="AG171" s="147" t="s">
        <v>118</v>
      </c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ht="22.5" outlineLevel="1" x14ac:dyDescent="0.2">
      <c r="A172" s="173">
        <v>57</v>
      </c>
      <c r="B172" s="174" t="s">
        <v>311</v>
      </c>
      <c r="C172" s="187" t="s">
        <v>310</v>
      </c>
      <c r="D172" s="175" t="s">
        <v>301</v>
      </c>
      <c r="E172" s="176">
        <v>1</v>
      </c>
      <c r="F172" s="177"/>
      <c r="G172" s="178">
        <f t="shared" si="0"/>
        <v>0</v>
      </c>
      <c r="H172" s="159"/>
      <c r="I172" s="158">
        <f t="shared" si="1"/>
        <v>0</v>
      </c>
      <c r="J172" s="159"/>
      <c r="K172" s="158">
        <f t="shared" si="2"/>
        <v>0</v>
      </c>
      <c r="L172" s="158">
        <v>21</v>
      </c>
      <c r="M172" s="158">
        <f t="shared" si="3"/>
        <v>0</v>
      </c>
      <c r="N172" s="157">
        <v>0</v>
      </c>
      <c r="O172" s="157">
        <f t="shared" si="4"/>
        <v>0</v>
      </c>
      <c r="P172" s="157">
        <v>0</v>
      </c>
      <c r="Q172" s="157">
        <f t="shared" si="5"/>
        <v>0</v>
      </c>
      <c r="R172" s="158"/>
      <c r="S172" s="158" t="s">
        <v>226</v>
      </c>
      <c r="T172" s="158" t="s">
        <v>163</v>
      </c>
      <c r="U172" s="158">
        <v>0</v>
      </c>
      <c r="V172" s="158">
        <f t="shared" si="6"/>
        <v>0</v>
      </c>
      <c r="W172" s="158"/>
      <c r="X172" s="158" t="s">
        <v>116</v>
      </c>
      <c r="Y172" s="158" t="s">
        <v>117</v>
      </c>
      <c r="Z172" s="147"/>
      <c r="AA172" s="147"/>
      <c r="AB172" s="147"/>
      <c r="AC172" s="147"/>
      <c r="AD172" s="147"/>
      <c r="AE172" s="147"/>
      <c r="AF172" s="147"/>
      <c r="AG172" s="147" t="s">
        <v>118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54">
        <v>58</v>
      </c>
      <c r="B173" s="155" t="s">
        <v>312</v>
      </c>
      <c r="C173" s="192" t="s">
        <v>313</v>
      </c>
      <c r="D173" s="156" t="s">
        <v>0</v>
      </c>
      <c r="E173" s="185"/>
      <c r="F173" s="159"/>
      <c r="G173" s="158">
        <f t="shared" si="0"/>
        <v>0</v>
      </c>
      <c r="H173" s="159"/>
      <c r="I173" s="158">
        <f t="shared" si="1"/>
        <v>0</v>
      </c>
      <c r="J173" s="159"/>
      <c r="K173" s="158">
        <f t="shared" si="2"/>
        <v>0</v>
      </c>
      <c r="L173" s="158">
        <v>21</v>
      </c>
      <c r="M173" s="158">
        <f t="shared" si="3"/>
        <v>0</v>
      </c>
      <c r="N173" s="157">
        <v>0</v>
      </c>
      <c r="O173" s="157">
        <f t="shared" si="4"/>
        <v>0</v>
      </c>
      <c r="P173" s="157">
        <v>0</v>
      </c>
      <c r="Q173" s="157">
        <f t="shared" si="5"/>
        <v>0</v>
      </c>
      <c r="R173" s="158"/>
      <c r="S173" s="158" t="s">
        <v>115</v>
      </c>
      <c r="T173" s="158" t="s">
        <v>115</v>
      </c>
      <c r="U173" s="158">
        <v>0</v>
      </c>
      <c r="V173" s="158">
        <f t="shared" si="6"/>
        <v>0</v>
      </c>
      <c r="W173" s="158"/>
      <c r="X173" s="158" t="s">
        <v>278</v>
      </c>
      <c r="Y173" s="158" t="s">
        <v>117</v>
      </c>
      <c r="Z173" s="147"/>
      <c r="AA173" s="147"/>
      <c r="AB173" s="147"/>
      <c r="AC173" s="147"/>
      <c r="AD173" s="147"/>
      <c r="AE173" s="147"/>
      <c r="AF173" s="147"/>
      <c r="AG173" s="147" t="s">
        <v>279</v>
      </c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x14ac:dyDescent="0.2">
      <c r="A174" s="166" t="s">
        <v>110</v>
      </c>
      <c r="B174" s="167" t="s">
        <v>79</v>
      </c>
      <c r="C174" s="186" t="s">
        <v>80</v>
      </c>
      <c r="D174" s="168"/>
      <c r="E174" s="169"/>
      <c r="F174" s="170"/>
      <c r="G174" s="171">
        <f>SUMIF(AG175:AG181,"&lt;&gt;NOR",G175:G181)</f>
        <v>0</v>
      </c>
      <c r="H174" s="165"/>
      <c r="I174" s="165">
        <f>SUM(I175:I181)</f>
        <v>0</v>
      </c>
      <c r="J174" s="165"/>
      <c r="K174" s="165">
        <f>SUM(K175:K181)</f>
        <v>0</v>
      </c>
      <c r="L174" s="165"/>
      <c r="M174" s="165">
        <f>SUM(M175:M181)</f>
        <v>0</v>
      </c>
      <c r="N174" s="164"/>
      <c r="O174" s="164">
        <f>SUM(O175:O181)</f>
        <v>0</v>
      </c>
      <c r="P174" s="164"/>
      <c r="Q174" s="164">
        <f>SUM(Q175:Q181)</f>
        <v>0</v>
      </c>
      <c r="R174" s="165"/>
      <c r="S174" s="165"/>
      <c r="T174" s="165"/>
      <c r="U174" s="165"/>
      <c r="V174" s="165">
        <f>SUM(V175:V181)</f>
        <v>145.68</v>
      </c>
      <c r="W174" s="165"/>
      <c r="X174" s="165"/>
      <c r="Y174" s="165"/>
      <c r="AG174" t="s">
        <v>111</v>
      </c>
    </row>
    <row r="175" spans="1:60" outlineLevel="1" x14ac:dyDescent="0.2">
      <c r="A175" s="179">
        <v>59</v>
      </c>
      <c r="B175" s="180" t="s">
        <v>314</v>
      </c>
      <c r="C175" s="191" t="s">
        <v>315</v>
      </c>
      <c r="D175" s="181" t="s">
        <v>170</v>
      </c>
      <c r="E175" s="182">
        <v>38.222720000000002</v>
      </c>
      <c r="F175" s="183"/>
      <c r="G175" s="184">
        <f t="shared" ref="G175:G181" si="7">ROUND(E175*F175,2)</f>
        <v>0</v>
      </c>
      <c r="H175" s="159"/>
      <c r="I175" s="158">
        <f t="shared" ref="I175:I181" si="8">ROUND(E175*H175,2)</f>
        <v>0</v>
      </c>
      <c r="J175" s="159"/>
      <c r="K175" s="158">
        <f t="shared" ref="K175:K181" si="9">ROUND(E175*J175,2)</f>
        <v>0</v>
      </c>
      <c r="L175" s="158">
        <v>21</v>
      </c>
      <c r="M175" s="158">
        <f t="shared" ref="M175:M181" si="10">G175*(1+L175/100)</f>
        <v>0</v>
      </c>
      <c r="N175" s="157">
        <v>0</v>
      </c>
      <c r="O175" s="157">
        <f t="shared" ref="O175:O181" si="11">ROUND(E175*N175,2)</f>
        <v>0</v>
      </c>
      <c r="P175" s="157">
        <v>0</v>
      </c>
      <c r="Q175" s="157">
        <f t="shared" ref="Q175:Q181" si="12">ROUND(E175*P175,2)</f>
        <v>0</v>
      </c>
      <c r="R175" s="158"/>
      <c r="S175" s="158" t="s">
        <v>115</v>
      </c>
      <c r="T175" s="158" t="s">
        <v>115</v>
      </c>
      <c r="U175" s="158">
        <v>0.16</v>
      </c>
      <c r="V175" s="158">
        <f t="shared" ref="V175:V181" si="13">ROUND(E175*U175,2)</f>
        <v>6.12</v>
      </c>
      <c r="W175" s="158"/>
      <c r="X175" s="158" t="s">
        <v>316</v>
      </c>
      <c r="Y175" s="158" t="s">
        <v>117</v>
      </c>
      <c r="Z175" s="147"/>
      <c r="AA175" s="147"/>
      <c r="AB175" s="147"/>
      <c r="AC175" s="147"/>
      <c r="AD175" s="147"/>
      <c r="AE175" s="147"/>
      <c r="AF175" s="147"/>
      <c r="AG175" s="147" t="s">
        <v>317</v>
      </c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1" x14ac:dyDescent="0.2">
      <c r="A176" s="179">
        <v>60</v>
      </c>
      <c r="B176" s="180" t="s">
        <v>318</v>
      </c>
      <c r="C176" s="191" t="s">
        <v>319</v>
      </c>
      <c r="D176" s="181" t="s">
        <v>170</v>
      </c>
      <c r="E176" s="182">
        <v>38.222720000000002</v>
      </c>
      <c r="F176" s="183"/>
      <c r="G176" s="184">
        <f t="shared" si="7"/>
        <v>0</v>
      </c>
      <c r="H176" s="159"/>
      <c r="I176" s="158">
        <f t="shared" si="8"/>
        <v>0</v>
      </c>
      <c r="J176" s="159"/>
      <c r="K176" s="158">
        <f t="shared" si="9"/>
        <v>0</v>
      </c>
      <c r="L176" s="158">
        <v>21</v>
      </c>
      <c r="M176" s="158">
        <f t="shared" si="10"/>
        <v>0</v>
      </c>
      <c r="N176" s="157">
        <v>0</v>
      </c>
      <c r="O176" s="157">
        <f t="shared" si="11"/>
        <v>0</v>
      </c>
      <c r="P176" s="157">
        <v>0</v>
      </c>
      <c r="Q176" s="157">
        <f t="shared" si="12"/>
        <v>0</v>
      </c>
      <c r="R176" s="158"/>
      <c r="S176" s="158" t="s">
        <v>115</v>
      </c>
      <c r="T176" s="158" t="s">
        <v>115</v>
      </c>
      <c r="U176" s="158">
        <v>2.0089999999999999</v>
      </c>
      <c r="V176" s="158">
        <f t="shared" si="13"/>
        <v>76.790000000000006</v>
      </c>
      <c r="W176" s="158"/>
      <c r="X176" s="158" t="s">
        <v>316</v>
      </c>
      <c r="Y176" s="158" t="s">
        <v>117</v>
      </c>
      <c r="Z176" s="147"/>
      <c r="AA176" s="147"/>
      <c r="AB176" s="147"/>
      <c r="AC176" s="147"/>
      <c r="AD176" s="147"/>
      <c r="AE176" s="147"/>
      <c r="AF176" s="147"/>
      <c r="AG176" s="147" t="s">
        <v>317</v>
      </c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">
      <c r="A177" s="179">
        <v>61</v>
      </c>
      <c r="B177" s="180" t="s">
        <v>320</v>
      </c>
      <c r="C177" s="191" t="s">
        <v>321</v>
      </c>
      <c r="D177" s="181" t="s">
        <v>170</v>
      </c>
      <c r="E177" s="182">
        <v>38.222720000000002</v>
      </c>
      <c r="F177" s="183"/>
      <c r="G177" s="184">
        <f t="shared" si="7"/>
        <v>0</v>
      </c>
      <c r="H177" s="159"/>
      <c r="I177" s="158">
        <f t="shared" si="8"/>
        <v>0</v>
      </c>
      <c r="J177" s="159"/>
      <c r="K177" s="158">
        <f t="shared" si="9"/>
        <v>0</v>
      </c>
      <c r="L177" s="158">
        <v>21</v>
      </c>
      <c r="M177" s="158">
        <f t="shared" si="10"/>
        <v>0</v>
      </c>
      <c r="N177" s="157">
        <v>0</v>
      </c>
      <c r="O177" s="157">
        <f t="shared" si="11"/>
        <v>0</v>
      </c>
      <c r="P177" s="157">
        <v>0</v>
      </c>
      <c r="Q177" s="157">
        <f t="shared" si="12"/>
        <v>0</v>
      </c>
      <c r="R177" s="158"/>
      <c r="S177" s="158" t="s">
        <v>115</v>
      </c>
      <c r="T177" s="158" t="s">
        <v>115</v>
      </c>
      <c r="U177" s="158">
        <v>0.49</v>
      </c>
      <c r="V177" s="158">
        <f t="shared" si="13"/>
        <v>18.73</v>
      </c>
      <c r="W177" s="158"/>
      <c r="X177" s="158" t="s">
        <v>316</v>
      </c>
      <c r="Y177" s="158" t="s">
        <v>117</v>
      </c>
      <c r="Z177" s="147"/>
      <c r="AA177" s="147"/>
      <c r="AB177" s="147"/>
      <c r="AC177" s="147"/>
      <c r="AD177" s="147"/>
      <c r="AE177" s="147"/>
      <c r="AF177" s="147"/>
      <c r="AG177" s="147" t="s">
        <v>317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 x14ac:dyDescent="0.2">
      <c r="A178" s="179">
        <v>62</v>
      </c>
      <c r="B178" s="180" t="s">
        <v>322</v>
      </c>
      <c r="C178" s="191" t="s">
        <v>323</v>
      </c>
      <c r="D178" s="181" t="s">
        <v>170</v>
      </c>
      <c r="E178" s="182">
        <v>764.45438000000001</v>
      </c>
      <c r="F178" s="183"/>
      <c r="G178" s="184">
        <f t="shared" si="7"/>
        <v>0</v>
      </c>
      <c r="H178" s="159"/>
      <c r="I178" s="158">
        <f t="shared" si="8"/>
        <v>0</v>
      </c>
      <c r="J178" s="159"/>
      <c r="K178" s="158">
        <f t="shared" si="9"/>
        <v>0</v>
      </c>
      <c r="L178" s="158">
        <v>21</v>
      </c>
      <c r="M178" s="158">
        <f t="shared" si="10"/>
        <v>0</v>
      </c>
      <c r="N178" s="157">
        <v>0</v>
      </c>
      <c r="O178" s="157">
        <f t="shared" si="11"/>
        <v>0</v>
      </c>
      <c r="P178" s="157">
        <v>0</v>
      </c>
      <c r="Q178" s="157">
        <f t="shared" si="12"/>
        <v>0</v>
      </c>
      <c r="R178" s="158"/>
      <c r="S178" s="158" t="s">
        <v>115</v>
      </c>
      <c r="T178" s="158" t="s">
        <v>115</v>
      </c>
      <c r="U178" s="158">
        <v>0</v>
      </c>
      <c r="V178" s="158">
        <f t="shared" si="13"/>
        <v>0</v>
      </c>
      <c r="W178" s="158"/>
      <c r="X178" s="158" t="s">
        <v>316</v>
      </c>
      <c r="Y178" s="158" t="s">
        <v>117</v>
      </c>
      <c r="Z178" s="147"/>
      <c r="AA178" s="147"/>
      <c r="AB178" s="147"/>
      <c r="AC178" s="147"/>
      <c r="AD178" s="147"/>
      <c r="AE178" s="147"/>
      <c r="AF178" s="147"/>
      <c r="AG178" s="147" t="s">
        <v>317</v>
      </c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79">
        <v>63</v>
      </c>
      <c r="B179" s="180" t="s">
        <v>324</v>
      </c>
      <c r="C179" s="191" t="s">
        <v>325</v>
      </c>
      <c r="D179" s="181" t="s">
        <v>170</v>
      </c>
      <c r="E179" s="182">
        <v>38.222720000000002</v>
      </c>
      <c r="F179" s="183"/>
      <c r="G179" s="184">
        <f t="shared" si="7"/>
        <v>0</v>
      </c>
      <c r="H179" s="159"/>
      <c r="I179" s="158">
        <f t="shared" si="8"/>
        <v>0</v>
      </c>
      <c r="J179" s="159"/>
      <c r="K179" s="158">
        <f t="shared" si="9"/>
        <v>0</v>
      </c>
      <c r="L179" s="158">
        <v>21</v>
      </c>
      <c r="M179" s="158">
        <f t="shared" si="10"/>
        <v>0</v>
      </c>
      <c r="N179" s="157">
        <v>0</v>
      </c>
      <c r="O179" s="157">
        <f t="shared" si="11"/>
        <v>0</v>
      </c>
      <c r="P179" s="157">
        <v>0</v>
      </c>
      <c r="Q179" s="157">
        <f t="shared" si="12"/>
        <v>0</v>
      </c>
      <c r="R179" s="158"/>
      <c r="S179" s="158" t="s">
        <v>115</v>
      </c>
      <c r="T179" s="158" t="s">
        <v>115</v>
      </c>
      <c r="U179" s="158">
        <v>0.94199999999999995</v>
      </c>
      <c r="V179" s="158">
        <f t="shared" si="13"/>
        <v>36.01</v>
      </c>
      <c r="W179" s="158"/>
      <c r="X179" s="158" t="s">
        <v>316</v>
      </c>
      <c r="Y179" s="158" t="s">
        <v>117</v>
      </c>
      <c r="Z179" s="147"/>
      <c r="AA179" s="147"/>
      <c r="AB179" s="147"/>
      <c r="AC179" s="147"/>
      <c r="AD179" s="147"/>
      <c r="AE179" s="147"/>
      <c r="AF179" s="147"/>
      <c r="AG179" s="147" t="s">
        <v>317</v>
      </c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79">
        <v>64</v>
      </c>
      <c r="B180" s="180" t="s">
        <v>326</v>
      </c>
      <c r="C180" s="191" t="s">
        <v>327</v>
      </c>
      <c r="D180" s="181" t="s">
        <v>170</v>
      </c>
      <c r="E180" s="182">
        <v>76.445440000000005</v>
      </c>
      <c r="F180" s="183"/>
      <c r="G180" s="184">
        <f t="shared" si="7"/>
        <v>0</v>
      </c>
      <c r="H180" s="159"/>
      <c r="I180" s="158">
        <f t="shared" si="8"/>
        <v>0</v>
      </c>
      <c r="J180" s="159"/>
      <c r="K180" s="158">
        <f t="shared" si="9"/>
        <v>0</v>
      </c>
      <c r="L180" s="158">
        <v>21</v>
      </c>
      <c r="M180" s="158">
        <f t="shared" si="10"/>
        <v>0</v>
      </c>
      <c r="N180" s="157">
        <v>0</v>
      </c>
      <c r="O180" s="157">
        <f t="shared" si="11"/>
        <v>0</v>
      </c>
      <c r="P180" s="157">
        <v>0</v>
      </c>
      <c r="Q180" s="157">
        <f t="shared" si="12"/>
        <v>0</v>
      </c>
      <c r="R180" s="158"/>
      <c r="S180" s="158" t="s">
        <v>115</v>
      </c>
      <c r="T180" s="158" t="s">
        <v>115</v>
      </c>
      <c r="U180" s="158">
        <v>0.105</v>
      </c>
      <c r="V180" s="158">
        <f t="shared" si="13"/>
        <v>8.0299999999999994</v>
      </c>
      <c r="W180" s="158"/>
      <c r="X180" s="158" t="s">
        <v>316</v>
      </c>
      <c r="Y180" s="158" t="s">
        <v>117</v>
      </c>
      <c r="Z180" s="147"/>
      <c r="AA180" s="147"/>
      <c r="AB180" s="147"/>
      <c r="AC180" s="147"/>
      <c r="AD180" s="147"/>
      <c r="AE180" s="147"/>
      <c r="AF180" s="147"/>
      <c r="AG180" s="147" t="s">
        <v>317</v>
      </c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ht="22.5" outlineLevel="1" x14ac:dyDescent="0.2">
      <c r="A181" s="179">
        <v>65</v>
      </c>
      <c r="B181" s="180" t="s">
        <v>328</v>
      </c>
      <c r="C181" s="191" t="s">
        <v>329</v>
      </c>
      <c r="D181" s="181" t="s">
        <v>170</v>
      </c>
      <c r="E181" s="182">
        <v>38.222720000000002</v>
      </c>
      <c r="F181" s="183"/>
      <c r="G181" s="184">
        <f t="shared" si="7"/>
        <v>0</v>
      </c>
      <c r="H181" s="159"/>
      <c r="I181" s="158">
        <f t="shared" si="8"/>
        <v>0</v>
      </c>
      <c r="J181" s="159"/>
      <c r="K181" s="158">
        <f t="shared" si="9"/>
        <v>0</v>
      </c>
      <c r="L181" s="158">
        <v>21</v>
      </c>
      <c r="M181" s="158">
        <f t="shared" si="10"/>
        <v>0</v>
      </c>
      <c r="N181" s="157">
        <v>0</v>
      </c>
      <c r="O181" s="157">
        <f t="shared" si="11"/>
        <v>0</v>
      </c>
      <c r="P181" s="157">
        <v>0</v>
      </c>
      <c r="Q181" s="157">
        <f t="shared" si="12"/>
        <v>0</v>
      </c>
      <c r="R181" s="158"/>
      <c r="S181" s="158" t="s">
        <v>115</v>
      </c>
      <c r="T181" s="158" t="s">
        <v>115</v>
      </c>
      <c r="U181" s="158">
        <v>0</v>
      </c>
      <c r="V181" s="158">
        <f t="shared" si="13"/>
        <v>0</v>
      </c>
      <c r="W181" s="158"/>
      <c r="X181" s="158" t="s">
        <v>316</v>
      </c>
      <c r="Y181" s="158" t="s">
        <v>117</v>
      </c>
      <c r="Z181" s="147"/>
      <c r="AA181" s="147"/>
      <c r="AB181" s="147"/>
      <c r="AC181" s="147"/>
      <c r="AD181" s="147"/>
      <c r="AE181" s="147"/>
      <c r="AF181" s="147"/>
      <c r="AG181" s="147" t="s">
        <v>317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x14ac:dyDescent="0.2">
      <c r="A182" s="166" t="s">
        <v>110</v>
      </c>
      <c r="B182" s="167" t="s">
        <v>82</v>
      </c>
      <c r="C182" s="186" t="s">
        <v>29</v>
      </c>
      <c r="D182" s="168"/>
      <c r="E182" s="169"/>
      <c r="F182" s="170"/>
      <c r="G182" s="171">
        <f>SUMIF(AG183:AG186,"&lt;&gt;NOR",G183:G186)</f>
        <v>0</v>
      </c>
      <c r="H182" s="165"/>
      <c r="I182" s="165">
        <f>SUM(I183:I186)</f>
        <v>0</v>
      </c>
      <c r="J182" s="165"/>
      <c r="K182" s="165">
        <f>SUM(K183:K186)</f>
        <v>0</v>
      </c>
      <c r="L182" s="165"/>
      <c r="M182" s="165">
        <f>SUM(M183:M186)</f>
        <v>0</v>
      </c>
      <c r="N182" s="164"/>
      <c r="O182" s="164">
        <f>SUM(O183:O186)</f>
        <v>0</v>
      </c>
      <c r="P182" s="164"/>
      <c r="Q182" s="164">
        <f>SUM(Q183:Q186)</f>
        <v>0</v>
      </c>
      <c r="R182" s="165"/>
      <c r="S182" s="165"/>
      <c r="T182" s="165"/>
      <c r="U182" s="165"/>
      <c r="V182" s="165">
        <f>SUM(V183:V186)</f>
        <v>0</v>
      </c>
      <c r="W182" s="165"/>
      <c r="X182" s="165"/>
      <c r="Y182" s="165"/>
      <c r="AG182" t="s">
        <v>111</v>
      </c>
    </row>
    <row r="183" spans="1:60" outlineLevel="1" x14ac:dyDescent="0.2">
      <c r="A183" s="179">
        <v>66</v>
      </c>
      <c r="B183" s="180" t="s">
        <v>330</v>
      </c>
      <c r="C183" s="191" t="s">
        <v>331</v>
      </c>
      <c r="D183" s="181" t="s">
        <v>332</v>
      </c>
      <c r="E183" s="182">
        <v>1</v>
      </c>
      <c r="F183" s="183"/>
      <c r="G183" s="184">
        <f>ROUND(E183*F183,2)</f>
        <v>0</v>
      </c>
      <c r="H183" s="159"/>
      <c r="I183" s="158">
        <f>ROUND(E183*H183,2)</f>
        <v>0</v>
      </c>
      <c r="J183" s="159"/>
      <c r="K183" s="158">
        <f>ROUND(E183*J183,2)</f>
        <v>0</v>
      </c>
      <c r="L183" s="158">
        <v>21</v>
      </c>
      <c r="M183" s="158">
        <f>G183*(1+L183/100)</f>
        <v>0</v>
      </c>
      <c r="N183" s="157">
        <v>0</v>
      </c>
      <c r="O183" s="157">
        <f>ROUND(E183*N183,2)</f>
        <v>0</v>
      </c>
      <c r="P183" s="157">
        <v>0</v>
      </c>
      <c r="Q183" s="157">
        <f>ROUND(E183*P183,2)</f>
        <v>0</v>
      </c>
      <c r="R183" s="158"/>
      <c r="S183" s="158" t="s">
        <v>115</v>
      </c>
      <c r="T183" s="158" t="s">
        <v>163</v>
      </c>
      <c r="U183" s="158">
        <v>0</v>
      </c>
      <c r="V183" s="158">
        <f>ROUND(E183*U183,2)</f>
        <v>0</v>
      </c>
      <c r="W183" s="158"/>
      <c r="X183" s="158" t="s">
        <v>333</v>
      </c>
      <c r="Y183" s="158" t="s">
        <v>117</v>
      </c>
      <c r="Z183" s="147"/>
      <c r="AA183" s="147"/>
      <c r="AB183" s="147"/>
      <c r="AC183" s="147"/>
      <c r="AD183" s="147"/>
      <c r="AE183" s="147"/>
      <c r="AF183" s="147"/>
      <c r="AG183" s="147" t="s">
        <v>334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79">
        <v>67</v>
      </c>
      <c r="B184" s="180" t="s">
        <v>335</v>
      </c>
      <c r="C184" s="191" t="s">
        <v>336</v>
      </c>
      <c r="D184" s="181" t="s">
        <v>332</v>
      </c>
      <c r="E184" s="182">
        <v>1</v>
      </c>
      <c r="F184" s="183"/>
      <c r="G184" s="184">
        <f>ROUND(E184*F184,2)</f>
        <v>0</v>
      </c>
      <c r="H184" s="159"/>
      <c r="I184" s="158">
        <f>ROUND(E184*H184,2)</f>
        <v>0</v>
      </c>
      <c r="J184" s="159"/>
      <c r="K184" s="158">
        <f>ROUND(E184*J184,2)</f>
        <v>0</v>
      </c>
      <c r="L184" s="158">
        <v>21</v>
      </c>
      <c r="M184" s="158">
        <f>G184*(1+L184/100)</f>
        <v>0</v>
      </c>
      <c r="N184" s="157">
        <v>0</v>
      </c>
      <c r="O184" s="157">
        <f>ROUND(E184*N184,2)</f>
        <v>0</v>
      </c>
      <c r="P184" s="157">
        <v>0</v>
      </c>
      <c r="Q184" s="157">
        <f>ROUND(E184*P184,2)</f>
        <v>0</v>
      </c>
      <c r="R184" s="158"/>
      <c r="S184" s="158" t="s">
        <v>115</v>
      </c>
      <c r="T184" s="158" t="s">
        <v>163</v>
      </c>
      <c r="U184" s="158">
        <v>0</v>
      </c>
      <c r="V184" s="158">
        <f>ROUND(E184*U184,2)</f>
        <v>0</v>
      </c>
      <c r="W184" s="158"/>
      <c r="X184" s="158" t="s">
        <v>333</v>
      </c>
      <c r="Y184" s="158" t="s">
        <v>117</v>
      </c>
      <c r="Z184" s="147"/>
      <c r="AA184" s="147"/>
      <c r="AB184" s="147"/>
      <c r="AC184" s="147"/>
      <c r="AD184" s="147"/>
      <c r="AE184" s="147"/>
      <c r="AF184" s="147"/>
      <c r="AG184" s="147" t="s">
        <v>334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79">
        <v>68</v>
      </c>
      <c r="B185" s="180" t="s">
        <v>337</v>
      </c>
      <c r="C185" s="191" t="s">
        <v>338</v>
      </c>
      <c r="D185" s="181" t="s">
        <v>225</v>
      </c>
      <c r="E185" s="182">
        <v>1</v>
      </c>
      <c r="F185" s="183"/>
      <c r="G185" s="184">
        <f>ROUND(E185*F185,2)</f>
        <v>0</v>
      </c>
      <c r="H185" s="159"/>
      <c r="I185" s="158">
        <f>ROUND(E185*H185,2)</f>
        <v>0</v>
      </c>
      <c r="J185" s="159"/>
      <c r="K185" s="158">
        <f>ROUND(E185*J185,2)</f>
        <v>0</v>
      </c>
      <c r="L185" s="158">
        <v>21</v>
      </c>
      <c r="M185" s="158">
        <f>G185*(1+L185/100)</f>
        <v>0</v>
      </c>
      <c r="N185" s="157">
        <v>0</v>
      </c>
      <c r="O185" s="157">
        <f>ROUND(E185*N185,2)</f>
        <v>0</v>
      </c>
      <c r="P185" s="157">
        <v>0</v>
      </c>
      <c r="Q185" s="157">
        <f>ROUND(E185*P185,2)</f>
        <v>0</v>
      </c>
      <c r="R185" s="158"/>
      <c r="S185" s="158" t="s">
        <v>115</v>
      </c>
      <c r="T185" s="158" t="s">
        <v>163</v>
      </c>
      <c r="U185" s="158">
        <v>0</v>
      </c>
      <c r="V185" s="158">
        <f>ROUND(E185*U185,2)</f>
        <v>0</v>
      </c>
      <c r="W185" s="158"/>
      <c r="X185" s="158" t="s">
        <v>333</v>
      </c>
      <c r="Y185" s="158" t="s">
        <v>117</v>
      </c>
      <c r="Z185" s="147"/>
      <c r="AA185" s="147"/>
      <c r="AB185" s="147"/>
      <c r="AC185" s="147"/>
      <c r="AD185" s="147"/>
      <c r="AE185" s="147"/>
      <c r="AF185" s="147"/>
      <c r="AG185" s="147" t="s">
        <v>334</v>
      </c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73">
        <v>69</v>
      </c>
      <c r="B186" s="174" t="s">
        <v>339</v>
      </c>
      <c r="C186" s="187" t="s">
        <v>340</v>
      </c>
      <c r="D186" s="175" t="s">
        <v>225</v>
      </c>
      <c r="E186" s="176">
        <v>1</v>
      </c>
      <c r="F186" s="177"/>
      <c r="G186" s="178">
        <f>ROUND(E186*F186,2)</f>
        <v>0</v>
      </c>
      <c r="H186" s="159"/>
      <c r="I186" s="158">
        <f>ROUND(E186*H186,2)</f>
        <v>0</v>
      </c>
      <c r="J186" s="159"/>
      <c r="K186" s="158">
        <f>ROUND(E186*J186,2)</f>
        <v>0</v>
      </c>
      <c r="L186" s="158">
        <v>21</v>
      </c>
      <c r="M186" s="158">
        <f>G186*(1+L186/100)</f>
        <v>0</v>
      </c>
      <c r="N186" s="157">
        <v>0</v>
      </c>
      <c r="O186" s="157">
        <f>ROUND(E186*N186,2)</f>
        <v>0</v>
      </c>
      <c r="P186" s="157">
        <v>0</v>
      </c>
      <c r="Q186" s="157">
        <f>ROUND(E186*P186,2)</f>
        <v>0</v>
      </c>
      <c r="R186" s="158"/>
      <c r="S186" s="158" t="s">
        <v>226</v>
      </c>
      <c r="T186" s="158" t="s">
        <v>163</v>
      </c>
      <c r="U186" s="158">
        <v>0</v>
      </c>
      <c r="V186" s="158">
        <f>ROUND(E186*U186,2)</f>
        <v>0</v>
      </c>
      <c r="W186" s="158"/>
      <c r="X186" s="158" t="s">
        <v>333</v>
      </c>
      <c r="Y186" s="158" t="s">
        <v>117</v>
      </c>
      <c r="Z186" s="147"/>
      <c r="AA186" s="147"/>
      <c r="AB186" s="147"/>
      <c r="AC186" s="147"/>
      <c r="AD186" s="147"/>
      <c r="AE186" s="147"/>
      <c r="AF186" s="147"/>
      <c r="AG186" s="147" t="s">
        <v>334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x14ac:dyDescent="0.2">
      <c r="A187" s="3"/>
      <c r="B187" s="4"/>
      <c r="C187" s="193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AE187">
        <v>15</v>
      </c>
      <c r="AF187">
        <v>21</v>
      </c>
      <c r="AG187" t="s">
        <v>96</v>
      </c>
    </row>
    <row r="188" spans="1:60" x14ac:dyDescent="0.2">
      <c r="A188" s="150"/>
      <c r="B188" s="151" t="s">
        <v>31</v>
      </c>
      <c r="C188" s="194"/>
      <c r="D188" s="152"/>
      <c r="E188" s="153"/>
      <c r="F188" s="153"/>
      <c r="G188" s="172">
        <f>G8+G58+G85+G97+G103+G118+G130+G133+G146+G148+G161+G165+G174+G182</f>
        <v>0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AE188">
        <f>SUMIF(L7:L186,AE187,G7:G186)</f>
        <v>0</v>
      </c>
      <c r="AF188">
        <f>SUMIF(L7:L186,AF187,G7:G186)</f>
        <v>0</v>
      </c>
      <c r="AG188" t="s">
        <v>341</v>
      </c>
    </row>
    <row r="189" spans="1:60" x14ac:dyDescent="0.2">
      <c r="A189" s="3"/>
      <c r="B189" s="4"/>
      <c r="C189" s="193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60" x14ac:dyDescent="0.2">
      <c r="A190" s="3"/>
      <c r="B190" s="4"/>
      <c r="C190" s="193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60" x14ac:dyDescent="0.2">
      <c r="A191" s="260" t="s">
        <v>342</v>
      </c>
      <c r="B191" s="260"/>
      <c r="C191" s="261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60" x14ac:dyDescent="0.2">
      <c r="A192" s="262"/>
      <c r="B192" s="263"/>
      <c r="C192" s="264"/>
      <c r="D192" s="263"/>
      <c r="E192" s="263"/>
      <c r="F192" s="263"/>
      <c r="G192" s="26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AG192" t="s">
        <v>343</v>
      </c>
    </row>
    <row r="193" spans="1:33" x14ac:dyDescent="0.2">
      <c r="A193" s="266"/>
      <c r="B193" s="267"/>
      <c r="C193" s="268"/>
      <c r="D193" s="267"/>
      <c r="E193" s="267"/>
      <c r="F193" s="267"/>
      <c r="G193" s="269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33" x14ac:dyDescent="0.2">
      <c r="A194" s="266"/>
      <c r="B194" s="267"/>
      <c r="C194" s="268"/>
      <c r="D194" s="267"/>
      <c r="E194" s="267"/>
      <c r="F194" s="267"/>
      <c r="G194" s="269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33" x14ac:dyDescent="0.2">
      <c r="A195" s="266"/>
      <c r="B195" s="267"/>
      <c r="C195" s="268"/>
      <c r="D195" s="267"/>
      <c r="E195" s="267"/>
      <c r="F195" s="267"/>
      <c r="G195" s="269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33" x14ac:dyDescent="0.2">
      <c r="A196" s="270"/>
      <c r="B196" s="271"/>
      <c r="C196" s="272"/>
      <c r="D196" s="271"/>
      <c r="E196" s="271"/>
      <c r="F196" s="271"/>
      <c r="G196" s="27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33" x14ac:dyDescent="0.2">
      <c r="A197" s="3"/>
      <c r="B197" s="4"/>
      <c r="C197" s="193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33" x14ac:dyDescent="0.2">
      <c r="C198" s="195"/>
      <c r="D198" s="10"/>
      <c r="AG198" t="s">
        <v>344</v>
      </c>
    </row>
    <row r="199" spans="1:33" x14ac:dyDescent="0.2">
      <c r="D199" s="10"/>
    </row>
    <row r="200" spans="1:33" x14ac:dyDescent="0.2">
      <c r="D200" s="10"/>
    </row>
    <row r="201" spans="1:33" x14ac:dyDescent="0.2">
      <c r="D201" s="10"/>
    </row>
    <row r="202" spans="1:33" x14ac:dyDescent="0.2">
      <c r="D202" s="10"/>
    </row>
    <row r="203" spans="1:33" x14ac:dyDescent="0.2">
      <c r="D203" s="10"/>
    </row>
    <row r="204" spans="1:33" x14ac:dyDescent="0.2">
      <c r="D204" s="10"/>
    </row>
    <row r="205" spans="1:33" x14ac:dyDescent="0.2">
      <c r="D205" s="10"/>
    </row>
    <row r="206" spans="1:33" x14ac:dyDescent="0.2">
      <c r="D206" s="10"/>
    </row>
    <row r="207" spans="1:33" x14ac:dyDescent="0.2">
      <c r="D207" s="10"/>
    </row>
    <row r="208" spans="1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tTNUoxmt8hmCVwXB2YnibZoxQrmKREQSJm+5hwPQrymkaSeAeUhNBwPxaovP3SybtJ7bVwQDrROvDgrdN+efDA==" saltValue="fY5fcH+zQVUfsp84X8J8eA==" spinCount="100000" sheet="1" formatRows="0"/>
  <mergeCells count="6">
    <mergeCell ref="A192:G196"/>
    <mergeCell ref="A1:G1"/>
    <mergeCell ref="C2:G2"/>
    <mergeCell ref="C3:G3"/>
    <mergeCell ref="C4:G4"/>
    <mergeCell ref="A191:C19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Longínová</dc:creator>
  <cp:lastModifiedBy>Hana Longínová</cp:lastModifiedBy>
  <cp:lastPrinted>2019-03-19T12:27:02Z</cp:lastPrinted>
  <dcterms:created xsi:type="dcterms:W3CDTF">2009-04-08T07:15:50Z</dcterms:created>
  <dcterms:modified xsi:type="dcterms:W3CDTF">2024-02-13T07:01:44Z</dcterms:modified>
</cp:coreProperties>
</file>