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AKCE\Projekty\51_8127_Tabor-Vozicka-obnova-Vak-CB\PD_PROJEKTOVÁ_DOKUMENTACE\PROJEKT_2_ETAPA_PDPS_rev\F_rozpocet_VV\2024_koef_0,75\"/>
    </mc:Choice>
  </mc:AlternateContent>
  <xr:revisionPtr revIDLastSave="0" documentId="13_ncr:1_{F6BDADD3-F1FB-45D9-9033-133E27391555}" xr6:coauthVersionLast="47" xr6:coauthVersionMax="47" xr10:uidLastSave="{00000000-0000-0000-0000-000000000000}"/>
  <bookViews>
    <workbookView xWindow="14025" yWindow="-16320" windowWidth="29040" windowHeight="15840" firstSheet="8" activeTab="12" xr2:uid="{00000000-000D-0000-FFFF-FFFF00000000}"/>
  </bookViews>
  <sheets>
    <sheet name="Rekapitulace stavby" sheetId="1" r:id="rId1"/>
    <sheet name="001 - SO 01 Kanalizace" sheetId="2" r:id="rId2"/>
    <sheet name="002 - SO 02 Kanalizační p..." sheetId="3" r:id="rId3"/>
    <sheet name="003 - SO 03 Vodovod" sheetId="4" r:id="rId4"/>
    <sheet name="004 - SO 04 Vodovodní pří..." sheetId="5" r:id="rId5"/>
    <sheet name="00001 - SO 05.1a Vozovky ..." sheetId="6" r:id="rId6"/>
    <sheet name="00002 - SO 05.1b Vozovky ..." sheetId="7" r:id="rId7"/>
    <sheet name="0002 - SO 05.2 Chodníky" sheetId="8" r:id="rId8"/>
    <sheet name="0003 - SO 05.3.1 Obnova s..." sheetId="9" r:id="rId9"/>
    <sheet name="0004 - SO 05.3.2 Doplnění..." sheetId="10" r:id="rId10"/>
    <sheet name="0005 - SO 05.4 Obnova dop..." sheetId="11" r:id="rId11"/>
    <sheet name="0006 - SO 05.5 Obnova nez..." sheetId="12" r:id="rId12"/>
    <sheet name="006 - Ostatní a vedlejší ..." sheetId="13" r:id="rId13"/>
  </sheets>
  <definedNames>
    <definedName name="_xlnm._FilterDatabase" localSheetId="5" hidden="1">'00001 - SO 05.1a Vozovky ...'!$C$130:$K$237</definedName>
    <definedName name="_xlnm._FilterDatabase" localSheetId="6" hidden="1">'00002 - SO 05.1b Vozovky ...'!$C$130:$K$292</definedName>
    <definedName name="_xlnm._FilterDatabase" localSheetId="7" hidden="1">'0002 - SO 05.2 Chodníky'!$C$129:$K$325</definedName>
    <definedName name="_xlnm._FilterDatabase" localSheetId="8" hidden="1">'0003 - SO 05.3.1 Obnova s...'!$C$132:$K$429</definedName>
    <definedName name="_xlnm._FilterDatabase" localSheetId="9" hidden="1">'0004 - SO 05.3.2 Doplnění...'!$C$132:$K$447</definedName>
    <definedName name="_xlnm._FilterDatabase" localSheetId="10" hidden="1">'0005 - SO 05.4 Obnova dop...'!$C$126:$K$173</definedName>
    <definedName name="_xlnm._FilterDatabase" localSheetId="11" hidden="1">'0006 - SO 05.5 Obnova nez...'!$C$126:$K$177</definedName>
    <definedName name="_xlnm._FilterDatabase" localSheetId="1" hidden="1">'001 - SO 01 Kanalizace'!$C$130:$K$949</definedName>
    <definedName name="_xlnm._FilterDatabase" localSheetId="2" hidden="1">'002 - SO 02 Kanalizační p...'!$C$128:$K$638</definedName>
    <definedName name="_xlnm._FilterDatabase" localSheetId="3" hidden="1">'003 - SO 03 Vodovod'!$C$128:$K$539</definedName>
    <definedName name="_xlnm._FilterDatabase" localSheetId="4" hidden="1">'004 - SO 04 Vodovodní pří...'!$C$128:$K$740</definedName>
    <definedName name="_xlnm._FilterDatabase" localSheetId="12" hidden="1">'006 - Ostatní a vedlejší ...'!$C$144:$K$256</definedName>
    <definedName name="_xlnm.Print_Titles" localSheetId="5">'00001 - SO 05.1a Vozovky ...'!$130:$130</definedName>
    <definedName name="_xlnm.Print_Titles" localSheetId="6">'00002 - SO 05.1b Vozovky ...'!$130:$130</definedName>
    <definedName name="_xlnm.Print_Titles" localSheetId="7">'0002 - SO 05.2 Chodníky'!$129:$129</definedName>
    <definedName name="_xlnm.Print_Titles" localSheetId="8">'0003 - SO 05.3.1 Obnova s...'!$132:$132</definedName>
    <definedName name="_xlnm.Print_Titles" localSheetId="9">'0004 - SO 05.3.2 Doplnění...'!$132:$132</definedName>
    <definedName name="_xlnm.Print_Titles" localSheetId="10">'0005 - SO 05.4 Obnova dop...'!$126:$126</definedName>
    <definedName name="_xlnm.Print_Titles" localSheetId="11">'0006 - SO 05.5 Obnova nez...'!$126:$126</definedName>
    <definedName name="_xlnm.Print_Titles" localSheetId="1">'001 - SO 01 Kanalizace'!$130:$130</definedName>
    <definedName name="_xlnm.Print_Titles" localSheetId="2">'002 - SO 02 Kanalizační p...'!$128:$128</definedName>
    <definedName name="_xlnm.Print_Titles" localSheetId="3">'003 - SO 03 Vodovod'!$128:$128</definedName>
    <definedName name="_xlnm.Print_Titles" localSheetId="4">'004 - SO 04 Vodovodní pří...'!$128:$128</definedName>
    <definedName name="_xlnm.Print_Titles" localSheetId="12">'006 - Ostatní a vedlejší ...'!$144:$144</definedName>
    <definedName name="_xlnm.Print_Titles" localSheetId="0">'Rekapitulace stavby'!$92:$92</definedName>
    <definedName name="_xlnm.Print_Area" localSheetId="5">'00001 - SO 05.1a Vozovky ...'!$C$4:$J$76,'00001 - SO 05.1a Vozovky ...'!$C$82:$J$108,'00001 - SO 05.1a Vozovky ...'!$C$114:$K$237</definedName>
    <definedName name="_xlnm.Print_Area" localSheetId="6">'00002 - SO 05.1b Vozovky ...'!$C$4:$J$76,'00002 - SO 05.1b Vozovky ...'!$C$82:$J$108,'00002 - SO 05.1b Vozovky ...'!$C$114:$K$292</definedName>
    <definedName name="_xlnm.Print_Area" localSheetId="7">'0002 - SO 05.2 Chodníky'!$C$4:$J$76,'0002 - SO 05.2 Chodníky'!$C$82:$J$107,'0002 - SO 05.2 Chodníky'!$C$113:$K$325</definedName>
    <definedName name="_xlnm.Print_Area" localSheetId="8">'0003 - SO 05.3.1 Obnova s...'!$C$4:$J$76,'0003 - SO 05.3.1 Obnova s...'!$C$82:$J$110,'0003 - SO 05.3.1 Obnova s...'!$C$116:$K$429</definedName>
    <definedName name="_xlnm.Print_Area" localSheetId="9">'0004 - SO 05.3.2 Doplnění...'!$C$4:$J$76,'0004 - SO 05.3.2 Doplnění...'!$C$82:$J$110,'0004 - SO 05.3.2 Doplnění...'!$C$116:$K$447</definedName>
    <definedName name="_xlnm.Print_Area" localSheetId="10">'0005 - SO 05.4 Obnova dop...'!$C$4:$J$76,'0005 - SO 05.4 Obnova dop...'!$C$82:$J$104,'0005 - SO 05.4 Obnova dop...'!$C$110:$K$173</definedName>
    <definedName name="_xlnm.Print_Area" localSheetId="11">'0006 - SO 05.5 Obnova nez...'!$C$4:$J$76,'0006 - SO 05.5 Obnova nez...'!$C$82:$J$104,'0006 - SO 05.5 Obnova nez...'!$C$110:$K$177</definedName>
    <definedName name="_xlnm.Print_Area" localSheetId="1">'001 - SO 01 Kanalizace'!$C$4:$J$76,'001 - SO 01 Kanalizace'!$C$82:$J$110,'001 - SO 01 Kanalizace'!$C$116:$K$949</definedName>
    <definedName name="_xlnm.Print_Area" localSheetId="2">'002 - SO 02 Kanalizační p...'!$C$4:$J$76,'002 - SO 02 Kanalizační p...'!$C$82:$J$108,'002 - SO 02 Kanalizační p...'!$C$114:$K$638</definedName>
    <definedName name="_xlnm.Print_Area" localSheetId="3">'003 - SO 03 Vodovod'!$C$4:$J$76,'003 - SO 03 Vodovod'!$C$82:$J$108,'003 - SO 03 Vodovod'!$C$114:$K$539</definedName>
    <definedName name="_xlnm.Print_Area" localSheetId="4">'004 - SO 04 Vodovodní pří...'!$C$4:$J$76,'004 - SO 04 Vodovodní pří...'!$C$82:$J$108,'004 - SO 04 Vodovodní pří...'!$C$114:$K$740</definedName>
    <definedName name="_xlnm.Print_Area" localSheetId="12">'006 - Ostatní a vedlejší ...'!$C$4:$J$76,'006 - Ostatní a vedlejší ...'!$C$82:$J$124,'006 - Ostatní a vedlejší ...'!$C$130:$K$256</definedName>
    <definedName name="_xlnm.Print_Area" localSheetId="0">'Rekapitulace stavby'!$D$4:$AO$76,'Rekapitulace stavby'!$C$82:$AQ$110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3" l="1"/>
  <c r="J38" i="13"/>
  <c r="AY109" i="1" s="1"/>
  <c r="J37" i="13"/>
  <c r="AX109" i="1" s="1"/>
  <c r="BI255" i="13"/>
  <c r="BH255" i="13"/>
  <c r="BG255" i="13"/>
  <c r="BF255" i="13"/>
  <c r="T255" i="13"/>
  <c r="T254" i="13"/>
  <c r="T253" i="13" s="1"/>
  <c r="R255" i="13"/>
  <c r="R254" i="13"/>
  <c r="R253" i="13"/>
  <c r="P255" i="13"/>
  <c r="P254" i="13" s="1"/>
  <c r="P253" i="13" s="1"/>
  <c r="BI251" i="13"/>
  <c r="BH251" i="13"/>
  <c r="BG251" i="13"/>
  <c r="BF251" i="13"/>
  <c r="T251" i="13"/>
  <c r="R251" i="13"/>
  <c r="P251" i="13"/>
  <c r="BI249" i="13"/>
  <c r="BH249" i="13"/>
  <c r="BG249" i="13"/>
  <c r="BF249" i="13"/>
  <c r="T249" i="13"/>
  <c r="R249" i="13"/>
  <c r="P249" i="13"/>
  <c r="BI245" i="13"/>
  <c r="BH245" i="13"/>
  <c r="BG245" i="13"/>
  <c r="BF245" i="13"/>
  <c r="T245" i="13"/>
  <c r="T244" i="13"/>
  <c r="T243" i="13"/>
  <c r="R245" i="13"/>
  <c r="R244" i="13" s="1"/>
  <c r="R243" i="13" s="1"/>
  <c r="P245" i="13"/>
  <c r="P244" i="13" s="1"/>
  <c r="P243" i="13" s="1"/>
  <c r="BI241" i="13"/>
  <c r="BH241" i="13"/>
  <c r="BG241" i="13"/>
  <c r="BF241" i="13"/>
  <c r="T241" i="13"/>
  <c r="T240" i="13"/>
  <c r="R241" i="13"/>
  <c r="R240" i="13" s="1"/>
  <c r="P241" i="13"/>
  <c r="P240" i="13"/>
  <c r="BI238" i="13"/>
  <c r="BH238" i="13"/>
  <c r="BG238" i="13"/>
  <c r="BF238" i="13"/>
  <c r="T238" i="13"/>
  <c r="R238" i="13"/>
  <c r="P238" i="13"/>
  <c r="BI236" i="13"/>
  <c r="BH236" i="13"/>
  <c r="BG236" i="13"/>
  <c r="BF236" i="13"/>
  <c r="T236" i="13"/>
  <c r="R236" i="13"/>
  <c r="P236" i="13"/>
  <c r="BI233" i="13"/>
  <c r="BH233" i="13"/>
  <c r="BG233" i="13"/>
  <c r="BF233" i="13"/>
  <c r="T233" i="13"/>
  <c r="T232" i="13" s="1"/>
  <c r="R233" i="13"/>
  <c r="R232" i="13" s="1"/>
  <c r="P233" i="13"/>
  <c r="P232" i="13"/>
  <c r="BI228" i="13"/>
  <c r="BH228" i="13"/>
  <c r="BG228" i="13"/>
  <c r="BF228" i="13"/>
  <c r="T228" i="13"/>
  <c r="R228" i="13"/>
  <c r="P228" i="13"/>
  <c r="BI223" i="13"/>
  <c r="BH223" i="13"/>
  <c r="BG223" i="13"/>
  <c r="BF223" i="13"/>
  <c r="T223" i="13"/>
  <c r="R223" i="13"/>
  <c r="P223" i="13"/>
  <c r="BI221" i="13"/>
  <c r="BH221" i="13"/>
  <c r="BG221" i="13"/>
  <c r="BF221" i="13"/>
  <c r="T221" i="13"/>
  <c r="R221" i="13"/>
  <c r="P221" i="13"/>
  <c r="BI219" i="13"/>
  <c r="BH219" i="13"/>
  <c r="BG219" i="13"/>
  <c r="BF219" i="13"/>
  <c r="T219" i="13"/>
  <c r="R219" i="13"/>
  <c r="P219" i="13"/>
  <c r="BI217" i="13"/>
  <c r="BH217" i="13"/>
  <c r="BG217" i="13"/>
  <c r="BF217" i="13"/>
  <c r="T217" i="13"/>
  <c r="R217" i="13"/>
  <c r="P217" i="13"/>
  <c r="BI214" i="13"/>
  <c r="BH214" i="13"/>
  <c r="BG214" i="13"/>
  <c r="BF214" i="13"/>
  <c r="T214" i="13"/>
  <c r="R214" i="13"/>
  <c r="P214" i="13"/>
  <c r="BI212" i="13"/>
  <c r="BH212" i="13"/>
  <c r="BG212" i="13"/>
  <c r="BF212" i="13"/>
  <c r="T212" i="13"/>
  <c r="R212" i="13"/>
  <c r="P212" i="13"/>
  <c r="BI209" i="13"/>
  <c r="BH209" i="13"/>
  <c r="BG209" i="13"/>
  <c r="BF209" i="13"/>
  <c r="T209" i="13"/>
  <c r="R209" i="13"/>
  <c r="P209" i="13"/>
  <c r="BI207" i="13"/>
  <c r="BH207" i="13"/>
  <c r="BG207" i="13"/>
  <c r="BF207" i="13"/>
  <c r="T207" i="13"/>
  <c r="R207" i="13"/>
  <c r="P207" i="13"/>
  <c r="BI205" i="13"/>
  <c r="BH205" i="13"/>
  <c r="BG205" i="13"/>
  <c r="BF205" i="13"/>
  <c r="T205" i="13"/>
  <c r="R205" i="13"/>
  <c r="P205" i="13"/>
  <c r="BI203" i="13"/>
  <c r="BH203" i="13"/>
  <c r="BG203" i="13"/>
  <c r="BF203" i="13"/>
  <c r="T203" i="13"/>
  <c r="R203" i="13"/>
  <c r="P203" i="13"/>
  <c r="BI201" i="13"/>
  <c r="BH201" i="13"/>
  <c r="BG201" i="13"/>
  <c r="BF201" i="13"/>
  <c r="T201" i="13"/>
  <c r="R201" i="13"/>
  <c r="P201" i="13"/>
  <c r="BI198" i="13"/>
  <c r="BH198" i="13"/>
  <c r="BG198" i="13"/>
  <c r="BF198" i="13"/>
  <c r="T198" i="13"/>
  <c r="T197" i="13" s="1"/>
  <c r="R198" i="13"/>
  <c r="R197" i="13" s="1"/>
  <c r="P198" i="13"/>
  <c r="P197" i="13"/>
  <c r="BI195" i="13"/>
  <c r="BH195" i="13"/>
  <c r="BG195" i="13"/>
  <c r="BF195" i="13"/>
  <c r="T195" i="13"/>
  <c r="R195" i="13"/>
  <c r="P195" i="13"/>
  <c r="BI193" i="13"/>
  <c r="BH193" i="13"/>
  <c r="BG193" i="13"/>
  <c r="BF193" i="13"/>
  <c r="T193" i="13"/>
  <c r="R193" i="13"/>
  <c r="P193" i="13"/>
  <c r="BI190" i="13"/>
  <c r="BH190" i="13"/>
  <c r="BG190" i="13"/>
  <c r="BF190" i="13"/>
  <c r="T190" i="13"/>
  <c r="R190" i="13"/>
  <c r="P190" i="13"/>
  <c r="BI188" i="13"/>
  <c r="BH188" i="13"/>
  <c r="BG188" i="13"/>
  <c r="BF188" i="13"/>
  <c r="T188" i="13"/>
  <c r="R188" i="13"/>
  <c r="P188" i="13"/>
  <c r="BI185" i="13"/>
  <c r="BH185" i="13"/>
  <c r="BG185" i="13"/>
  <c r="BF185" i="13"/>
  <c r="T185" i="13"/>
  <c r="T184" i="13"/>
  <c r="R185" i="13"/>
  <c r="R184" i="13" s="1"/>
  <c r="P185" i="13"/>
  <c r="P184" i="13" s="1"/>
  <c r="BI181" i="13"/>
  <c r="BH181" i="13"/>
  <c r="BG181" i="13"/>
  <c r="BF181" i="13"/>
  <c r="T181" i="13"/>
  <c r="T180" i="13" s="1"/>
  <c r="T179" i="13" s="1"/>
  <c r="R181" i="13"/>
  <c r="R180" i="13"/>
  <c r="R179" i="13"/>
  <c r="P181" i="13"/>
  <c r="P180" i="13"/>
  <c r="P179" i="13" s="1"/>
  <c r="BI177" i="13"/>
  <c r="BH177" i="13"/>
  <c r="BG177" i="13"/>
  <c r="BF177" i="13"/>
  <c r="T177" i="13"/>
  <c r="T176" i="13" s="1"/>
  <c r="R177" i="13"/>
  <c r="R176" i="13" s="1"/>
  <c r="P177" i="13"/>
  <c r="P176" i="13"/>
  <c r="BI173" i="13"/>
  <c r="BH173" i="13"/>
  <c r="BG173" i="13"/>
  <c r="BF173" i="13"/>
  <c r="T173" i="13"/>
  <c r="R173" i="13"/>
  <c r="P173" i="13"/>
  <c r="BI170" i="13"/>
  <c r="BH170" i="13"/>
  <c r="BG170" i="13"/>
  <c r="BF170" i="13"/>
  <c r="T170" i="13"/>
  <c r="R170" i="13"/>
  <c r="P170" i="13"/>
  <c r="BI168" i="13"/>
  <c r="BH168" i="13"/>
  <c r="BG168" i="13"/>
  <c r="BF168" i="13"/>
  <c r="T168" i="13"/>
  <c r="R168" i="13"/>
  <c r="P168" i="13"/>
  <c r="BI166" i="13"/>
  <c r="BH166" i="13"/>
  <c r="BG166" i="13"/>
  <c r="BF166" i="13"/>
  <c r="T166" i="13"/>
  <c r="R166" i="13"/>
  <c r="P166" i="13"/>
  <c r="BI162" i="13"/>
  <c r="BH162" i="13"/>
  <c r="BG162" i="13"/>
  <c r="BF162" i="13"/>
  <c r="T162" i="13"/>
  <c r="R162" i="13"/>
  <c r="P162" i="13"/>
  <c r="BI160" i="13"/>
  <c r="BH160" i="13"/>
  <c r="BG160" i="13"/>
  <c r="BF160" i="13"/>
  <c r="T160" i="13"/>
  <c r="R160" i="13"/>
  <c r="P160" i="13"/>
  <c r="BI157" i="13"/>
  <c r="BH157" i="13"/>
  <c r="BG157" i="13"/>
  <c r="BF157" i="13"/>
  <c r="T157" i="13"/>
  <c r="R157" i="13"/>
  <c r="P157" i="13"/>
  <c r="BI153" i="13"/>
  <c r="BH153" i="13"/>
  <c r="BG153" i="13"/>
  <c r="BF153" i="13"/>
  <c r="T153" i="13"/>
  <c r="R153" i="13"/>
  <c r="P153" i="13"/>
  <c r="BI151" i="13"/>
  <c r="BH151" i="13"/>
  <c r="BG151" i="13"/>
  <c r="BF151" i="13"/>
  <c r="T151" i="13"/>
  <c r="R151" i="13"/>
  <c r="P151" i="13"/>
  <c r="BI149" i="13"/>
  <c r="BH149" i="13"/>
  <c r="BG149" i="13"/>
  <c r="BF149" i="13"/>
  <c r="T149" i="13"/>
  <c r="R149" i="13"/>
  <c r="P149" i="13"/>
  <c r="J141" i="13"/>
  <c r="F141" i="13"/>
  <c r="F139" i="13"/>
  <c r="E137" i="13"/>
  <c r="J93" i="13"/>
  <c r="F93" i="13"/>
  <c r="F91" i="13"/>
  <c r="E89" i="13"/>
  <c r="J26" i="13"/>
  <c r="E26" i="13"/>
  <c r="J142" i="13" s="1"/>
  <c r="J25" i="13"/>
  <c r="J20" i="13"/>
  <c r="E20" i="13"/>
  <c r="F94" i="13"/>
  <c r="J19" i="13"/>
  <c r="J14" i="13"/>
  <c r="J139" i="13"/>
  <c r="E7" i="13"/>
  <c r="E85" i="13" s="1"/>
  <c r="J41" i="12"/>
  <c r="J40" i="12"/>
  <c r="AY108" i="1"/>
  <c r="J39" i="12"/>
  <c r="AX108" i="1" s="1"/>
  <c r="BI176" i="12"/>
  <c r="BH176" i="12"/>
  <c r="BG176" i="12"/>
  <c r="BF176" i="12"/>
  <c r="T176" i="12"/>
  <c r="T175" i="12"/>
  <c r="R176" i="12"/>
  <c r="R175" i="12" s="1"/>
  <c r="P176" i="12"/>
  <c r="P175" i="12" s="1"/>
  <c r="BI170" i="12"/>
  <c r="BH170" i="12"/>
  <c r="BG170" i="12"/>
  <c r="BF170" i="12"/>
  <c r="T170" i="12"/>
  <c r="R170" i="12"/>
  <c r="P170" i="12"/>
  <c r="BI165" i="12"/>
  <c r="BH165" i="12"/>
  <c r="BG165" i="12"/>
  <c r="BF165" i="12"/>
  <c r="T165" i="12"/>
  <c r="R165" i="12"/>
  <c r="P165" i="12"/>
  <c r="BI160" i="12"/>
  <c r="BH160" i="12"/>
  <c r="BG160" i="12"/>
  <c r="BF160" i="12"/>
  <c r="T160" i="12"/>
  <c r="R160" i="12"/>
  <c r="P160" i="12"/>
  <c r="BI156" i="12"/>
  <c r="BH156" i="12"/>
  <c r="BG156" i="12"/>
  <c r="BF156" i="12"/>
  <c r="T156" i="12"/>
  <c r="R156" i="12"/>
  <c r="P156" i="12"/>
  <c r="BI154" i="12"/>
  <c r="BH154" i="12"/>
  <c r="BG154" i="12"/>
  <c r="BF154" i="12"/>
  <c r="T154" i="12"/>
  <c r="R154" i="12"/>
  <c r="P154" i="12"/>
  <c r="BI151" i="12"/>
  <c r="BH151" i="12"/>
  <c r="BG151" i="12"/>
  <c r="BF151" i="12"/>
  <c r="T151" i="12"/>
  <c r="R151" i="12"/>
  <c r="P151" i="12"/>
  <c r="BI144" i="12"/>
  <c r="BH144" i="12"/>
  <c r="BG144" i="12"/>
  <c r="BF144" i="12"/>
  <c r="T144" i="12"/>
  <c r="R144" i="12"/>
  <c r="P144" i="12"/>
  <c r="BI141" i="12"/>
  <c r="BH141" i="12"/>
  <c r="BG141" i="12"/>
  <c r="BF141" i="12"/>
  <c r="T141" i="12"/>
  <c r="R141" i="12"/>
  <c r="P141" i="12"/>
  <c r="BI137" i="12"/>
  <c r="BH137" i="12"/>
  <c r="BG137" i="12"/>
  <c r="BF137" i="12"/>
  <c r="T137" i="12"/>
  <c r="R137" i="12"/>
  <c r="P137" i="12"/>
  <c r="BI135" i="12"/>
  <c r="BH135" i="12"/>
  <c r="BG135" i="12"/>
  <c r="BF135" i="12"/>
  <c r="T135" i="12"/>
  <c r="R135" i="12"/>
  <c r="P135" i="12"/>
  <c r="BI130" i="12"/>
  <c r="BH130" i="12"/>
  <c r="BG130" i="12"/>
  <c r="BF130" i="12"/>
  <c r="T130" i="12"/>
  <c r="R130" i="12"/>
  <c r="P130" i="12"/>
  <c r="J123" i="12"/>
  <c r="F123" i="12"/>
  <c r="F121" i="12"/>
  <c r="E119" i="12"/>
  <c r="J95" i="12"/>
  <c r="F95" i="12"/>
  <c r="F93" i="12"/>
  <c r="E91" i="12"/>
  <c r="J28" i="12"/>
  <c r="E28" i="12"/>
  <c r="J124" i="12" s="1"/>
  <c r="J27" i="12"/>
  <c r="J22" i="12"/>
  <c r="E22" i="12"/>
  <c r="F124" i="12"/>
  <c r="J21" i="12"/>
  <c r="J16" i="12"/>
  <c r="J121" i="12"/>
  <c r="E7" i="12"/>
  <c r="E85" i="12" s="1"/>
  <c r="J41" i="11"/>
  <c r="J40" i="11"/>
  <c r="AY107" i="1"/>
  <c r="J39" i="11"/>
  <c r="AX107" i="1" s="1"/>
  <c r="BI172" i="11"/>
  <c r="BH172" i="11"/>
  <c r="BG172" i="11"/>
  <c r="BF172" i="11"/>
  <c r="T172" i="11"/>
  <c r="R172" i="11"/>
  <c r="P172" i="11"/>
  <c r="BI170" i="11"/>
  <c r="BH170" i="11"/>
  <c r="BG170" i="11"/>
  <c r="BF170" i="11"/>
  <c r="T170" i="11"/>
  <c r="R170" i="11"/>
  <c r="P170" i="11"/>
  <c r="BI163" i="11"/>
  <c r="BH163" i="11"/>
  <c r="BG163" i="11"/>
  <c r="BF163" i="11"/>
  <c r="T163" i="11"/>
  <c r="R163" i="11"/>
  <c r="P163" i="11"/>
  <c r="BI158" i="11"/>
  <c r="BH158" i="11"/>
  <c r="BG158" i="11"/>
  <c r="BF158" i="11"/>
  <c r="T158" i="11"/>
  <c r="R158" i="11"/>
  <c r="P158" i="11"/>
  <c r="BI152" i="11"/>
  <c r="BH152" i="11"/>
  <c r="BG152" i="11"/>
  <c r="BF152" i="11"/>
  <c r="T152" i="11"/>
  <c r="R152" i="11"/>
  <c r="P152" i="11"/>
  <c r="BI148" i="11"/>
  <c r="BH148" i="11"/>
  <c r="BG148" i="11"/>
  <c r="BF148" i="11"/>
  <c r="T148" i="11"/>
  <c r="R148" i="11"/>
  <c r="P148" i="11"/>
  <c r="BI144" i="11"/>
  <c r="BH144" i="11"/>
  <c r="BG144" i="11"/>
  <c r="BF144" i="11"/>
  <c r="T144" i="11"/>
  <c r="R144" i="11"/>
  <c r="P144" i="11"/>
  <c r="BI138" i="11"/>
  <c r="BH138" i="11"/>
  <c r="BG138" i="11"/>
  <c r="BF138" i="11"/>
  <c r="T138" i="11"/>
  <c r="R138" i="11"/>
  <c r="P138" i="11"/>
  <c r="BI134" i="11"/>
  <c r="BH134" i="11"/>
  <c r="BG134" i="11"/>
  <c r="BF134" i="11"/>
  <c r="T134" i="11"/>
  <c r="R134" i="11"/>
  <c r="P134" i="11"/>
  <c r="BI130" i="11"/>
  <c r="BH130" i="11"/>
  <c r="BG130" i="11"/>
  <c r="BF130" i="11"/>
  <c r="T130" i="11"/>
  <c r="R130" i="11"/>
  <c r="P130" i="11"/>
  <c r="J123" i="11"/>
  <c r="F123" i="11"/>
  <c r="F121" i="11"/>
  <c r="E119" i="11"/>
  <c r="J95" i="11"/>
  <c r="F95" i="11"/>
  <c r="F93" i="11"/>
  <c r="E91" i="11"/>
  <c r="J28" i="11"/>
  <c r="E28" i="11"/>
  <c r="J96" i="11"/>
  <c r="J27" i="11"/>
  <c r="J22" i="11"/>
  <c r="E22" i="11"/>
  <c r="F124" i="11" s="1"/>
  <c r="J21" i="11"/>
  <c r="J16" i="11"/>
  <c r="J93" i="11" s="1"/>
  <c r="E7" i="11"/>
  <c r="E85" i="11" s="1"/>
  <c r="J41" i="10"/>
  <c r="J40" i="10"/>
  <c r="AY106" i="1"/>
  <c r="J39" i="10"/>
  <c r="AX106" i="1" s="1"/>
  <c r="BI444" i="10"/>
  <c r="BH444" i="10"/>
  <c r="BG444" i="10"/>
  <c r="BF444" i="10"/>
  <c r="T444" i="10"/>
  <c r="T443" i="10"/>
  <c r="R444" i="10"/>
  <c r="R443" i="10" s="1"/>
  <c r="P444" i="10"/>
  <c r="P443" i="10"/>
  <c r="BI438" i="10"/>
  <c r="BH438" i="10"/>
  <c r="BG438" i="10"/>
  <c r="BF438" i="10"/>
  <c r="T438" i="10"/>
  <c r="R438" i="10"/>
  <c r="P438" i="10"/>
  <c r="BI433" i="10"/>
  <c r="BH433" i="10"/>
  <c r="BG433" i="10"/>
  <c r="BF433" i="10"/>
  <c r="T433" i="10"/>
  <c r="R433" i="10"/>
  <c r="P433" i="10"/>
  <c r="BI430" i="10"/>
  <c r="BH430" i="10"/>
  <c r="BG430" i="10"/>
  <c r="BF430" i="10"/>
  <c r="T430" i="10"/>
  <c r="R430" i="10"/>
  <c r="P430" i="10"/>
  <c r="BI427" i="10"/>
  <c r="BH427" i="10"/>
  <c r="BG427" i="10"/>
  <c r="BF427" i="10"/>
  <c r="T427" i="10"/>
  <c r="R427" i="10"/>
  <c r="P427" i="10"/>
  <c r="BI419" i="10"/>
  <c r="BH419" i="10"/>
  <c r="BG419" i="10"/>
  <c r="BF419" i="10"/>
  <c r="T419" i="10"/>
  <c r="R419" i="10"/>
  <c r="P419" i="10"/>
  <c r="BI411" i="10"/>
  <c r="BH411" i="10"/>
  <c r="BG411" i="10"/>
  <c r="BF411" i="10"/>
  <c r="T411" i="10"/>
  <c r="R411" i="10"/>
  <c r="P411" i="10"/>
  <c r="BI392" i="10"/>
  <c r="BH392" i="10"/>
  <c r="BG392" i="10"/>
  <c r="BF392" i="10"/>
  <c r="T392" i="10"/>
  <c r="T391" i="10"/>
  <c r="R392" i="10"/>
  <c r="R391" i="10" s="1"/>
  <c r="P392" i="10"/>
  <c r="P391" i="10"/>
  <c r="BI387" i="10"/>
  <c r="BH387" i="10"/>
  <c r="BG387" i="10"/>
  <c r="BF387" i="10"/>
  <c r="T387" i="10"/>
  <c r="R387" i="10"/>
  <c r="P387" i="10"/>
  <c r="BI385" i="10"/>
  <c r="BH385" i="10"/>
  <c r="BG385" i="10"/>
  <c r="BF385" i="10"/>
  <c r="T385" i="10"/>
  <c r="R385" i="10"/>
  <c r="P385" i="10"/>
  <c r="BI381" i="10"/>
  <c r="BH381" i="10"/>
  <c r="BG381" i="10"/>
  <c r="BF381" i="10"/>
  <c r="T381" i="10"/>
  <c r="R381" i="10"/>
  <c r="P381" i="10"/>
  <c r="BI379" i="10"/>
  <c r="BH379" i="10"/>
  <c r="BG379" i="10"/>
  <c r="BF379" i="10"/>
  <c r="T379" i="10"/>
  <c r="R379" i="10"/>
  <c r="P379" i="10"/>
  <c r="BI374" i="10"/>
  <c r="BH374" i="10"/>
  <c r="BG374" i="10"/>
  <c r="BF374" i="10"/>
  <c r="T374" i="10"/>
  <c r="R374" i="10"/>
  <c r="P374" i="10"/>
  <c r="BI372" i="10"/>
  <c r="BH372" i="10"/>
  <c r="BG372" i="10"/>
  <c r="BF372" i="10"/>
  <c r="T372" i="10"/>
  <c r="R372" i="10"/>
  <c r="P372" i="10"/>
  <c r="BI370" i="10"/>
  <c r="BH370" i="10"/>
  <c r="BG370" i="10"/>
  <c r="BF370" i="10"/>
  <c r="T370" i="10"/>
  <c r="R370" i="10"/>
  <c r="P370" i="10"/>
  <c r="BI364" i="10"/>
  <c r="BH364" i="10"/>
  <c r="BG364" i="10"/>
  <c r="BF364" i="10"/>
  <c r="T364" i="10"/>
  <c r="R364" i="10"/>
  <c r="P364" i="10"/>
  <c r="BI360" i="10"/>
  <c r="BH360" i="10"/>
  <c r="BG360" i="10"/>
  <c r="BF360" i="10"/>
  <c r="T360" i="10"/>
  <c r="R360" i="10"/>
  <c r="P360" i="10"/>
  <c r="BI357" i="10"/>
  <c r="BH357" i="10"/>
  <c r="BG357" i="10"/>
  <c r="BF357" i="10"/>
  <c r="T357" i="10"/>
  <c r="R357" i="10"/>
  <c r="P357" i="10"/>
  <c r="BI345" i="10"/>
  <c r="BH345" i="10"/>
  <c r="BG345" i="10"/>
  <c r="BF345" i="10"/>
  <c r="T345" i="10"/>
  <c r="R345" i="10"/>
  <c r="P345" i="10"/>
  <c r="BI335" i="10"/>
  <c r="BH335" i="10"/>
  <c r="BG335" i="10"/>
  <c r="BF335" i="10"/>
  <c r="T335" i="10"/>
  <c r="R335" i="10"/>
  <c r="P335" i="10"/>
  <c r="BI330" i="10"/>
  <c r="BH330" i="10"/>
  <c r="BG330" i="10"/>
  <c r="BF330" i="10"/>
  <c r="T330" i="10"/>
  <c r="R330" i="10"/>
  <c r="P330" i="10"/>
  <c r="BI325" i="10"/>
  <c r="BH325" i="10"/>
  <c r="BG325" i="10"/>
  <c r="BF325" i="10"/>
  <c r="T325" i="10"/>
  <c r="R325" i="10"/>
  <c r="P325" i="10"/>
  <c r="BI319" i="10"/>
  <c r="BH319" i="10"/>
  <c r="BG319" i="10"/>
  <c r="BF319" i="10"/>
  <c r="T319" i="10"/>
  <c r="R319" i="10"/>
  <c r="P319" i="10"/>
  <c r="BI311" i="10"/>
  <c r="BH311" i="10"/>
  <c r="BG311" i="10"/>
  <c r="BF311" i="10"/>
  <c r="T311" i="10"/>
  <c r="R311" i="10"/>
  <c r="P311" i="10"/>
  <c r="BI307" i="10"/>
  <c r="BH307" i="10"/>
  <c r="BG307" i="10"/>
  <c r="BF307" i="10"/>
  <c r="T307" i="10"/>
  <c r="T306" i="10" s="1"/>
  <c r="R307" i="10"/>
  <c r="R306" i="10" s="1"/>
  <c r="P307" i="10"/>
  <c r="P306" i="10" s="1"/>
  <c r="BI302" i="10"/>
  <c r="BH302" i="10"/>
  <c r="BG302" i="10"/>
  <c r="BF302" i="10"/>
  <c r="T302" i="10"/>
  <c r="T301" i="10"/>
  <c r="R302" i="10"/>
  <c r="R301" i="10" s="1"/>
  <c r="P302" i="10"/>
  <c r="P301" i="10"/>
  <c r="BI298" i="10"/>
  <c r="BH298" i="10"/>
  <c r="BG298" i="10"/>
  <c r="BF298" i="10"/>
  <c r="T298" i="10"/>
  <c r="R298" i="10"/>
  <c r="P298" i="10"/>
  <c r="BI295" i="10"/>
  <c r="BH295" i="10"/>
  <c r="BG295" i="10"/>
  <c r="BF295" i="10"/>
  <c r="T295" i="10"/>
  <c r="R295" i="10"/>
  <c r="P295" i="10"/>
  <c r="BI291" i="10"/>
  <c r="BH291" i="10"/>
  <c r="BG291" i="10"/>
  <c r="BF291" i="10"/>
  <c r="T291" i="10"/>
  <c r="R291" i="10"/>
  <c r="P291" i="10"/>
  <c r="BI288" i="10"/>
  <c r="BH288" i="10"/>
  <c r="BG288" i="10"/>
  <c r="BF288" i="10"/>
  <c r="T288" i="10"/>
  <c r="R288" i="10"/>
  <c r="P288" i="10"/>
  <c r="BI275" i="10"/>
  <c r="BH275" i="10"/>
  <c r="BG275" i="10"/>
  <c r="BF275" i="10"/>
  <c r="T275" i="10"/>
  <c r="R275" i="10"/>
  <c r="P275" i="10"/>
  <c r="BI271" i="10"/>
  <c r="BH271" i="10"/>
  <c r="BG271" i="10"/>
  <c r="BF271" i="10"/>
  <c r="T271" i="10"/>
  <c r="R271" i="10"/>
  <c r="P271" i="10"/>
  <c r="BI265" i="10"/>
  <c r="BH265" i="10"/>
  <c r="BG265" i="10"/>
  <c r="BF265" i="10"/>
  <c r="T265" i="10"/>
  <c r="R265" i="10"/>
  <c r="P265" i="10"/>
  <c r="BI262" i="10"/>
  <c r="BH262" i="10"/>
  <c r="BG262" i="10"/>
  <c r="BF262" i="10"/>
  <c r="T262" i="10"/>
  <c r="R262" i="10"/>
  <c r="P262" i="10"/>
  <c r="BI258" i="10"/>
  <c r="BH258" i="10"/>
  <c r="BG258" i="10"/>
  <c r="BF258" i="10"/>
  <c r="T258" i="10"/>
  <c r="R258" i="10"/>
  <c r="P258" i="10"/>
  <c r="BI255" i="10"/>
  <c r="BH255" i="10"/>
  <c r="BG255" i="10"/>
  <c r="BF255" i="10"/>
  <c r="T255" i="10"/>
  <c r="R255" i="10"/>
  <c r="P255" i="10"/>
  <c r="BI251" i="10"/>
  <c r="BH251" i="10"/>
  <c r="BG251" i="10"/>
  <c r="BF251" i="10"/>
  <c r="T251" i="10"/>
  <c r="R251" i="10"/>
  <c r="P251" i="10"/>
  <c r="BI249" i="10"/>
  <c r="BH249" i="10"/>
  <c r="BG249" i="10"/>
  <c r="BF249" i="10"/>
  <c r="T249" i="10"/>
  <c r="R249" i="10"/>
  <c r="P249" i="10"/>
  <c r="BI237" i="10"/>
  <c r="BH237" i="10"/>
  <c r="BG237" i="10"/>
  <c r="BF237" i="10"/>
  <c r="T237" i="10"/>
  <c r="R237" i="10"/>
  <c r="P237" i="10"/>
  <c r="BI233" i="10"/>
  <c r="BH233" i="10"/>
  <c r="BG233" i="10"/>
  <c r="BF233" i="10"/>
  <c r="T233" i="10"/>
  <c r="R233" i="10"/>
  <c r="P233" i="10"/>
  <c r="BI228" i="10"/>
  <c r="BH228" i="10"/>
  <c r="BG228" i="10"/>
  <c r="BF228" i="10"/>
  <c r="T228" i="10"/>
  <c r="R228" i="10"/>
  <c r="P228" i="10"/>
  <c r="BI223" i="10"/>
  <c r="BH223" i="10"/>
  <c r="BG223" i="10"/>
  <c r="BF223" i="10"/>
  <c r="T223" i="10"/>
  <c r="R223" i="10"/>
  <c r="P223" i="10"/>
  <c r="BI206" i="10"/>
  <c r="BH206" i="10"/>
  <c r="BG206" i="10"/>
  <c r="BF206" i="10"/>
  <c r="T206" i="10"/>
  <c r="R206" i="10"/>
  <c r="P206" i="10"/>
  <c r="BI188" i="10"/>
  <c r="BH188" i="10"/>
  <c r="BG188" i="10"/>
  <c r="BF188" i="10"/>
  <c r="T188" i="10"/>
  <c r="R188" i="10"/>
  <c r="P188" i="10"/>
  <c r="BI186" i="10"/>
  <c r="BH186" i="10"/>
  <c r="BG186" i="10"/>
  <c r="BF186" i="10"/>
  <c r="T186" i="10"/>
  <c r="R186" i="10"/>
  <c r="P186" i="10"/>
  <c r="BI180" i="10"/>
  <c r="BH180" i="10"/>
  <c r="BG180" i="10"/>
  <c r="BF180" i="10"/>
  <c r="T180" i="10"/>
  <c r="R180" i="10"/>
  <c r="P180" i="10"/>
  <c r="BI165" i="10"/>
  <c r="BH165" i="10"/>
  <c r="BG165" i="10"/>
  <c r="BF165" i="10"/>
  <c r="T165" i="10"/>
  <c r="R165" i="10"/>
  <c r="P165" i="10"/>
  <c r="BI150" i="10"/>
  <c r="BH150" i="10"/>
  <c r="BG150" i="10"/>
  <c r="BF150" i="10"/>
  <c r="T150" i="10"/>
  <c r="R150" i="10"/>
  <c r="P150" i="10"/>
  <c r="BI136" i="10"/>
  <c r="BH136" i="10"/>
  <c r="BG136" i="10"/>
  <c r="BF136" i="10"/>
  <c r="T136" i="10"/>
  <c r="R136" i="10"/>
  <c r="P136" i="10"/>
  <c r="J129" i="10"/>
  <c r="F129" i="10"/>
  <c r="F127" i="10"/>
  <c r="E125" i="10"/>
  <c r="J95" i="10"/>
  <c r="F95" i="10"/>
  <c r="F93" i="10"/>
  <c r="E91" i="10"/>
  <c r="J28" i="10"/>
  <c r="E28" i="10"/>
  <c r="J96" i="10" s="1"/>
  <c r="J27" i="10"/>
  <c r="J22" i="10"/>
  <c r="E22" i="10"/>
  <c r="F130" i="10" s="1"/>
  <c r="J21" i="10"/>
  <c r="J16" i="10"/>
  <c r="J93" i="10"/>
  <c r="E7" i="10"/>
  <c r="E119" i="10" s="1"/>
  <c r="J41" i="9"/>
  <c r="J40" i="9"/>
  <c r="AY105" i="1"/>
  <c r="J39" i="9"/>
  <c r="AX105" i="1"/>
  <c r="BI428" i="9"/>
  <c r="BH428" i="9"/>
  <c r="BG428" i="9"/>
  <c r="BF428" i="9"/>
  <c r="T428" i="9"/>
  <c r="T427" i="9"/>
  <c r="R428" i="9"/>
  <c r="R427" i="9"/>
  <c r="P428" i="9"/>
  <c r="P427" i="9" s="1"/>
  <c r="BI424" i="9"/>
  <c r="BH424" i="9"/>
  <c r="BG424" i="9"/>
  <c r="BF424" i="9"/>
  <c r="T424" i="9"/>
  <c r="R424" i="9"/>
  <c r="P424" i="9"/>
  <c r="BI419" i="9"/>
  <c r="BH419" i="9"/>
  <c r="BG419" i="9"/>
  <c r="BF419" i="9"/>
  <c r="T419" i="9"/>
  <c r="R419" i="9"/>
  <c r="P419" i="9"/>
  <c r="BI414" i="9"/>
  <c r="BH414" i="9"/>
  <c r="BG414" i="9"/>
  <c r="BF414" i="9"/>
  <c r="T414" i="9"/>
  <c r="R414" i="9"/>
  <c r="P414" i="9"/>
  <c r="BI411" i="9"/>
  <c r="BH411" i="9"/>
  <c r="BG411" i="9"/>
  <c r="BF411" i="9"/>
  <c r="T411" i="9"/>
  <c r="R411" i="9"/>
  <c r="P411" i="9"/>
  <c r="BI408" i="9"/>
  <c r="BH408" i="9"/>
  <c r="BG408" i="9"/>
  <c r="BF408" i="9"/>
  <c r="T408" i="9"/>
  <c r="R408" i="9"/>
  <c r="P408" i="9"/>
  <c r="BI405" i="9"/>
  <c r="BH405" i="9"/>
  <c r="BG405" i="9"/>
  <c r="BF405" i="9"/>
  <c r="T405" i="9"/>
  <c r="R405" i="9"/>
  <c r="P405" i="9"/>
  <c r="BI402" i="9"/>
  <c r="BH402" i="9"/>
  <c r="BG402" i="9"/>
  <c r="BF402" i="9"/>
  <c r="T402" i="9"/>
  <c r="R402" i="9"/>
  <c r="P402" i="9"/>
  <c r="BI394" i="9"/>
  <c r="BH394" i="9"/>
  <c r="BG394" i="9"/>
  <c r="BF394" i="9"/>
  <c r="T394" i="9"/>
  <c r="R394" i="9"/>
  <c r="P394" i="9"/>
  <c r="BI386" i="9"/>
  <c r="BH386" i="9"/>
  <c r="BG386" i="9"/>
  <c r="BF386" i="9"/>
  <c r="T386" i="9"/>
  <c r="R386" i="9"/>
  <c r="P386" i="9"/>
  <c r="BI377" i="9"/>
  <c r="BH377" i="9"/>
  <c r="BG377" i="9"/>
  <c r="BF377" i="9"/>
  <c r="T377" i="9"/>
  <c r="R377" i="9"/>
  <c r="P377" i="9"/>
  <c r="P363" i="9"/>
  <c r="BI364" i="9"/>
  <c r="BH364" i="9"/>
  <c r="BG364" i="9"/>
  <c r="BF364" i="9"/>
  <c r="T364" i="9"/>
  <c r="T363" i="9" s="1"/>
  <c r="R364" i="9"/>
  <c r="R363" i="9" s="1"/>
  <c r="P364" i="9"/>
  <c r="BI357" i="9"/>
  <c r="BH357" i="9"/>
  <c r="BG357" i="9"/>
  <c r="BF357" i="9"/>
  <c r="T357" i="9"/>
  <c r="R357" i="9"/>
  <c r="P357" i="9"/>
  <c r="BI352" i="9"/>
  <c r="BH352" i="9"/>
  <c r="BG352" i="9"/>
  <c r="BF352" i="9"/>
  <c r="T352" i="9"/>
  <c r="R352" i="9"/>
  <c r="P352" i="9"/>
  <c r="BI350" i="9"/>
  <c r="BH350" i="9"/>
  <c r="BG350" i="9"/>
  <c r="BF350" i="9"/>
  <c r="T350" i="9"/>
  <c r="R350" i="9"/>
  <c r="P350" i="9"/>
  <c r="BI346" i="9"/>
  <c r="BH346" i="9"/>
  <c r="BG346" i="9"/>
  <c r="BF346" i="9"/>
  <c r="T346" i="9"/>
  <c r="R346" i="9"/>
  <c r="P346" i="9"/>
  <c r="BI344" i="9"/>
  <c r="BH344" i="9"/>
  <c r="BG344" i="9"/>
  <c r="BF344" i="9"/>
  <c r="T344" i="9"/>
  <c r="R344" i="9"/>
  <c r="P344" i="9"/>
  <c r="BI339" i="9"/>
  <c r="BH339" i="9"/>
  <c r="BG339" i="9"/>
  <c r="BF339" i="9"/>
  <c r="T339" i="9"/>
  <c r="R339" i="9"/>
  <c r="P339" i="9"/>
  <c r="BI337" i="9"/>
  <c r="BH337" i="9"/>
  <c r="BG337" i="9"/>
  <c r="BF337" i="9"/>
  <c r="T337" i="9"/>
  <c r="R337" i="9"/>
  <c r="P337" i="9"/>
  <c r="BI333" i="9"/>
  <c r="BH333" i="9"/>
  <c r="BG333" i="9"/>
  <c r="BF333" i="9"/>
  <c r="T333" i="9"/>
  <c r="R333" i="9"/>
  <c r="P333" i="9"/>
  <c r="BI329" i="9"/>
  <c r="BH329" i="9"/>
  <c r="BG329" i="9"/>
  <c r="BF329" i="9"/>
  <c r="T329" i="9"/>
  <c r="R329" i="9"/>
  <c r="P329" i="9"/>
  <c r="BI326" i="9"/>
  <c r="BH326" i="9"/>
  <c r="BG326" i="9"/>
  <c r="BF326" i="9"/>
  <c r="T326" i="9"/>
  <c r="R326" i="9"/>
  <c r="P326" i="9"/>
  <c r="BI319" i="9"/>
  <c r="BH319" i="9"/>
  <c r="BG319" i="9"/>
  <c r="BF319" i="9"/>
  <c r="T319" i="9"/>
  <c r="R319" i="9"/>
  <c r="P319" i="9"/>
  <c r="BI315" i="9"/>
  <c r="BH315" i="9"/>
  <c r="BG315" i="9"/>
  <c r="BF315" i="9"/>
  <c r="T315" i="9"/>
  <c r="R315" i="9"/>
  <c r="P315" i="9"/>
  <c r="BI305" i="9"/>
  <c r="BH305" i="9"/>
  <c r="BG305" i="9"/>
  <c r="BF305" i="9"/>
  <c r="T305" i="9"/>
  <c r="R305" i="9"/>
  <c r="P305" i="9"/>
  <c r="BI300" i="9"/>
  <c r="BH300" i="9"/>
  <c r="BG300" i="9"/>
  <c r="BF300" i="9"/>
  <c r="T300" i="9"/>
  <c r="R300" i="9"/>
  <c r="P300" i="9"/>
  <c r="BI295" i="9"/>
  <c r="BH295" i="9"/>
  <c r="BG295" i="9"/>
  <c r="BF295" i="9"/>
  <c r="T295" i="9"/>
  <c r="R295" i="9"/>
  <c r="P295" i="9"/>
  <c r="BI289" i="9"/>
  <c r="BH289" i="9"/>
  <c r="BG289" i="9"/>
  <c r="BF289" i="9"/>
  <c r="T289" i="9"/>
  <c r="R289" i="9"/>
  <c r="P289" i="9"/>
  <c r="BI281" i="9"/>
  <c r="BH281" i="9"/>
  <c r="BG281" i="9"/>
  <c r="BF281" i="9"/>
  <c r="T281" i="9"/>
  <c r="R281" i="9"/>
  <c r="P281" i="9"/>
  <c r="BI277" i="9"/>
  <c r="BH277" i="9"/>
  <c r="BG277" i="9"/>
  <c r="BF277" i="9"/>
  <c r="T277" i="9"/>
  <c r="R277" i="9"/>
  <c r="P277" i="9"/>
  <c r="BI272" i="9"/>
  <c r="BH272" i="9"/>
  <c r="BG272" i="9"/>
  <c r="BF272" i="9"/>
  <c r="T272" i="9"/>
  <c r="T271" i="9" s="1"/>
  <c r="R272" i="9"/>
  <c r="R271" i="9"/>
  <c r="P272" i="9"/>
  <c r="P271" i="9" s="1"/>
  <c r="BI268" i="9"/>
  <c r="BH268" i="9"/>
  <c r="BG268" i="9"/>
  <c r="BF268" i="9"/>
  <c r="T268" i="9"/>
  <c r="R268" i="9"/>
  <c r="P268" i="9"/>
  <c r="BI265" i="9"/>
  <c r="BH265" i="9"/>
  <c r="BG265" i="9"/>
  <c r="BF265" i="9"/>
  <c r="T265" i="9"/>
  <c r="R265" i="9"/>
  <c r="P265" i="9"/>
  <c r="BI261" i="9"/>
  <c r="BH261" i="9"/>
  <c r="BG261" i="9"/>
  <c r="BF261" i="9"/>
  <c r="T261" i="9"/>
  <c r="R261" i="9"/>
  <c r="P261" i="9"/>
  <c r="BI258" i="9"/>
  <c r="BH258" i="9"/>
  <c r="BG258" i="9"/>
  <c r="BF258" i="9"/>
  <c r="T258" i="9"/>
  <c r="R258" i="9"/>
  <c r="P258" i="9"/>
  <c r="BI245" i="9"/>
  <c r="BH245" i="9"/>
  <c r="BG245" i="9"/>
  <c r="BF245" i="9"/>
  <c r="T245" i="9"/>
  <c r="R245" i="9"/>
  <c r="P245" i="9"/>
  <c r="BI241" i="9"/>
  <c r="BH241" i="9"/>
  <c r="BG241" i="9"/>
  <c r="BF241" i="9"/>
  <c r="T241" i="9"/>
  <c r="R241" i="9"/>
  <c r="P241" i="9"/>
  <c r="BI235" i="9"/>
  <c r="BH235" i="9"/>
  <c r="BG235" i="9"/>
  <c r="BF235" i="9"/>
  <c r="T235" i="9"/>
  <c r="R235" i="9"/>
  <c r="P235" i="9"/>
  <c r="BI232" i="9"/>
  <c r="BH232" i="9"/>
  <c r="BG232" i="9"/>
  <c r="BF232" i="9"/>
  <c r="T232" i="9"/>
  <c r="R232" i="9"/>
  <c r="P232" i="9"/>
  <c r="BI228" i="9"/>
  <c r="BH228" i="9"/>
  <c r="BG228" i="9"/>
  <c r="BF228" i="9"/>
  <c r="T228" i="9"/>
  <c r="R228" i="9"/>
  <c r="P228" i="9"/>
  <c r="BI225" i="9"/>
  <c r="BH225" i="9"/>
  <c r="BG225" i="9"/>
  <c r="BF225" i="9"/>
  <c r="T225" i="9"/>
  <c r="R225" i="9"/>
  <c r="P225" i="9"/>
  <c r="BI221" i="9"/>
  <c r="BH221" i="9"/>
  <c r="BG221" i="9"/>
  <c r="BF221" i="9"/>
  <c r="T221" i="9"/>
  <c r="R221" i="9"/>
  <c r="P221" i="9"/>
  <c r="BI219" i="9"/>
  <c r="BH219" i="9"/>
  <c r="BG219" i="9"/>
  <c r="BF219" i="9"/>
  <c r="T219" i="9"/>
  <c r="R219" i="9"/>
  <c r="P219" i="9"/>
  <c r="BI212" i="9"/>
  <c r="BH212" i="9"/>
  <c r="BG212" i="9"/>
  <c r="BF212" i="9"/>
  <c r="T212" i="9"/>
  <c r="R212" i="9"/>
  <c r="P212" i="9"/>
  <c r="BI208" i="9"/>
  <c r="BH208" i="9"/>
  <c r="BG208" i="9"/>
  <c r="BF208" i="9"/>
  <c r="T208" i="9"/>
  <c r="R208" i="9"/>
  <c r="P208" i="9"/>
  <c r="BI203" i="9"/>
  <c r="BH203" i="9"/>
  <c r="BG203" i="9"/>
  <c r="BF203" i="9"/>
  <c r="T203" i="9"/>
  <c r="R203" i="9"/>
  <c r="P203" i="9"/>
  <c r="BI198" i="9"/>
  <c r="BH198" i="9"/>
  <c r="BG198" i="9"/>
  <c r="BF198" i="9"/>
  <c r="T198" i="9"/>
  <c r="R198" i="9"/>
  <c r="P198" i="9"/>
  <c r="BI186" i="9"/>
  <c r="BH186" i="9"/>
  <c r="BG186" i="9"/>
  <c r="BF186" i="9"/>
  <c r="T186" i="9"/>
  <c r="R186" i="9"/>
  <c r="P186" i="9"/>
  <c r="BI173" i="9"/>
  <c r="BH173" i="9"/>
  <c r="BG173" i="9"/>
  <c r="BF173" i="9"/>
  <c r="T173" i="9"/>
  <c r="R173" i="9"/>
  <c r="P173" i="9"/>
  <c r="BI171" i="9"/>
  <c r="BH171" i="9"/>
  <c r="BG171" i="9"/>
  <c r="BF171" i="9"/>
  <c r="T171" i="9"/>
  <c r="R171" i="9"/>
  <c r="P171" i="9"/>
  <c r="BI165" i="9"/>
  <c r="BH165" i="9"/>
  <c r="BG165" i="9"/>
  <c r="BF165" i="9"/>
  <c r="T165" i="9"/>
  <c r="R165" i="9"/>
  <c r="P165" i="9"/>
  <c r="BI155" i="9"/>
  <c r="BH155" i="9"/>
  <c r="BG155" i="9"/>
  <c r="BF155" i="9"/>
  <c r="T155" i="9"/>
  <c r="R155" i="9"/>
  <c r="P155" i="9"/>
  <c r="BI145" i="9"/>
  <c r="BH145" i="9"/>
  <c r="BG145" i="9"/>
  <c r="BF145" i="9"/>
  <c r="T145" i="9"/>
  <c r="R145" i="9"/>
  <c r="P145" i="9"/>
  <c r="BI136" i="9"/>
  <c r="BH136" i="9"/>
  <c r="BG136" i="9"/>
  <c r="BF136" i="9"/>
  <c r="T136" i="9"/>
  <c r="R136" i="9"/>
  <c r="P136" i="9"/>
  <c r="J129" i="9"/>
  <c r="F129" i="9"/>
  <c r="F127" i="9"/>
  <c r="E125" i="9"/>
  <c r="J95" i="9"/>
  <c r="F95" i="9"/>
  <c r="F93" i="9"/>
  <c r="E91" i="9"/>
  <c r="J28" i="9"/>
  <c r="E28" i="9"/>
  <c r="J130" i="9" s="1"/>
  <c r="J27" i="9"/>
  <c r="J22" i="9"/>
  <c r="E22" i="9"/>
  <c r="F96" i="9" s="1"/>
  <c r="J21" i="9"/>
  <c r="J16" i="9"/>
  <c r="J93" i="9" s="1"/>
  <c r="E7" i="9"/>
  <c r="E85" i="9"/>
  <c r="J41" i="8"/>
  <c r="J40" i="8"/>
  <c r="AY104" i="1"/>
  <c r="J39" i="8"/>
  <c r="AX104" i="1" s="1"/>
  <c r="BI324" i="8"/>
  <c r="BH324" i="8"/>
  <c r="BG324" i="8"/>
  <c r="BF324" i="8"/>
  <c r="T324" i="8"/>
  <c r="T323" i="8"/>
  <c r="R324" i="8"/>
  <c r="R323" i="8" s="1"/>
  <c r="P324" i="8"/>
  <c r="P323" i="8"/>
  <c r="BI318" i="8"/>
  <c r="BH318" i="8"/>
  <c r="BG318" i="8"/>
  <c r="BF318" i="8"/>
  <c r="T318" i="8"/>
  <c r="R318" i="8"/>
  <c r="P318" i="8"/>
  <c r="BI313" i="8"/>
  <c r="BH313" i="8"/>
  <c r="BG313" i="8"/>
  <c r="BF313" i="8"/>
  <c r="T313" i="8"/>
  <c r="R313" i="8"/>
  <c r="P313" i="8"/>
  <c r="BI308" i="8"/>
  <c r="BH308" i="8"/>
  <c r="BG308" i="8"/>
  <c r="BF308" i="8"/>
  <c r="T308" i="8"/>
  <c r="R308" i="8"/>
  <c r="P308" i="8"/>
  <c r="BI305" i="8"/>
  <c r="BH305" i="8"/>
  <c r="BG305" i="8"/>
  <c r="BF305" i="8"/>
  <c r="T305" i="8"/>
  <c r="R305" i="8"/>
  <c r="P305" i="8"/>
  <c r="BI302" i="8"/>
  <c r="BH302" i="8"/>
  <c r="BG302" i="8"/>
  <c r="BF302" i="8"/>
  <c r="T302" i="8"/>
  <c r="R302" i="8"/>
  <c r="P302" i="8"/>
  <c r="BI299" i="8"/>
  <c r="BH299" i="8"/>
  <c r="BG299" i="8"/>
  <c r="BF299" i="8"/>
  <c r="T299" i="8"/>
  <c r="R299" i="8"/>
  <c r="P299" i="8"/>
  <c r="BI289" i="8"/>
  <c r="BH289" i="8"/>
  <c r="BG289" i="8"/>
  <c r="BF289" i="8"/>
  <c r="T289" i="8"/>
  <c r="R289" i="8"/>
  <c r="P289" i="8"/>
  <c r="BI281" i="8"/>
  <c r="BH281" i="8"/>
  <c r="BG281" i="8"/>
  <c r="BF281" i="8"/>
  <c r="T281" i="8"/>
  <c r="R281" i="8"/>
  <c r="P281" i="8"/>
  <c r="BI274" i="8"/>
  <c r="BH274" i="8"/>
  <c r="BG274" i="8"/>
  <c r="BF274" i="8"/>
  <c r="T274" i="8"/>
  <c r="R274" i="8"/>
  <c r="P274" i="8"/>
  <c r="BI271" i="8"/>
  <c r="BH271" i="8"/>
  <c r="BG271" i="8"/>
  <c r="BF271" i="8"/>
  <c r="T271" i="8"/>
  <c r="R271" i="8"/>
  <c r="P271" i="8"/>
  <c r="BI266" i="8"/>
  <c r="BH266" i="8"/>
  <c r="BG266" i="8"/>
  <c r="BF266" i="8"/>
  <c r="T266" i="8"/>
  <c r="R266" i="8"/>
  <c r="P266" i="8"/>
  <c r="BI261" i="8"/>
  <c r="BH261" i="8"/>
  <c r="BG261" i="8"/>
  <c r="BF261" i="8"/>
  <c r="T261" i="8"/>
  <c r="R261" i="8"/>
  <c r="P261" i="8"/>
  <c r="BI256" i="8"/>
  <c r="BH256" i="8"/>
  <c r="BG256" i="8"/>
  <c r="BF256" i="8"/>
  <c r="T256" i="8"/>
  <c r="R256" i="8"/>
  <c r="P256" i="8"/>
  <c r="BI250" i="8"/>
  <c r="BH250" i="8"/>
  <c r="BG250" i="8"/>
  <c r="BF250" i="8"/>
  <c r="T250" i="8"/>
  <c r="R250" i="8"/>
  <c r="P250" i="8"/>
  <c r="BI245" i="8"/>
  <c r="BH245" i="8"/>
  <c r="BG245" i="8"/>
  <c r="BF245" i="8"/>
  <c r="T245" i="8"/>
  <c r="R245" i="8"/>
  <c r="P245" i="8"/>
  <c r="BI240" i="8"/>
  <c r="BH240" i="8"/>
  <c r="BG240" i="8"/>
  <c r="BF240" i="8"/>
  <c r="T240" i="8"/>
  <c r="R240" i="8"/>
  <c r="P240" i="8"/>
  <c r="BI238" i="8"/>
  <c r="BH238" i="8"/>
  <c r="BG238" i="8"/>
  <c r="BF238" i="8"/>
  <c r="T238" i="8"/>
  <c r="R238" i="8"/>
  <c r="P238" i="8"/>
  <c r="BI236" i="8"/>
  <c r="BH236" i="8"/>
  <c r="BG236" i="8"/>
  <c r="BF236" i="8"/>
  <c r="T236" i="8"/>
  <c r="R236" i="8"/>
  <c r="P236" i="8"/>
  <c r="BI234" i="8"/>
  <c r="BH234" i="8"/>
  <c r="BG234" i="8"/>
  <c r="BF234" i="8"/>
  <c r="T234" i="8"/>
  <c r="R234" i="8"/>
  <c r="P234" i="8"/>
  <c r="BI232" i="8"/>
  <c r="BH232" i="8"/>
  <c r="BG232" i="8"/>
  <c r="BF232" i="8"/>
  <c r="T232" i="8"/>
  <c r="R232" i="8"/>
  <c r="P232" i="8"/>
  <c r="BI223" i="8"/>
  <c r="BH223" i="8"/>
  <c r="BG223" i="8"/>
  <c r="BF223" i="8"/>
  <c r="T223" i="8"/>
  <c r="R223" i="8"/>
  <c r="P223" i="8"/>
  <c r="BI218" i="8"/>
  <c r="BH218" i="8"/>
  <c r="BG218" i="8"/>
  <c r="BF218" i="8"/>
  <c r="T218" i="8"/>
  <c r="R218" i="8"/>
  <c r="P218" i="8"/>
  <c r="BI211" i="8"/>
  <c r="BH211" i="8"/>
  <c r="BG211" i="8"/>
  <c r="BF211" i="8"/>
  <c r="T211" i="8"/>
  <c r="R211" i="8"/>
  <c r="P211" i="8"/>
  <c r="BI209" i="8"/>
  <c r="BH209" i="8"/>
  <c r="BG209" i="8"/>
  <c r="BF209" i="8"/>
  <c r="T209" i="8"/>
  <c r="R209" i="8"/>
  <c r="P209" i="8"/>
  <c r="BI206" i="8"/>
  <c r="BH206" i="8"/>
  <c r="BG206" i="8"/>
  <c r="BF206" i="8"/>
  <c r="T206" i="8"/>
  <c r="R206" i="8"/>
  <c r="P206" i="8"/>
  <c r="BI204" i="8"/>
  <c r="BH204" i="8"/>
  <c r="BG204" i="8"/>
  <c r="BF204" i="8"/>
  <c r="T204" i="8"/>
  <c r="R204" i="8"/>
  <c r="P204" i="8"/>
  <c r="BI199" i="8"/>
  <c r="BH199" i="8"/>
  <c r="BG199" i="8"/>
  <c r="BF199" i="8"/>
  <c r="T199" i="8"/>
  <c r="R199" i="8"/>
  <c r="P199" i="8"/>
  <c r="BI196" i="8"/>
  <c r="BH196" i="8"/>
  <c r="BG196" i="8"/>
  <c r="BF196" i="8"/>
  <c r="T196" i="8"/>
  <c r="R196" i="8"/>
  <c r="P196" i="8"/>
  <c r="BI184" i="8"/>
  <c r="BH184" i="8"/>
  <c r="BG184" i="8"/>
  <c r="BF184" i="8"/>
  <c r="T184" i="8"/>
  <c r="R184" i="8"/>
  <c r="P184" i="8"/>
  <c r="BI181" i="8"/>
  <c r="BH181" i="8"/>
  <c r="BG181" i="8"/>
  <c r="BF181" i="8"/>
  <c r="T181" i="8"/>
  <c r="R181" i="8"/>
  <c r="P181" i="8"/>
  <c r="BI176" i="8"/>
  <c r="BH176" i="8"/>
  <c r="BG176" i="8"/>
  <c r="BF176" i="8"/>
  <c r="T176" i="8"/>
  <c r="R176" i="8"/>
  <c r="P176" i="8"/>
  <c r="BI170" i="8"/>
  <c r="BH170" i="8"/>
  <c r="BG170" i="8"/>
  <c r="BF170" i="8"/>
  <c r="T170" i="8"/>
  <c r="R170" i="8"/>
  <c r="P170" i="8"/>
  <c r="BI161" i="8"/>
  <c r="BH161" i="8"/>
  <c r="BG161" i="8"/>
  <c r="BF161" i="8"/>
  <c r="T161" i="8"/>
  <c r="R161" i="8"/>
  <c r="P161" i="8"/>
  <c r="BI148" i="8"/>
  <c r="BH148" i="8"/>
  <c r="BG148" i="8"/>
  <c r="BF148" i="8"/>
  <c r="T148" i="8"/>
  <c r="R148" i="8"/>
  <c r="P148" i="8"/>
  <c r="BI143" i="8"/>
  <c r="BH143" i="8"/>
  <c r="BG143" i="8"/>
  <c r="BF143" i="8"/>
  <c r="T143" i="8"/>
  <c r="R143" i="8"/>
  <c r="P143" i="8"/>
  <c r="BI138" i="8"/>
  <c r="BH138" i="8"/>
  <c r="BG138" i="8"/>
  <c r="BF138" i="8"/>
  <c r="T138" i="8"/>
  <c r="R138" i="8"/>
  <c r="P138" i="8"/>
  <c r="BI133" i="8"/>
  <c r="BH133" i="8"/>
  <c r="BG133" i="8"/>
  <c r="BF133" i="8"/>
  <c r="T133" i="8"/>
  <c r="R133" i="8"/>
  <c r="P133" i="8"/>
  <c r="J126" i="8"/>
  <c r="F126" i="8"/>
  <c r="F124" i="8"/>
  <c r="E122" i="8"/>
  <c r="J95" i="8"/>
  <c r="F95" i="8"/>
  <c r="F93" i="8"/>
  <c r="E91" i="8"/>
  <c r="J28" i="8"/>
  <c r="E28" i="8"/>
  <c r="J127" i="8" s="1"/>
  <c r="J27" i="8"/>
  <c r="J22" i="8"/>
  <c r="E22" i="8"/>
  <c r="F127" i="8"/>
  <c r="J21" i="8"/>
  <c r="J16" i="8"/>
  <c r="J93" i="8"/>
  <c r="E7" i="8"/>
  <c r="E116" i="8" s="1"/>
  <c r="J41" i="7"/>
  <c r="J40" i="7"/>
  <c r="AY103" i="1"/>
  <c r="J39" i="7"/>
  <c r="AX103" i="1"/>
  <c r="BI291" i="7"/>
  <c r="BH291" i="7"/>
  <c r="BG291" i="7"/>
  <c r="BF291" i="7"/>
  <c r="T291" i="7"/>
  <c r="R291" i="7"/>
  <c r="P291" i="7"/>
  <c r="BI289" i="7"/>
  <c r="BH289" i="7"/>
  <c r="BG289" i="7"/>
  <c r="BF289" i="7"/>
  <c r="T289" i="7"/>
  <c r="R289" i="7"/>
  <c r="P289" i="7"/>
  <c r="BI285" i="7"/>
  <c r="BH285" i="7"/>
  <c r="BG285" i="7"/>
  <c r="BF285" i="7"/>
  <c r="T285" i="7"/>
  <c r="R285" i="7"/>
  <c r="P285" i="7"/>
  <c r="BI281" i="7"/>
  <c r="BH281" i="7"/>
  <c r="BG281" i="7"/>
  <c r="BF281" i="7"/>
  <c r="T281" i="7"/>
  <c r="R281" i="7"/>
  <c r="P281" i="7"/>
  <c r="BI277" i="7"/>
  <c r="BH277" i="7"/>
  <c r="BG277" i="7"/>
  <c r="BF277" i="7"/>
  <c r="T277" i="7"/>
  <c r="R277" i="7"/>
  <c r="P277" i="7"/>
  <c r="BI274" i="7"/>
  <c r="BH274" i="7"/>
  <c r="BG274" i="7"/>
  <c r="BF274" i="7"/>
  <c r="T274" i="7"/>
  <c r="R274" i="7"/>
  <c r="P274" i="7"/>
  <c r="BI270" i="7"/>
  <c r="BH270" i="7"/>
  <c r="BG270" i="7"/>
  <c r="BF270" i="7"/>
  <c r="T270" i="7"/>
  <c r="R270" i="7"/>
  <c r="P270" i="7"/>
  <c r="BI266" i="7"/>
  <c r="BH266" i="7"/>
  <c r="BG266" i="7"/>
  <c r="BF266" i="7"/>
  <c r="T266" i="7"/>
  <c r="R266" i="7"/>
  <c r="P266" i="7"/>
  <c r="BI262" i="7"/>
  <c r="BH262" i="7"/>
  <c r="BG262" i="7"/>
  <c r="BF262" i="7"/>
  <c r="T262" i="7"/>
  <c r="R262" i="7"/>
  <c r="P262" i="7"/>
  <c r="BI259" i="7"/>
  <c r="BH259" i="7"/>
  <c r="BG259" i="7"/>
  <c r="BF259" i="7"/>
  <c r="T259" i="7"/>
  <c r="R259" i="7"/>
  <c r="P259" i="7"/>
  <c r="BI256" i="7"/>
  <c r="BH256" i="7"/>
  <c r="BG256" i="7"/>
  <c r="BF256" i="7"/>
  <c r="T256" i="7"/>
  <c r="R256" i="7"/>
  <c r="P256" i="7"/>
  <c r="BI251" i="7"/>
  <c r="BH251" i="7"/>
  <c r="BG251" i="7"/>
  <c r="BF251" i="7"/>
  <c r="T251" i="7"/>
  <c r="R251" i="7"/>
  <c r="P251" i="7"/>
  <c r="BI246" i="7"/>
  <c r="BH246" i="7"/>
  <c r="BG246" i="7"/>
  <c r="BF246" i="7"/>
  <c r="T246" i="7"/>
  <c r="R246" i="7"/>
  <c r="P246" i="7"/>
  <c r="BI242" i="7"/>
  <c r="BH242" i="7"/>
  <c r="BG242" i="7"/>
  <c r="BF242" i="7"/>
  <c r="T242" i="7"/>
  <c r="R242" i="7"/>
  <c r="P242" i="7"/>
  <c r="BI239" i="7"/>
  <c r="BH239" i="7"/>
  <c r="BG239" i="7"/>
  <c r="BF239" i="7"/>
  <c r="T239" i="7"/>
  <c r="R239" i="7"/>
  <c r="P239" i="7"/>
  <c r="BI235" i="7"/>
  <c r="BH235" i="7"/>
  <c r="BG235" i="7"/>
  <c r="BF235" i="7"/>
  <c r="T235" i="7"/>
  <c r="R235" i="7"/>
  <c r="P235" i="7"/>
  <c r="BI232" i="7"/>
  <c r="BH232" i="7"/>
  <c r="BG232" i="7"/>
  <c r="BF232" i="7"/>
  <c r="T232" i="7"/>
  <c r="R232" i="7"/>
  <c r="P232" i="7"/>
  <c r="BI227" i="7"/>
  <c r="BH227" i="7"/>
  <c r="BG227" i="7"/>
  <c r="BF227" i="7"/>
  <c r="T227" i="7"/>
  <c r="R227" i="7"/>
  <c r="P227" i="7"/>
  <c r="BI221" i="7"/>
  <c r="BH221" i="7"/>
  <c r="BG221" i="7"/>
  <c r="BF221" i="7"/>
  <c r="T221" i="7"/>
  <c r="T220" i="7"/>
  <c r="R221" i="7"/>
  <c r="R220" i="7"/>
  <c r="P221" i="7"/>
  <c r="P220" i="7"/>
  <c r="BI216" i="7"/>
  <c r="BH216" i="7"/>
  <c r="BG216" i="7"/>
  <c r="BF216" i="7"/>
  <c r="T216" i="7"/>
  <c r="R216" i="7"/>
  <c r="P216" i="7"/>
  <c r="BI212" i="7"/>
  <c r="BH212" i="7"/>
  <c r="BG212" i="7"/>
  <c r="BF212" i="7"/>
  <c r="T212" i="7"/>
  <c r="R212" i="7"/>
  <c r="P212" i="7"/>
  <c r="BI208" i="7"/>
  <c r="BH208" i="7"/>
  <c r="BG208" i="7"/>
  <c r="BF208" i="7"/>
  <c r="T208" i="7"/>
  <c r="R208" i="7"/>
  <c r="P208" i="7"/>
  <c r="BI203" i="7"/>
  <c r="BH203" i="7"/>
  <c r="BG203" i="7"/>
  <c r="BF203" i="7"/>
  <c r="T203" i="7"/>
  <c r="R203" i="7"/>
  <c r="P203" i="7"/>
  <c r="BI199" i="7"/>
  <c r="BH199" i="7"/>
  <c r="BG199" i="7"/>
  <c r="BF199" i="7"/>
  <c r="T199" i="7"/>
  <c r="R199" i="7"/>
  <c r="P199" i="7"/>
  <c r="BI195" i="7"/>
  <c r="BH195" i="7"/>
  <c r="BG195" i="7"/>
  <c r="BF195" i="7"/>
  <c r="T195" i="7"/>
  <c r="R195" i="7"/>
  <c r="P195" i="7"/>
  <c r="BI189" i="7"/>
  <c r="BH189" i="7"/>
  <c r="BG189" i="7"/>
  <c r="BF189" i="7"/>
  <c r="T189" i="7"/>
  <c r="R189" i="7"/>
  <c r="P189" i="7"/>
  <c r="BI183" i="7"/>
  <c r="BH183" i="7"/>
  <c r="BG183" i="7"/>
  <c r="BF183" i="7"/>
  <c r="T183" i="7"/>
  <c r="R183" i="7"/>
  <c r="P183" i="7"/>
  <c r="BI178" i="7"/>
  <c r="BH178" i="7"/>
  <c r="BG178" i="7"/>
  <c r="BF178" i="7"/>
  <c r="T178" i="7"/>
  <c r="R178" i="7"/>
  <c r="P178" i="7"/>
  <c r="BI175" i="7"/>
  <c r="BH175" i="7"/>
  <c r="BG175" i="7"/>
  <c r="BF175" i="7"/>
  <c r="T175" i="7"/>
  <c r="R175" i="7"/>
  <c r="P175" i="7"/>
  <c r="BI171" i="7"/>
  <c r="BH171" i="7"/>
  <c r="BG171" i="7"/>
  <c r="BF171" i="7"/>
  <c r="T171" i="7"/>
  <c r="R171" i="7"/>
  <c r="P171" i="7"/>
  <c r="BI168" i="7"/>
  <c r="BH168" i="7"/>
  <c r="BG168" i="7"/>
  <c r="BF168" i="7"/>
  <c r="T168" i="7"/>
  <c r="R168" i="7"/>
  <c r="P168" i="7"/>
  <c r="BI164" i="7"/>
  <c r="BH164" i="7"/>
  <c r="BG164" i="7"/>
  <c r="BF164" i="7"/>
  <c r="T164" i="7"/>
  <c r="R164" i="7"/>
  <c r="P164" i="7"/>
  <c r="BI160" i="7"/>
  <c r="BH160" i="7"/>
  <c r="BG160" i="7"/>
  <c r="BF160" i="7"/>
  <c r="T160" i="7"/>
  <c r="R160" i="7"/>
  <c r="P160" i="7"/>
  <c r="BI157" i="7"/>
  <c r="BH157" i="7"/>
  <c r="BG157" i="7"/>
  <c r="BF157" i="7"/>
  <c r="T157" i="7"/>
  <c r="R157" i="7"/>
  <c r="P157" i="7"/>
  <c r="BI154" i="7"/>
  <c r="BH154" i="7"/>
  <c r="BG154" i="7"/>
  <c r="BF154" i="7"/>
  <c r="T154" i="7"/>
  <c r="R154" i="7"/>
  <c r="P154" i="7"/>
  <c r="BI149" i="7"/>
  <c r="BH149" i="7"/>
  <c r="BG149" i="7"/>
  <c r="BF149" i="7"/>
  <c r="T149" i="7"/>
  <c r="R149" i="7"/>
  <c r="P149" i="7"/>
  <c r="BI146" i="7"/>
  <c r="BH146" i="7"/>
  <c r="BG146" i="7"/>
  <c r="BF146" i="7"/>
  <c r="T146" i="7"/>
  <c r="R146" i="7"/>
  <c r="P146" i="7"/>
  <c r="BI143" i="7"/>
  <c r="BH143" i="7"/>
  <c r="BG143" i="7"/>
  <c r="BF143" i="7"/>
  <c r="T143" i="7"/>
  <c r="R143" i="7"/>
  <c r="P143" i="7"/>
  <c r="BI138" i="7"/>
  <c r="BH138" i="7"/>
  <c r="BG138" i="7"/>
  <c r="BF138" i="7"/>
  <c r="T138" i="7"/>
  <c r="R138" i="7"/>
  <c r="P138" i="7"/>
  <c r="BI134" i="7"/>
  <c r="BH134" i="7"/>
  <c r="BG134" i="7"/>
  <c r="BF134" i="7"/>
  <c r="T134" i="7"/>
  <c r="R134" i="7"/>
  <c r="P134" i="7"/>
  <c r="J127" i="7"/>
  <c r="F127" i="7"/>
  <c r="F125" i="7"/>
  <c r="E123" i="7"/>
  <c r="J95" i="7"/>
  <c r="F95" i="7"/>
  <c r="F93" i="7"/>
  <c r="E91" i="7"/>
  <c r="J28" i="7"/>
  <c r="E28" i="7"/>
  <c r="J128" i="7" s="1"/>
  <c r="J27" i="7"/>
  <c r="J22" i="7"/>
  <c r="E22" i="7"/>
  <c r="F96" i="7" s="1"/>
  <c r="J21" i="7"/>
  <c r="J16" i="7"/>
  <c r="J93" i="7" s="1"/>
  <c r="E7" i="7"/>
  <c r="E117" i="7"/>
  <c r="J41" i="6"/>
  <c r="J40" i="6"/>
  <c r="AY102" i="1" s="1"/>
  <c r="J39" i="6"/>
  <c r="AX102" i="1"/>
  <c r="BI236" i="6"/>
  <c r="BH236" i="6"/>
  <c r="BG236" i="6"/>
  <c r="BF236" i="6"/>
  <c r="T236" i="6"/>
  <c r="R236" i="6"/>
  <c r="P236" i="6"/>
  <c r="BI234" i="6"/>
  <c r="BH234" i="6"/>
  <c r="BG234" i="6"/>
  <c r="BF234" i="6"/>
  <c r="T234" i="6"/>
  <c r="R234" i="6"/>
  <c r="P234" i="6"/>
  <c r="BI230" i="6"/>
  <c r="BH230" i="6"/>
  <c r="BG230" i="6"/>
  <c r="BF230" i="6"/>
  <c r="T230" i="6"/>
  <c r="R230" i="6"/>
  <c r="P230" i="6"/>
  <c r="BI227" i="6"/>
  <c r="BH227" i="6"/>
  <c r="BG227" i="6"/>
  <c r="BF227" i="6"/>
  <c r="T227" i="6"/>
  <c r="R227" i="6"/>
  <c r="P227" i="6"/>
  <c r="BI224" i="6"/>
  <c r="BH224" i="6"/>
  <c r="BG224" i="6"/>
  <c r="BF224" i="6"/>
  <c r="T224" i="6"/>
  <c r="R224" i="6"/>
  <c r="P224" i="6"/>
  <c r="BI221" i="6"/>
  <c r="BH221" i="6"/>
  <c r="BG221" i="6"/>
  <c r="BF221" i="6"/>
  <c r="T221" i="6"/>
  <c r="R221" i="6"/>
  <c r="P221" i="6"/>
  <c r="BI218" i="6"/>
  <c r="BH218" i="6"/>
  <c r="BG218" i="6"/>
  <c r="BF218" i="6"/>
  <c r="T218" i="6"/>
  <c r="R218" i="6"/>
  <c r="P218" i="6"/>
  <c r="BI215" i="6"/>
  <c r="BH215" i="6"/>
  <c r="BG215" i="6"/>
  <c r="BF215" i="6"/>
  <c r="T215" i="6"/>
  <c r="R215" i="6"/>
  <c r="P215" i="6"/>
  <c r="BI210" i="6"/>
  <c r="BH210" i="6"/>
  <c r="BG210" i="6"/>
  <c r="BF210" i="6"/>
  <c r="T210" i="6"/>
  <c r="R210" i="6"/>
  <c r="P210" i="6"/>
  <c r="BI206" i="6"/>
  <c r="BH206" i="6"/>
  <c r="BG206" i="6"/>
  <c r="BF206" i="6"/>
  <c r="T206" i="6"/>
  <c r="R206" i="6"/>
  <c r="P206" i="6"/>
  <c r="BI202" i="6"/>
  <c r="BH202" i="6"/>
  <c r="BG202" i="6"/>
  <c r="BF202" i="6"/>
  <c r="T202" i="6"/>
  <c r="R202" i="6"/>
  <c r="P202" i="6"/>
  <c r="BI198" i="6"/>
  <c r="BH198" i="6"/>
  <c r="BG198" i="6"/>
  <c r="BF198" i="6"/>
  <c r="T198" i="6"/>
  <c r="R198" i="6"/>
  <c r="P198" i="6"/>
  <c r="BI192" i="6"/>
  <c r="BH192" i="6"/>
  <c r="BG192" i="6"/>
  <c r="BF192" i="6"/>
  <c r="T192" i="6"/>
  <c r="R192" i="6"/>
  <c r="P192" i="6"/>
  <c r="BI187" i="6"/>
  <c r="BH187" i="6"/>
  <c r="BG187" i="6"/>
  <c r="BF187" i="6"/>
  <c r="T187" i="6"/>
  <c r="R187" i="6"/>
  <c r="P187" i="6"/>
  <c r="BI182" i="6"/>
  <c r="BH182" i="6"/>
  <c r="BG182" i="6"/>
  <c r="BF182" i="6"/>
  <c r="T182" i="6"/>
  <c r="R182" i="6"/>
  <c r="P182" i="6"/>
  <c r="BI178" i="6"/>
  <c r="BH178" i="6"/>
  <c r="BG178" i="6"/>
  <c r="BF178" i="6"/>
  <c r="T178" i="6"/>
  <c r="R178" i="6"/>
  <c r="P178" i="6"/>
  <c r="BI174" i="6"/>
  <c r="BH174" i="6"/>
  <c r="BG174" i="6"/>
  <c r="BF174" i="6"/>
  <c r="T174" i="6"/>
  <c r="R174" i="6"/>
  <c r="P174" i="6"/>
  <c r="BI170" i="6"/>
  <c r="BH170" i="6"/>
  <c r="BG170" i="6"/>
  <c r="BF170" i="6"/>
  <c r="T170" i="6"/>
  <c r="R170" i="6"/>
  <c r="P170" i="6"/>
  <c r="BI166" i="6"/>
  <c r="BH166" i="6"/>
  <c r="BG166" i="6"/>
  <c r="BF166" i="6"/>
  <c r="T166" i="6"/>
  <c r="R166" i="6"/>
  <c r="P166" i="6"/>
  <c r="BI161" i="6"/>
  <c r="BH161" i="6"/>
  <c r="BG161" i="6"/>
  <c r="BF161" i="6"/>
  <c r="T161" i="6"/>
  <c r="R161" i="6"/>
  <c r="P161" i="6"/>
  <c r="BI156" i="6"/>
  <c r="BH156" i="6"/>
  <c r="BG156" i="6"/>
  <c r="BF156" i="6"/>
  <c r="T156" i="6"/>
  <c r="R156" i="6"/>
  <c r="P156" i="6"/>
  <c r="BI152" i="6"/>
  <c r="BH152" i="6"/>
  <c r="BG152" i="6"/>
  <c r="BF152" i="6"/>
  <c r="T152" i="6"/>
  <c r="R152" i="6"/>
  <c r="P152" i="6"/>
  <c r="BI149" i="6"/>
  <c r="BH149" i="6"/>
  <c r="BG149" i="6"/>
  <c r="BF149" i="6"/>
  <c r="T149" i="6"/>
  <c r="R149" i="6"/>
  <c r="P149" i="6"/>
  <c r="BI146" i="6"/>
  <c r="BH146" i="6"/>
  <c r="BG146" i="6"/>
  <c r="BF146" i="6"/>
  <c r="T146" i="6"/>
  <c r="R146" i="6"/>
  <c r="P146" i="6"/>
  <c r="BI142" i="6"/>
  <c r="BH142" i="6"/>
  <c r="BG142" i="6"/>
  <c r="BF142" i="6"/>
  <c r="T142" i="6"/>
  <c r="R142" i="6"/>
  <c r="P142" i="6"/>
  <c r="BI138" i="6"/>
  <c r="BH138" i="6"/>
  <c r="BG138" i="6"/>
  <c r="BF138" i="6"/>
  <c r="T138" i="6"/>
  <c r="R138" i="6"/>
  <c r="P138" i="6"/>
  <c r="BI134" i="6"/>
  <c r="BH134" i="6"/>
  <c r="BG134" i="6"/>
  <c r="BF134" i="6"/>
  <c r="T134" i="6"/>
  <c r="R134" i="6"/>
  <c r="P134" i="6"/>
  <c r="J127" i="6"/>
  <c r="F127" i="6"/>
  <c r="F125" i="6"/>
  <c r="E123" i="6"/>
  <c r="J95" i="6"/>
  <c r="F95" i="6"/>
  <c r="F93" i="6"/>
  <c r="E91" i="6"/>
  <c r="J28" i="6"/>
  <c r="E28" i="6"/>
  <c r="J128" i="6"/>
  <c r="J27" i="6"/>
  <c r="J22" i="6"/>
  <c r="E22" i="6"/>
  <c r="F128" i="6" s="1"/>
  <c r="J21" i="6"/>
  <c r="J16" i="6"/>
  <c r="J125" i="6" s="1"/>
  <c r="E7" i="6"/>
  <c r="E117" i="6" s="1"/>
  <c r="J39" i="5"/>
  <c r="J38" i="5"/>
  <c r="AY99" i="1"/>
  <c r="J37" i="5"/>
  <c r="AX99" i="1" s="1"/>
  <c r="BI737" i="5"/>
  <c r="BH737" i="5"/>
  <c r="BG737" i="5"/>
  <c r="BF737" i="5"/>
  <c r="T737" i="5"/>
  <c r="T736" i="5"/>
  <c r="R737" i="5"/>
  <c r="R736" i="5" s="1"/>
  <c r="P737" i="5"/>
  <c r="P736" i="5"/>
  <c r="BI731" i="5"/>
  <c r="BH731" i="5"/>
  <c r="BG731" i="5"/>
  <c r="BF731" i="5"/>
  <c r="T731" i="5"/>
  <c r="R731" i="5"/>
  <c r="P731" i="5"/>
  <c r="BI728" i="5"/>
  <c r="BH728" i="5"/>
  <c r="BG728" i="5"/>
  <c r="BF728" i="5"/>
  <c r="T728" i="5"/>
  <c r="R728" i="5"/>
  <c r="P728" i="5"/>
  <c r="BI723" i="5"/>
  <c r="BH723" i="5"/>
  <c r="BG723" i="5"/>
  <c r="BF723" i="5"/>
  <c r="T723" i="5"/>
  <c r="R723" i="5"/>
  <c r="P723" i="5"/>
  <c r="BI720" i="5"/>
  <c r="BH720" i="5"/>
  <c r="BG720" i="5"/>
  <c r="BF720" i="5"/>
  <c r="T720" i="5"/>
  <c r="R720" i="5"/>
  <c r="P720" i="5"/>
  <c r="BI717" i="5"/>
  <c r="BH717" i="5"/>
  <c r="BG717" i="5"/>
  <c r="BF717" i="5"/>
  <c r="T717" i="5"/>
  <c r="R717" i="5"/>
  <c r="P717" i="5"/>
  <c r="BI714" i="5"/>
  <c r="BH714" i="5"/>
  <c r="BG714" i="5"/>
  <c r="BF714" i="5"/>
  <c r="T714" i="5"/>
  <c r="R714" i="5"/>
  <c r="P714" i="5"/>
  <c r="BI707" i="5"/>
  <c r="BH707" i="5"/>
  <c r="BG707" i="5"/>
  <c r="BF707" i="5"/>
  <c r="T707" i="5"/>
  <c r="R707" i="5"/>
  <c r="P707" i="5"/>
  <c r="BI699" i="5"/>
  <c r="BH699" i="5"/>
  <c r="BG699" i="5"/>
  <c r="BF699" i="5"/>
  <c r="T699" i="5"/>
  <c r="R699" i="5"/>
  <c r="P699" i="5"/>
  <c r="BI691" i="5"/>
  <c r="BH691" i="5"/>
  <c r="BG691" i="5"/>
  <c r="BF691" i="5"/>
  <c r="T691" i="5"/>
  <c r="R691" i="5"/>
  <c r="P691" i="5"/>
  <c r="BI688" i="5"/>
  <c r="BH688" i="5"/>
  <c r="BG688" i="5"/>
  <c r="BF688" i="5"/>
  <c r="T688" i="5"/>
  <c r="T676" i="5"/>
  <c r="R688" i="5"/>
  <c r="P688" i="5"/>
  <c r="BI677" i="5"/>
  <c r="BH677" i="5"/>
  <c r="BG677" i="5"/>
  <c r="BF677" i="5"/>
  <c r="T677" i="5"/>
  <c r="R677" i="5"/>
  <c r="R676" i="5" s="1"/>
  <c r="P677" i="5"/>
  <c r="P676" i="5" s="1"/>
  <c r="BI674" i="5"/>
  <c r="BH674" i="5"/>
  <c r="BG674" i="5"/>
  <c r="BF674" i="5"/>
  <c r="T674" i="5"/>
  <c r="R674" i="5"/>
  <c r="P674" i="5"/>
  <c r="BI668" i="5"/>
  <c r="BH668" i="5"/>
  <c r="BG668" i="5"/>
  <c r="BF668" i="5"/>
  <c r="T668" i="5"/>
  <c r="R668" i="5"/>
  <c r="P668" i="5"/>
  <c r="BI664" i="5"/>
  <c r="BH664" i="5"/>
  <c r="BG664" i="5"/>
  <c r="BF664" i="5"/>
  <c r="T664" i="5"/>
  <c r="R664" i="5"/>
  <c r="P664" i="5"/>
  <c r="BI658" i="5"/>
  <c r="BH658" i="5"/>
  <c r="BG658" i="5"/>
  <c r="BF658" i="5"/>
  <c r="T658" i="5"/>
  <c r="R658" i="5"/>
  <c r="P658" i="5"/>
  <c r="BI656" i="5"/>
  <c r="BH656" i="5"/>
  <c r="BG656" i="5"/>
  <c r="BF656" i="5"/>
  <c r="T656" i="5"/>
  <c r="R656" i="5"/>
  <c r="P656" i="5"/>
  <c r="BI654" i="5"/>
  <c r="BH654" i="5"/>
  <c r="BG654" i="5"/>
  <c r="BF654" i="5"/>
  <c r="T654" i="5"/>
  <c r="R654" i="5"/>
  <c r="P654" i="5"/>
  <c r="BI648" i="5"/>
  <c r="BH648" i="5"/>
  <c r="BG648" i="5"/>
  <c r="BF648" i="5"/>
  <c r="T648" i="5"/>
  <c r="R648" i="5"/>
  <c r="P648" i="5"/>
  <c r="BI644" i="5"/>
  <c r="BH644" i="5"/>
  <c r="BG644" i="5"/>
  <c r="BF644" i="5"/>
  <c r="T644" i="5"/>
  <c r="R644" i="5"/>
  <c r="P644" i="5"/>
  <c r="BI640" i="5"/>
  <c r="BH640" i="5"/>
  <c r="BG640" i="5"/>
  <c r="BF640" i="5"/>
  <c r="T640" i="5"/>
  <c r="R640" i="5"/>
  <c r="P640" i="5"/>
  <c r="BI635" i="5"/>
  <c r="BH635" i="5"/>
  <c r="BG635" i="5"/>
  <c r="BF635" i="5"/>
  <c r="T635" i="5"/>
  <c r="R635" i="5"/>
  <c r="P635" i="5"/>
  <c r="BI633" i="5"/>
  <c r="BH633" i="5"/>
  <c r="BG633" i="5"/>
  <c r="BF633" i="5"/>
  <c r="T633" i="5"/>
  <c r="R633" i="5"/>
  <c r="P633" i="5"/>
  <c r="BI629" i="5"/>
  <c r="BH629" i="5"/>
  <c r="BG629" i="5"/>
  <c r="BF629" i="5"/>
  <c r="T629" i="5"/>
  <c r="R629" i="5"/>
  <c r="P629" i="5"/>
  <c r="BI625" i="5"/>
  <c r="BH625" i="5"/>
  <c r="BG625" i="5"/>
  <c r="BF625" i="5"/>
  <c r="T625" i="5"/>
  <c r="R625" i="5"/>
  <c r="P625" i="5"/>
  <c r="BI620" i="5"/>
  <c r="BH620" i="5"/>
  <c r="BG620" i="5"/>
  <c r="BF620" i="5"/>
  <c r="T620" i="5"/>
  <c r="R620" i="5"/>
  <c r="P620" i="5"/>
  <c r="BI618" i="5"/>
  <c r="BH618" i="5"/>
  <c r="BG618" i="5"/>
  <c r="BF618" i="5"/>
  <c r="T618" i="5"/>
  <c r="R618" i="5"/>
  <c r="P618" i="5"/>
  <c r="BI611" i="5"/>
  <c r="BH611" i="5"/>
  <c r="BG611" i="5"/>
  <c r="BF611" i="5"/>
  <c r="T611" i="5"/>
  <c r="R611" i="5"/>
  <c r="P611" i="5"/>
  <c r="BI609" i="5"/>
  <c r="BH609" i="5"/>
  <c r="BG609" i="5"/>
  <c r="BF609" i="5"/>
  <c r="T609" i="5"/>
  <c r="R609" i="5"/>
  <c r="P609" i="5"/>
  <c r="BI607" i="5"/>
  <c r="BH607" i="5"/>
  <c r="BG607" i="5"/>
  <c r="BF607" i="5"/>
  <c r="T607" i="5"/>
  <c r="R607" i="5"/>
  <c r="P607" i="5"/>
  <c r="BI603" i="5"/>
  <c r="BH603" i="5"/>
  <c r="BG603" i="5"/>
  <c r="BF603" i="5"/>
  <c r="T603" i="5"/>
  <c r="R603" i="5"/>
  <c r="P603" i="5"/>
  <c r="BI599" i="5"/>
  <c r="BH599" i="5"/>
  <c r="BG599" i="5"/>
  <c r="BF599" i="5"/>
  <c r="T599" i="5"/>
  <c r="R599" i="5"/>
  <c r="P599" i="5"/>
  <c r="BI595" i="5"/>
  <c r="BH595" i="5"/>
  <c r="BG595" i="5"/>
  <c r="BF595" i="5"/>
  <c r="T595" i="5"/>
  <c r="R595" i="5"/>
  <c r="P595" i="5"/>
  <c r="BI591" i="5"/>
  <c r="BH591" i="5"/>
  <c r="BG591" i="5"/>
  <c r="BF591" i="5"/>
  <c r="T591" i="5"/>
  <c r="R591" i="5"/>
  <c r="P591" i="5"/>
  <c r="BI587" i="5"/>
  <c r="BH587" i="5"/>
  <c r="BG587" i="5"/>
  <c r="BF587" i="5"/>
  <c r="T587" i="5"/>
  <c r="R587" i="5"/>
  <c r="P587" i="5"/>
  <c r="BI582" i="5"/>
  <c r="BH582" i="5"/>
  <c r="BG582" i="5"/>
  <c r="BF582" i="5"/>
  <c r="T582" i="5"/>
  <c r="R582" i="5"/>
  <c r="P582" i="5"/>
  <c r="BI578" i="5"/>
  <c r="BH578" i="5"/>
  <c r="BG578" i="5"/>
  <c r="BF578" i="5"/>
  <c r="T578" i="5"/>
  <c r="R578" i="5"/>
  <c r="P578" i="5"/>
  <c r="BI574" i="5"/>
  <c r="BH574" i="5"/>
  <c r="BG574" i="5"/>
  <c r="BF574" i="5"/>
  <c r="T574" i="5"/>
  <c r="R574" i="5"/>
  <c r="P574" i="5"/>
  <c r="BI570" i="5"/>
  <c r="BH570" i="5"/>
  <c r="BG570" i="5"/>
  <c r="BF570" i="5"/>
  <c r="T570" i="5"/>
  <c r="R570" i="5"/>
  <c r="P570" i="5"/>
  <c r="BI564" i="5"/>
  <c r="BH564" i="5"/>
  <c r="BG564" i="5"/>
  <c r="BF564" i="5"/>
  <c r="T564" i="5"/>
  <c r="R564" i="5"/>
  <c r="P564" i="5"/>
  <c r="BI562" i="5"/>
  <c r="BH562" i="5"/>
  <c r="BG562" i="5"/>
  <c r="BF562" i="5"/>
  <c r="T562" i="5"/>
  <c r="R562" i="5"/>
  <c r="P562" i="5"/>
  <c r="BI560" i="5"/>
  <c r="BH560" i="5"/>
  <c r="BG560" i="5"/>
  <c r="BF560" i="5"/>
  <c r="T560" i="5"/>
  <c r="R560" i="5"/>
  <c r="P560" i="5"/>
  <c r="BI558" i="5"/>
  <c r="BH558" i="5"/>
  <c r="BG558" i="5"/>
  <c r="BF558" i="5"/>
  <c r="T558" i="5"/>
  <c r="R558" i="5"/>
  <c r="P558" i="5"/>
  <c r="BI556" i="5"/>
  <c r="BH556" i="5"/>
  <c r="BG556" i="5"/>
  <c r="BF556" i="5"/>
  <c r="T556" i="5"/>
  <c r="R556" i="5"/>
  <c r="P556" i="5"/>
  <c r="BI554" i="5"/>
  <c r="BH554" i="5"/>
  <c r="BG554" i="5"/>
  <c r="BF554" i="5"/>
  <c r="T554" i="5"/>
  <c r="R554" i="5"/>
  <c r="P554" i="5"/>
  <c r="BI550" i="5"/>
  <c r="BH550" i="5"/>
  <c r="BG550" i="5"/>
  <c r="BF550" i="5"/>
  <c r="T550" i="5"/>
  <c r="R550" i="5"/>
  <c r="P550" i="5"/>
  <c r="BI548" i="5"/>
  <c r="BH548" i="5"/>
  <c r="BG548" i="5"/>
  <c r="BF548" i="5"/>
  <c r="T548" i="5"/>
  <c r="R548" i="5"/>
  <c r="P548" i="5"/>
  <c r="BI544" i="5"/>
  <c r="BH544" i="5"/>
  <c r="BG544" i="5"/>
  <c r="BF544" i="5"/>
  <c r="T544" i="5"/>
  <c r="R544" i="5"/>
  <c r="P544" i="5"/>
  <c r="BI542" i="5"/>
  <c r="BH542" i="5"/>
  <c r="BG542" i="5"/>
  <c r="BF542" i="5"/>
  <c r="T542" i="5"/>
  <c r="R542" i="5"/>
  <c r="P542" i="5"/>
  <c r="BI538" i="5"/>
  <c r="BH538" i="5"/>
  <c r="BG538" i="5"/>
  <c r="BF538" i="5"/>
  <c r="T538" i="5"/>
  <c r="R538" i="5"/>
  <c r="P538" i="5"/>
  <c r="BI535" i="5"/>
  <c r="BH535" i="5"/>
  <c r="BG535" i="5"/>
  <c r="BF535" i="5"/>
  <c r="T535" i="5"/>
  <c r="R535" i="5"/>
  <c r="P535" i="5"/>
  <c r="BI532" i="5"/>
  <c r="BH532" i="5"/>
  <c r="BG532" i="5"/>
  <c r="BF532" i="5"/>
  <c r="T532" i="5"/>
  <c r="R532" i="5"/>
  <c r="P532" i="5"/>
  <c r="BI529" i="5"/>
  <c r="BH529" i="5"/>
  <c r="BG529" i="5"/>
  <c r="BF529" i="5"/>
  <c r="T529" i="5"/>
  <c r="R529" i="5"/>
  <c r="P529" i="5"/>
  <c r="BI526" i="5"/>
  <c r="BH526" i="5"/>
  <c r="BG526" i="5"/>
  <c r="BF526" i="5"/>
  <c r="T526" i="5"/>
  <c r="R526" i="5"/>
  <c r="P526" i="5"/>
  <c r="BI520" i="5"/>
  <c r="BH520" i="5"/>
  <c r="BG520" i="5"/>
  <c r="BF520" i="5"/>
  <c r="T520" i="5"/>
  <c r="R520" i="5"/>
  <c r="P520" i="5"/>
  <c r="BI517" i="5"/>
  <c r="BH517" i="5"/>
  <c r="BG517" i="5"/>
  <c r="BF517" i="5"/>
  <c r="T517" i="5"/>
  <c r="R517" i="5"/>
  <c r="P517" i="5"/>
  <c r="BI513" i="5"/>
  <c r="BH513" i="5"/>
  <c r="BG513" i="5"/>
  <c r="BF513" i="5"/>
  <c r="T513" i="5"/>
  <c r="R513" i="5"/>
  <c r="P513" i="5"/>
  <c r="BI510" i="5"/>
  <c r="BH510" i="5"/>
  <c r="BG510" i="5"/>
  <c r="BF510" i="5"/>
  <c r="T510" i="5"/>
  <c r="R510" i="5"/>
  <c r="P510" i="5"/>
  <c r="BI506" i="5"/>
  <c r="BH506" i="5"/>
  <c r="BG506" i="5"/>
  <c r="BF506" i="5"/>
  <c r="T506" i="5"/>
  <c r="R506" i="5"/>
  <c r="P506" i="5"/>
  <c r="BI503" i="5"/>
  <c r="BH503" i="5"/>
  <c r="BG503" i="5"/>
  <c r="BF503" i="5"/>
  <c r="T503" i="5"/>
  <c r="R503" i="5"/>
  <c r="P503" i="5"/>
  <c r="BI499" i="5"/>
  <c r="BH499" i="5"/>
  <c r="BG499" i="5"/>
  <c r="BF499" i="5"/>
  <c r="T499" i="5"/>
  <c r="R499" i="5"/>
  <c r="P499" i="5"/>
  <c r="BI496" i="5"/>
  <c r="BH496" i="5"/>
  <c r="BG496" i="5"/>
  <c r="BF496" i="5"/>
  <c r="T496" i="5"/>
  <c r="R496" i="5"/>
  <c r="P496" i="5"/>
  <c r="BI490" i="5"/>
  <c r="BH490" i="5"/>
  <c r="BG490" i="5"/>
  <c r="BF490" i="5"/>
  <c r="T490" i="5"/>
  <c r="R490" i="5"/>
  <c r="P490" i="5"/>
  <c r="BI488" i="5"/>
  <c r="BH488" i="5"/>
  <c r="BG488" i="5"/>
  <c r="BF488" i="5"/>
  <c r="T488" i="5"/>
  <c r="R488" i="5"/>
  <c r="P488" i="5"/>
  <c r="BI484" i="5"/>
  <c r="BH484" i="5"/>
  <c r="BG484" i="5"/>
  <c r="BF484" i="5"/>
  <c r="T484" i="5"/>
  <c r="R484" i="5"/>
  <c r="P484" i="5"/>
  <c r="BI478" i="5"/>
  <c r="BH478" i="5"/>
  <c r="BG478" i="5"/>
  <c r="BF478" i="5"/>
  <c r="T478" i="5"/>
  <c r="R478" i="5"/>
  <c r="P478" i="5"/>
  <c r="BI476" i="5"/>
  <c r="BH476" i="5"/>
  <c r="BG476" i="5"/>
  <c r="BF476" i="5"/>
  <c r="T476" i="5"/>
  <c r="R476" i="5"/>
  <c r="P476" i="5"/>
  <c r="BI467" i="5"/>
  <c r="BH467" i="5"/>
  <c r="BG467" i="5"/>
  <c r="BF467" i="5"/>
  <c r="T467" i="5"/>
  <c r="R467" i="5"/>
  <c r="P467" i="5"/>
  <c r="BI462" i="5"/>
  <c r="BH462" i="5"/>
  <c r="BG462" i="5"/>
  <c r="BF462" i="5"/>
  <c r="T462" i="5"/>
  <c r="R462" i="5"/>
  <c r="P462" i="5"/>
  <c r="BI457" i="5"/>
  <c r="BH457" i="5"/>
  <c r="BG457" i="5"/>
  <c r="BF457" i="5"/>
  <c r="T457" i="5"/>
  <c r="R457" i="5"/>
  <c r="P457" i="5"/>
  <c r="BI451" i="5"/>
  <c r="BH451" i="5"/>
  <c r="BG451" i="5"/>
  <c r="BF451" i="5"/>
  <c r="T451" i="5"/>
  <c r="R451" i="5"/>
  <c r="P451" i="5"/>
  <c r="BI446" i="5"/>
  <c r="BH446" i="5"/>
  <c r="BG446" i="5"/>
  <c r="BF446" i="5"/>
  <c r="T446" i="5"/>
  <c r="R446" i="5"/>
  <c r="P446" i="5"/>
  <c r="BI435" i="5"/>
  <c r="BH435" i="5"/>
  <c r="BG435" i="5"/>
  <c r="BF435" i="5"/>
  <c r="T435" i="5"/>
  <c r="R435" i="5"/>
  <c r="P435" i="5"/>
  <c r="BI423" i="5"/>
  <c r="BH423" i="5"/>
  <c r="BG423" i="5"/>
  <c r="BF423" i="5"/>
  <c r="T423" i="5"/>
  <c r="T422" i="5" s="1"/>
  <c r="R423" i="5"/>
  <c r="R422" i="5" s="1"/>
  <c r="P423" i="5"/>
  <c r="P422" i="5"/>
  <c r="BI419" i="5"/>
  <c r="BH419" i="5"/>
  <c r="BG419" i="5"/>
  <c r="BF419" i="5"/>
  <c r="T419" i="5"/>
  <c r="R419" i="5"/>
  <c r="P419" i="5"/>
  <c r="BI416" i="5"/>
  <c r="BH416" i="5"/>
  <c r="BG416" i="5"/>
  <c r="BF416" i="5"/>
  <c r="T416" i="5"/>
  <c r="R416" i="5"/>
  <c r="P416" i="5"/>
  <c r="BI405" i="5"/>
  <c r="BH405" i="5"/>
  <c r="BG405" i="5"/>
  <c r="BF405" i="5"/>
  <c r="T405" i="5"/>
  <c r="R405" i="5"/>
  <c r="P405" i="5"/>
  <c r="BI391" i="5"/>
  <c r="BH391" i="5"/>
  <c r="BG391" i="5"/>
  <c r="BF391" i="5"/>
  <c r="T391" i="5"/>
  <c r="R391" i="5"/>
  <c r="P391" i="5"/>
  <c r="BI376" i="5"/>
  <c r="BH376" i="5"/>
  <c r="BG376" i="5"/>
  <c r="BF376" i="5"/>
  <c r="T376" i="5"/>
  <c r="R376" i="5"/>
  <c r="P376" i="5"/>
  <c r="BI372" i="5"/>
  <c r="BH372" i="5"/>
  <c r="BG372" i="5"/>
  <c r="BF372" i="5"/>
  <c r="T372" i="5"/>
  <c r="R372" i="5"/>
  <c r="P372" i="5"/>
  <c r="BI360" i="5"/>
  <c r="BH360" i="5"/>
  <c r="BG360" i="5"/>
  <c r="BF360" i="5"/>
  <c r="T360" i="5"/>
  <c r="R360" i="5"/>
  <c r="P360" i="5"/>
  <c r="BI348" i="5"/>
  <c r="BH348" i="5"/>
  <c r="BG348" i="5"/>
  <c r="BF348" i="5"/>
  <c r="T348" i="5"/>
  <c r="R348" i="5"/>
  <c r="P348" i="5"/>
  <c r="BI345" i="5"/>
  <c r="BH345" i="5"/>
  <c r="BG345" i="5"/>
  <c r="BF345" i="5"/>
  <c r="T345" i="5"/>
  <c r="R345" i="5"/>
  <c r="P345" i="5"/>
  <c r="BI341" i="5"/>
  <c r="BH341" i="5"/>
  <c r="BG341" i="5"/>
  <c r="BF341" i="5"/>
  <c r="T341" i="5"/>
  <c r="R341" i="5"/>
  <c r="P341" i="5"/>
  <c r="BI338" i="5"/>
  <c r="BH338" i="5"/>
  <c r="BG338" i="5"/>
  <c r="BF338" i="5"/>
  <c r="T338" i="5"/>
  <c r="R338" i="5"/>
  <c r="P338" i="5"/>
  <c r="BI331" i="5"/>
  <c r="BH331" i="5"/>
  <c r="BG331" i="5"/>
  <c r="BF331" i="5"/>
  <c r="T331" i="5"/>
  <c r="R331" i="5"/>
  <c r="P331" i="5"/>
  <c r="BI329" i="5"/>
  <c r="BH329" i="5"/>
  <c r="BG329" i="5"/>
  <c r="BF329" i="5"/>
  <c r="T329" i="5"/>
  <c r="R329" i="5"/>
  <c r="P329" i="5"/>
  <c r="BI315" i="5"/>
  <c r="BH315" i="5"/>
  <c r="BG315" i="5"/>
  <c r="BF315" i="5"/>
  <c r="T315" i="5"/>
  <c r="R315" i="5"/>
  <c r="P315" i="5"/>
  <c r="BI313" i="5"/>
  <c r="BH313" i="5"/>
  <c r="BG313" i="5"/>
  <c r="BF313" i="5"/>
  <c r="T313" i="5"/>
  <c r="R313" i="5"/>
  <c r="P313" i="5"/>
  <c r="BI301" i="5"/>
  <c r="BH301" i="5"/>
  <c r="BG301" i="5"/>
  <c r="BF301" i="5"/>
  <c r="T301" i="5"/>
  <c r="R301" i="5"/>
  <c r="P301" i="5"/>
  <c r="BI298" i="5"/>
  <c r="BH298" i="5"/>
  <c r="BG298" i="5"/>
  <c r="BF298" i="5"/>
  <c r="T298" i="5"/>
  <c r="R298" i="5"/>
  <c r="P298" i="5"/>
  <c r="BI292" i="5"/>
  <c r="BH292" i="5"/>
  <c r="BG292" i="5"/>
  <c r="BF292" i="5"/>
  <c r="T292" i="5"/>
  <c r="R292" i="5"/>
  <c r="P292" i="5"/>
  <c r="BI288" i="5"/>
  <c r="BH288" i="5"/>
  <c r="BG288" i="5"/>
  <c r="BF288" i="5"/>
  <c r="T288" i="5"/>
  <c r="R288" i="5"/>
  <c r="P288" i="5"/>
  <c r="BI283" i="5"/>
  <c r="BH283" i="5"/>
  <c r="BG283" i="5"/>
  <c r="BF283" i="5"/>
  <c r="T283" i="5"/>
  <c r="R283" i="5"/>
  <c r="P283" i="5"/>
  <c r="BI278" i="5"/>
  <c r="BH278" i="5"/>
  <c r="BG278" i="5"/>
  <c r="BF278" i="5"/>
  <c r="T278" i="5"/>
  <c r="R278" i="5"/>
  <c r="P278" i="5"/>
  <c r="BI249" i="5"/>
  <c r="BH249" i="5"/>
  <c r="BG249" i="5"/>
  <c r="BF249" i="5"/>
  <c r="T249" i="5"/>
  <c r="R249" i="5"/>
  <c r="P249" i="5"/>
  <c r="BI245" i="5"/>
  <c r="BH245" i="5"/>
  <c r="BG245" i="5"/>
  <c r="BF245" i="5"/>
  <c r="T245" i="5"/>
  <c r="R245" i="5"/>
  <c r="P245" i="5"/>
  <c r="BI235" i="5"/>
  <c r="BH235" i="5"/>
  <c r="BG235" i="5"/>
  <c r="BF235" i="5"/>
  <c r="T235" i="5"/>
  <c r="R235" i="5"/>
  <c r="P235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2" i="5"/>
  <c r="BH222" i="5"/>
  <c r="BG222" i="5"/>
  <c r="BF222" i="5"/>
  <c r="T222" i="5"/>
  <c r="R222" i="5"/>
  <c r="P222" i="5"/>
  <c r="BI218" i="5"/>
  <c r="BH218" i="5"/>
  <c r="BG218" i="5"/>
  <c r="BF218" i="5"/>
  <c r="T218" i="5"/>
  <c r="R218" i="5"/>
  <c r="P218" i="5"/>
  <c r="BI213" i="5"/>
  <c r="BH213" i="5"/>
  <c r="BG213" i="5"/>
  <c r="BF213" i="5"/>
  <c r="T213" i="5"/>
  <c r="R213" i="5"/>
  <c r="P213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2" i="5"/>
  <c r="BH192" i="5"/>
  <c r="BG192" i="5"/>
  <c r="BF192" i="5"/>
  <c r="T192" i="5"/>
  <c r="R192" i="5"/>
  <c r="P192" i="5"/>
  <c r="BI181" i="5"/>
  <c r="BH181" i="5"/>
  <c r="BG181" i="5"/>
  <c r="BF181" i="5"/>
  <c r="T181" i="5"/>
  <c r="R181" i="5"/>
  <c r="P181" i="5"/>
  <c r="BI167" i="5"/>
  <c r="BH167" i="5"/>
  <c r="BG167" i="5"/>
  <c r="BF167" i="5"/>
  <c r="T167" i="5"/>
  <c r="R167" i="5"/>
  <c r="P167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44" i="5"/>
  <c r="BH144" i="5"/>
  <c r="BG144" i="5"/>
  <c r="BF144" i="5"/>
  <c r="T144" i="5"/>
  <c r="R144" i="5"/>
  <c r="P144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2" i="5"/>
  <c r="BH132" i="5"/>
  <c r="BG132" i="5"/>
  <c r="BF132" i="5"/>
  <c r="T132" i="5"/>
  <c r="R132" i="5"/>
  <c r="P132" i="5"/>
  <c r="J125" i="5"/>
  <c r="F125" i="5"/>
  <c r="F123" i="5"/>
  <c r="E121" i="5"/>
  <c r="J93" i="5"/>
  <c r="F93" i="5"/>
  <c r="F91" i="5"/>
  <c r="E89" i="5"/>
  <c r="J26" i="5"/>
  <c r="E26" i="5"/>
  <c r="J126" i="5"/>
  <c r="J25" i="5"/>
  <c r="J20" i="5"/>
  <c r="E20" i="5"/>
  <c r="F126" i="5" s="1"/>
  <c r="J19" i="5"/>
  <c r="J14" i="5"/>
  <c r="J123" i="5" s="1"/>
  <c r="E7" i="5"/>
  <c r="E85" i="5" s="1"/>
  <c r="J39" i="4"/>
  <c r="J38" i="4"/>
  <c r="AY98" i="1"/>
  <c r="J37" i="4"/>
  <c r="AX98" i="1" s="1"/>
  <c r="BI536" i="4"/>
  <c r="BH536" i="4"/>
  <c r="BG536" i="4"/>
  <c r="BF536" i="4"/>
  <c r="T536" i="4"/>
  <c r="T535" i="4"/>
  <c r="R536" i="4"/>
  <c r="R535" i="4" s="1"/>
  <c r="P536" i="4"/>
  <c r="P535" i="4"/>
  <c r="BI532" i="4"/>
  <c r="BH532" i="4"/>
  <c r="BG532" i="4"/>
  <c r="BF532" i="4"/>
  <c r="T532" i="4"/>
  <c r="R532" i="4"/>
  <c r="P532" i="4"/>
  <c r="BI527" i="4"/>
  <c r="BH527" i="4"/>
  <c r="BG527" i="4"/>
  <c r="BF527" i="4"/>
  <c r="T527" i="4"/>
  <c r="R527" i="4"/>
  <c r="P527" i="4"/>
  <c r="BI522" i="4"/>
  <c r="BH522" i="4"/>
  <c r="BG522" i="4"/>
  <c r="BF522" i="4"/>
  <c r="T522" i="4"/>
  <c r="R522" i="4"/>
  <c r="P522" i="4"/>
  <c r="BI519" i="4"/>
  <c r="BH519" i="4"/>
  <c r="BG519" i="4"/>
  <c r="BF519" i="4"/>
  <c r="T519" i="4"/>
  <c r="R519" i="4"/>
  <c r="P519" i="4"/>
  <c r="BI516" i="4"/>
  <c r="BH516" i="4"/>
  <c r="BG516" i="4"/>
  <c r="BF516" i="4"/>
  <c r="T516" i="4"/>
  <c r="R516" i="4"/>
  <c r="P516" i="4"/>
  <c r="BI510" i="4"/>
  <c r="BH510" i="4"/>
  <c r="BG510" i="4"/>
  <c r="BF510" i="4"/>
  <c r="T510" i="4"/>
  <c r="R510" i="4"/>
  <c r="P510" i="4"/>
  <c r="BI504" i="4"/>
  <c r="BH504" i="4"/>
  <c r="BG504" i="4"/>
  <c r="BF504" i="4"/>
  <c r="T504" i="4"/>
  <c r="R504" i="4"/>
  <c r="P504" i="4"/>
  <c r="BI496" i="4"/>
  <c r="BH496" i="4"/>
  <c r="BG496" i="4"/>
  <c r="BF496" i="4"/>
  <c r="T496" i="4"/>
  <c r="R496" i="4"/>
  <c r="P496" i="4"/>
  <c r="BI488" i="4"/>
  <c r="BH488" i="4"/>
  <c r="BG488" i="4"/>
  <c r="BF488" i="4"/>
  <c r="T488" i="4"/>
  <c r="R488" i="4"/>
  <c r="P488" i="4"/>
  <c r="BI483" i="4"/>
  <c r="BH483" i="4"/>
  <c r="BG483" i="4"/>
  <c r="BF483" i="4"/>
  <c r="T483" i="4"/>
  <c r="T482" i="4"/>
  <c r="R483" i="4"/>
  <c r="R482" i="4" s="1"/>
  <c r="P483" i="4"/>
  <c r="P482" i="4" s="1"/>
  <c r="BI478" i="4"/>
  <c r="BH478" i="4"/>
  <c r="BG478" i="4"/>
  <c r="BF478" i="4"/>
  <c r="T478" i="4"/>
  <c r="R478" i="4"/>
  <c r="P478" i="4"/>
  <c r="BI476" i="4"/>
  <c r="BH476" i="4"/>
  <c r="BG476" i="4"/>
  <c r="BF476" i="4"/>
  <c r="T476" i="4"/>
  <c r="R476" i="4"/>
  <c r="P476" i="4"/>
  <c r="BI474" i="4"/>
  <c r="BH474" i="4"/>
  <c r="BG474" i="4"/>
  <c r="BF474" i="4"/>
  <c r="T474" i="4"/>
  <c r="R474" i="4"/>
  <c r="P474" i="4"/>
  <c r="BI469" i="4"/>
  <c r="BH469" i="4"/>
  <c r="BG469" i="4"/>
  <c r="BF469" i="4"/>
  <c r="T469" i="4"/>
  <c r="R469" i="4"/>
  <c r="P469" i="4"/>
  <c r="BI464" i="4"/>
  <c r="BH464" i="4"/>
  <c r="BG464" i="4"/>
  <c r="BF464" i="4"/>
  <c r="T464" i="4"/>
  <c r="R464" i="4"/>
  <c r="P464" i="4"/>
  <c r="BI459" i="4"/>
  <c r="BH459" i="4"/>
  <c r="BG459" i="4"/>
  <c r="BF459" i="4"/>
  <c r="T459" i="4"/>
  <c r="R459" i="4"/>
  <c r="P459" i="4"/>
  <c r="BI453" i="4"/>
  <c r="BH453" i="4"/>
  <c r="BG453" i="4"/>
  <c r="BF453" i="4"/>
  <c r="T453" i="4"/>
  <c r="R453" i="4"/>
  <c r="P453" i="4"/>
  <c r="BI451" i="4"/>
  <c r="BH451" i="4"/>
  <c r="BG451" i="4"/>
  <c r="BF451" i="4"/>
  <c r="T451" i="4"/>
  <c r="R451" i="4"/>
  <c r="P451" i="4"/>
  <c r="BI449" i="4"/>
  <c r="BH449" i="4"/>
  <c r="BG449" i="4"/>
  <c r="BF449" i="4"/>
  <c r="T449" i="4"/>
  <c r="R449" i="4"/>
  <c r="P449" i="4"/>
  <c r="BI444" i="4"/>
  <c r="BH444" i="4"/>
  <c r="BG444" i="4"/>
  <c r="BF444" i="4"/>
  <c r="T444" i="4"/>
  <c r="R444" i="4"/>
  <c r="P444" i="4"/>
  <c r="BI439" i="4"/>
  <c r="BH439" i="4"/>
  <c r="BG439" i="4"/>
  <c r="BF439" i="4"/>
  <c r="T439" i="4"/>
  <c r="R439" i="4"/>
  <c r="P439" i="4"/>
  <c r="BI437" i="4"/>
  <c r="BH437" i="4"/>
  <c r="BG437" i="4"/>
  <c r="BF437" i="4"/>
  <c r="T437" i="4"/>
  <c r="R437" i="4"/>
  <c r="P437" i="4"/>
  <c r="BI433" i="4"/>
  <c r="BH433" i="4"/>
  <c r="BG433" i="4"/>
  <c r="BF433" i="4"/>
  <c r="T433" i="4"/>
  <c r="R433" i="4"/>
  <c r="P433" i="4"/>
  <c r="BI428" i="4"/>
  <c r="BH428" i="4"/>
  <c r="BG428" i="4"/>
  <c r="BF428" i="4"/>
  <c r="T428" i="4"/>
  <c r="R428" i="4"/>
  <c r="P428" i="4"/>
  <c r="BI424" i="4"/>
  <c r="BH424" i="4"/>
  <c r="BG424" i="4"/>
  <c r="BF424" i="4"/>
  <c r="T424" i="4"/>
  <c r="R424" i="4"/>
  <c r="P424" i="4"/>
  <c r="BI418" i="4"/>
  <c r="BH418" i="4"/>
  <c r="BG418" i="4"/>
  <c r="BF418" i="4"/>
  <c r="T418" i="4"/>
  <c r="R418" i="4"/>
  <c r="P418" i="4"/>
  <c r="BI414" i="4"/>
  <c r="BH414" i="4"/>
  <c r="BG414" i="4"/>
  <c r="BF414" i="4"/>
  <c r="T414" i="4"/>
  <c r="R414" i="4"/>
  <c r="P414" i="4"/>
  <c r="BI409" i="4"/>
  <c r="BH409" i="4"/>
  <c r="BG409" i="4"/>
  <c r="BF409" i="4"/>
  <c r="T409" i="4"/>
  <c r="R409" i="4"/>
  <c r="P409" i="4"/>
  <c r="BI405" i="4"/>
  <c r="BH405" i="4"/>
  <c r="BG405" i="4"/>
  <c r="BF405" i="4"/>
  <c r="T405" i="4"/>
  <c r="R405" i="4"/>
  <c r="P405" i="4"/>
  <c r="BI403" i="4"/>
  <c r="BH403" i="4"/>
  <c r="BG403" i="4"/>
  <c r="BF403" i="4"/>
  <c r="T403" i="4"/>
  <c r="R403" i="4"/>
  <c r="P403" i="4"/>
  <c r="BI401" i="4"/>
  <c r="BH401" i="4"/>
  <c r="BG401" i="4"/>
  <c r="BF401" i="4"/>
  <c r="T401" i="4"/>
  <c r="R401" i="4"/>
  <c r="P401" i="4"/>
  <c r="BI396" i="4"/>
  <c r="BH396" i="4"/>
  <c r="BG396" i="4"/>
  <c r="BF396" i="4"/>
  <c r="T396" i="4"/>
  <c r="R396" i="4"/>
  <c r="P396" i="4"/>
  <c r="BI394" i="4"/>
  <c r="BH394" i="4"/>
  <c r="BG394" i="4"/>
  <c r="BF394" i="4"/>
  <c r="T394" i="4"/>
  <c r="R394" i="4"/>
  <c r="P394" i="4"/>
  <c r="BI392" i="4"/>
  <c r="BH392" i="4"/>
  <c r="BG392" i="4"/>
  <c r="BF392" i="4"/>
  <c r="T392" i="4"/>
  <c r="R392" i="4"/>
  <c r="P392" i="4"/>
  <c r="BI390" i="4"/>
  <c r="BH390" i="4"/>
  <c r="BG390" i="4"/>
  <c r="BF390" i="4"/>
  <c r="T390" i="4"/>
  <c r="R390" i="4"/>
  <c r="P390" i="4"/>
  <c r="BI388" i="4"/>
  <c r="BH388" i="4"/>
  <c r="BG388" i="4"/>
  <c r="BF388" i="4"/>
  <c r="T388" i="4"/>
  <c r="R388" i="4"/>
  <c r="P388" i="4"/>
  <c r="BI386" i="4"/>
  <c r="BH386" i="4"/>
  <c r="BG386" i="4"/>
  <c r="BF386" i="4"/>
  <c r="T386" i="4"/>
  <c r="R386" i="4"/>
  <c r="P386" i="4"/>
  <c r="BI381" i="4"/>
  <c r="BH381" i="4"/>
  <c r="BG381" i="4"/>
  <c r="BF381" i="4"/>
  <c r="T381" i="4"/>
  <c r="R381" i="4"/>
  <c r="P381" i="4"/>
  <c r="BI378" i="4"/>
  <c r="BH378" i="4"/>
  <c r="BG378" i="4"/>
  <c r="BF378" i="4"/>
  <c r="T378" i="4"/>
  <c r="R378" i="4"/>
  <c r="P378" i="4"/>
  <c r="BI375" i="4"/>
  <c r="BH375" i="4"/>
  <c r="BG375" i="4"/>
  <c r="BF375" i="4"/>
  <c r="T375" i="4"/>
  <c r="R375" i="4"/>
  <c r="P375" i="4"/>
  <c r="BI371" i="4"/>
  <c r="BH371" i="4"/>
  <c r="BG371" i="4"/>
  <c r="BF371" i="4"/>
  <c r="T371" i="4"/>
  <c r="R371" i="4"/>
  <c r="P371" i="4"/>
  <c r="BI366" i="4"/>
  <c r="BH366" i="4"/>
  <c r="BG366" i="4"/>
  <c r="BF366" i="4"/>
  <c r="T366" i="4"/>
  <c r="R366" i="4"/>
  <c r="P366" i="4"/>
  <c r="BI361" i="4"/>
  <c r="BH361" i="4"/>
  <c r="BG361" i="4"/>
  <c r="BF361" i="4"/>
  <c r="T361" i="4"/>
  <c r="R361" i="4"/>
  <c r="P361" i="4"/>
  <c r="BI356" i="4"/>
  <c r="BH356" i="4"/>
  <c r="BG356" i="4"/>
  <c r="BF356" i="4"/>
  <c r="T356" i="4"/>
  <c r="R356" i="4"/>
  <c r="P356" i="4"/>
  <c r="BI351" i="4"/>
  <c r="BH351" i="4"/>
  <c r="BG351" i="4"/>
  <c r="BF351" i="4"/>
  <c r="T351" i="4"/>
  <c r="R351" i="4"/>
  <c r="P351" i="4"/>
  <c r="BI346" i="4"/>
  <c r="BH346" i="4"/>
  <c r="BG346" i="4"/>
  <c r="BF346" i="4"/>
  <c r="T346" i="4"/>
  <c r="R346" i="4"/>
  <c r="P346" i="4"/>
  <c r="BI341" i="4"/>
  <c r="BH341" i="4"/>
  <c r="BG341" i="4"/>
  <c r="BF341" i="4"/>
  <c r="T341" i="4"/>
  <c r="R341" i="4"/>
  <c r="P341" i="4"/>
  <c r="BI339" i="4"/>
  <c r="BH339" i="4"/>
  <c r="BG339" i="4"/>
  <c r="BF339" i="4"/>
  <c r="T339" i="4"/>
  <c r="R339" i="4"/>
  <c r="P339" i="4"/>
  <c r="BI337" i="4"/>
  <c r="BH337" i="4"/>
  <c r="BG337" i="4"/>
  <c r="BF337" i="4"/>
  <c r="T337" i="4"/>
  <c r="R337" i="4"/>
  <c r="P337" i="4"/>
  <c r="BI333" i="4"/>
  <c r="BH333" i="4"/>
  <c r="BG333" i="4"/>
  <c r="BF333" i="4"/>
  <c r="T333" i="4"/>
  <c r="R333" i="4"/>
  <c r="P333" i="4"/>
  <c r="BI331" i="4"/>
  <c r="BH331" i="4"/>
  <c r="BG331" i="4"/>
  <c r="BF331" i="4"/>
  <c r="T331" i="4"/>
  <c r="R331" i="4"/>
  <c r="P331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22" i="4"/>
  <c r="BH322" i="4"/>
  <c r="BG322" i="4"/>
  <c r="BF322" i="4"/>
  <c r="T322" i="4"/>
  <c r="R322" i="4"/>
  <c r="P322" i="4"/>
  <c r="BI315" i="4"/>
  <c r="BH315" i="4"/>
  <c r="BG315" i="4"/>
  <c r="BF315" i="4"/>
  <c r="T315" i="4"/>
  <c r="R315" i="4"/>
  <c r="P315" i="4"/>
  <c r="BI313" i="4"/>
  <c r="BH313" i="4"/>
  <c r="BG313" i="4"/>
  <c r="BF313" i="4"/>
  <c r="T313" i="4"/>
  <c r="R313" i="4"/>
  <c r="P313" i="4"/>
  <c r="BI311" i="4"/>
  <c r="BH311" i="4"/>
  <c r="BG311" i="4"/>
  <c r="BF311" i="4"/>
  <c r="T311" i="4"/>
  <c r="R311" i="4"/>
  <c r="P311" i="4"/>
  <c r="BI309" i="4"/>
  <c r="BH309" i="4"/>
  <c r="BG309" i="4"/>
  <c r="BF309" i="4"/>
  <c r="T309" i="4"/>
  <c r="R309" i="4"/>
  <c r="P309" i="4"/>
  <c r="BI304" i="4"/>
  <c r="BH304" i="4"/>
  <c r="BG304" i="4"/>
  <c r="BF304" i="4"/>
  <c r="T304" i="4"/>
  <c r="R304" i="4"/>
  <c r="P304" i="4"/>
  <c r="BI300" i="4"/>
  <c r="BH300" i="4"/>
  <c r="BG300" i="4"/>
  <c r="BF300" i="4"/>
  <c r="T300" i="4"/>
  <c r="R300" i="4"/>
  <c r="P300" i="4"/>
  <c r="BI290" i="4"/>
  <c r="BH290" i="4"/>
  <c r="BG290" i="4"/>
  <c r="BF290" i="4"/>
  <c r="T290" i="4"/>
  <c r="R290" i="4"/>
  <c r="P290" i="4"/>
  <c r="BI285" i="4"/>
  <c r="BH285" i="4"/>
  <c r="BG285" i="4"/>
  <c r="BF285" i="4"/>
  <c r="T285" i="4"/>
  <c r="R285" i="4"/>
  <c r="P285" i="4"/>
  <c r="BI280" i="4"/>
  <c r="BH280" i="4"/>
  <c r="BG280" i="4"/>
  <c r="BF280" i="4"/>
  <c r="T280" i="4"/>
  <c r="R280" i="4"/>
  <c r="P280" i="4"/>
  <c r="BI275" i="4"/>
  <c r="BH275" i="4"/>
  <c r="BG275" i="4"/>
  <c r="BF275" i="4"/>
  <c r="T275" i="4"/>
  <c r="R275" i="4"/>
  <c r="P275" i="4"/>
  <c r="BI271" i="4"/>
  <c r="BH271" i="4"/>
  <c r="BG271" i="4"/>
  <c r="BF271" i="4"/>
  <c r="T271" i="4"/>
  <c r="R271" i="4"/>
  <c r="P271" i="4"/>
  <c r="BI267" i="4"/>
  <c r="BH267" i="4"/>
  <c r="BG267" i="4"/>
  <c r="BF267" i="4"/>
  <c r="T267" i="4"/>
  <c r="R267" i="4"/>
  <c r="P267" i="4"/>
  <c r="BI263" i="4"/>
  <c r="BH263" i="4"/>
  <c r="BG263" i="4"/>
  <c r="BF263" i="4"/>
  <c r="T263" i="4"/>
  <c r="R263" i="4"/>
  <c r="P263" i="4"/>
  <c r="BI258" i="4"/>
  <c r="BH258" i="4"/>
  <c r="BG258" i="4"/>
  <c r="BF258" i="4"/>
  <c r="T258" i="4"/>
  <c r="T257" i="4" s="1"/>
  <c r="R258" i="4"/>
  <c r="R257" i="4"/>
  <c r="P258" i="4"/>
  <c r="P257" i="4" s="1"/>
  <c r="BI254" i="4"/>
  <c r="BH254" i="4"/>
  <c r="BG254" i="4"/>
  <c r="BF254" i="4"/>
  <c r="T254" i="4"/>
  <c r="R254" i="4"/>
  <c r="P254" i="4"/>
  <c r="BI251" i="4"/>
  <c r="BH251" i="4"/>
  <c r="BG251" i="4"/>
  <c r="BF251" i="4"/>
  <c r="T251" i="4"/>
  <c r="R251" i="4"/>
  <c r="P251" i="4"/>
  <c r="BI247" i="4"/>
  <c r="BH247" i="4"/>
  <c r="BG247" i="4"/>
  <c r="BF247" i="4"/>
  <c r="T247" i="4"/>
  <c r="R247" i="4"/>
  <c r="P247" i="4"/>
  <c r="BI244" i="4"/>
  <c r="BH244" i="4"/>
  <c r="BG244" i="4"/>
  <c r="BF244" i="4"/>
  <c r="T244" i="4"/>
  <c r="R244" i="4"/>
  <c r="P244" i="4"/>
  <c r="BI233" i="4"/>
  <c r="BH233" i="4"/>
  <c r="BG233" i="4"/>
  <c r="BF233" i="4"/>
  <c r="T233" i="4"/>
  <c r="R233" i="4"/>
  <c r="P233" i="4"/>
  <c r="BI229" i="4"/>
  <c r="BH229" i="4"/>
  <c r="BG229" i="4"/>
  <c r="BF229" i="4"/>
  <c r="T229" i="4"/>
  <c r="R229" i="4"/>
  <c r="P229" i="4"/>
  <c r="BI225" i="4"/>
  <c r="BH225" i="4"/>
  <c r="BG225" i="4"/>
  <c r="BF225" i="4"/>
  <c r="T225" i="4"/>
  <c r="R225" i="4"/>
  <c r="P225" i="4"/>
  <c r="BI222" i="4"/>
  <c r="BH222" i="4"/>
  <c r="BG222" i="4"/>
  <c r="BF222" i="4"/>
  <c r="T222" i="4"/>
  <c r="R222" i="4"/>
  <c r="P222" i="4"/>
  <c r="BI218" i="4"/>
  <c r="BH218" i="4"/>
  <c r="BG218" i="4"/>
  <c r="BF218" i="4"/>
  <c r="T218" i="4"/>
  <c r="R218" i="4"/>
  <c r="P218" i="4"/>
  <c r="BI215" i="4"/>
  <c r="BH215" i="4"/>
  <c r="BG215" i="4"/>
  <c r="BF215" i="4"/>
  <c r="T215" i="4"/>
  <c r="R215" i="4"/>
  <c r="P215" i="4"/>
  <c r="BI211" i="4"/>
  <c r="BH211" i="4"/>
  <c r="BG211" i="4"/>
  <c r="BF211" i="4"/>
  <c r="T211" i="4"/>
  <c r="R211" i="4"/>
  <c r="P211" i="4"/>
  <c r="BI209" i="4"/>
  <c r="BH209" i="4"/>
  <c r="BG209" i="4"/>
  <c r="BF209" i="4"/>
  <c r="T209" i="4"/>
  <c r="R209" i="4"/>
  <c r="P209" i="4"/>
  <c r="BI205" i="4"/>
  <c r="BH205" i="4"/>
  <c r="BG205" i="4"/>
  <c r="BF205" i="4"/>
  <c r="T205" i="4"/>
  <c r="R205" i="4"/>
  <c r="P205" i="4"/>
  <c r="BI201" i="4"/>
  <c r="BH201" i="4"/>
  <c r="BG201" i="4"/>
  <c r="BF201" i="4"/>
  <c r="T201" i="4"/>
  <c r="R201" i="4"/>
  <c r="P201" i="4"/>
  <c r="BI196" i="4"/>
  <c r="BH196" i="4"/>
  <c r="BG196" i="4"/>
  <c r="BF196" i="4"/>
  <c r="T196" i="4"/>
  <c r="R196" i="4"/>
  <c r="P196" i="4"/>
  <c r="BI191" i="4"/>
  <c r="BH191" i="4"/>
  <c r="BG191" i="4"/>
  <c r="BF191" i="4"/>
  <c r="T191" i="4"/>
  <c r="R191" i="4"/>
  <c r="P191" i="4"/>
  <c r="BI185" i="4"/>
  <c r="BH185" i="4"/>
  <c r="BG185" i="4"/>
  <c r="BF185" i="4"/>
  <c r="T185" i="4"/>
  <c r="R185" i="4"/>
  <c r="P185" i="4"/>
  <c r="BI181" i="4"/>
  <c r="BH181" i="4"/>
  <c r="BG181" i="4"/>
  <c r="BF181" i="4"/>
  <c r="T181" i="4"/>
  <c r="R181" i="4"/>
  <c r="P181" i="4"/>
  <c r="BI177" i="4"/>
  <c r="BH177" i="4"/>
  <c r="BG177" i="4"/>
  <c r="BF177" i="4"/>
  <c r="T177" i="4"/>
  <c r="R177" i="4"/>
  <c r="P177" i="4"/>
  <c r="BI175" i="4"/>
  <c r="BH175" i="4"/>
  <c r="BG175" i="4"/>
  <c r="BF175" i="4"/>
  <c r="T175" i="4"/>
  <c r="R175" i="4"/>
  <c r="P175" i="4"/>
  <c r="BI171" i="4"/>
  <c r="BH171" i="4"/>
  <c r="BG171" i="4"/>
  <c r="BF171" i="4"/>
  <c r="T171" i="4"/>
  <c r="R171" i="4"/>
  <c r="P171" i="4"/>
  <c r="BI166" i="4"/>
  <c r="BH166" i="4"/>
  <c r="BG166" i="4"/>
  <c r="BF166" i="4"/>
  <c r="T166" i="4"/>
  <c r="R166" i="4"/>
  <c r="P166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0" i="4"/>
  <c r="BH150" i="4"/>
  <c r="BG150" i="4"/>
  <c r="BF150" i="4"/>
  <c r="T150" i="4"/>
  <c r="R150" i="4"/>
  <c r="P150" i="4"/>
  <c r="BI144" i="4"/>
  <c r="BH144" i="4"/>
  <c r="BG144" i="4"/>
  <c r="BF144" i="4"/>
  <c r="T144" i="4"/>
  <c r="R144" i="4"/>
  <c r="P144" i="4"/>
  <c r="BI137" i="4"/>
  <c r="BH137" i="4"/>
  <c r="BG137" i="4"/>
  <c r="BF137" i="4"/>
  <c r="T137" i="4"/>
  <c r="R137" i="4"/>
  <c r="P137" i="4"/>
  <c r="BI132" i="4"/>
  <c r="BH132" i="4"/>
  <c r="BG132" i="4"/>
  <c r="BF132" i="4"/>
  <c r="T132" i="4"/>
  <c r="R132" i="4"/>
  <c r="P132" i="4"/>
  <c r="J125" i="4"/>
  <c r="F125" i="4"/>
  <c r="F123" i="4"/>
  <c r="E121" i="4"/>
  <c r="J93" i="4"/>
  <c r="F93" i="4"/>
  <c r="F91" i="4"/>
  <c r="E89" i="4"/>
  <c r="J26" i="4"/>
  <c r="E26" i="4"/>
  <c r="J94" i="4" s="1"/>
  <c r="J25" i="4"/>
  <c r="J20" i="4"/>
  <c r="E20" i="4"/>
  <c r="F126" i="4"/>
  <c r="J19" i="4"/>
  <c r="J14" i="4"/>
  <c r="J91" i="4"/>
  <c r="E7" i="4"/>
  <c r="E117" i="4" s="1"/>
  <c r="J39" i="3"/>
  <c r="J38" i="3"/>
  <c r="AY97" i="1"/>
  <c r="J37" i="3"/>
  <c r="AX97" i="1" s="1"/>
  <c r="BI635" i="3"/>
  <c r="BH635" i="3"/>
  <c r="BG635" i="3"/>
  <c r="BF635" i="3"/>
  <c r="T635" i="3"/>
  <c r="T634" i="3"/>
  <c r="R635" i="3"/>
  <c r="R634" i="3" s="1"/>
  <c r="P635" i="3"/>
  <c r="P634" i="3" s="1"/>
  <c r="BI631" i="3"/>
  <c r="BH631" i="3"/>
  <c r="BG631" i="3"/>
  <c r="BF631" i="3"/>
  <c r="T631" i="3"/>
  <c r="R631" i="3"/>
  <c r="P631" i="3"/>
  <c r="BI626" i="3"/>
  <c r="BH626" i="3"/>
  <c r="BG626" i="3"/>
  <c r="BF626" i="3"/>
  <c r="T626" i="3"/>
  <c r="R626" i="3"/>
  <c r="P626" i="3"/>
  <c r="BI621" i="3"/>
  <c r="BH621" i="3"/>
  <c r="BG621" i="3"/>
  <c r="BF621" i="3"/>
  <c r="T621" i="3"/>
  <c r="R621" i="3"/>
  <c r="P621" i="3"/>
  <c r="BI616" i="3"/>
  <c r="BH616" i="3"/>
  <c r="BG616" i="3"/>
  <c r="BF616" i="3"/>
  <c r="T616" i="3"/>
  <c r="R616" i="3"/>
  <c r="P616" i="3"/>
  <c r="BI613" i="3"/>
  <c r="BH613" i="3"/>
  <c r="BG613" i="3"/>
  <c r="BF613" i="3"/>
  <c r="T613" i="3"/>
  <c r="R613" i="3"/>
  <c r="P613" i="3"/>
  <c r="BI610" i="3"/>
  <c r="BH610" i="3"/>
  <c r="BG610" i="3"/>
  <c r="BF610" i="3"/>
  <c r="T610" i="3"/>
  <c r="R610" i="3"/>
  <c r="P610" i="3"/>
  <c r="BI604" i="3"/>
  <c r="BH604" i="3"/>
  <c r="BG604" i="3"/>
  <c r="BF604" i="3"/>
  <c r="T604" i="3"/>
  <c r="R604" i="3"/>
  <c r="P604" i="3"/>
  <c r="BI597" i="3"/>
  <c r="BH597" i="3"/>
  <c r="BG597" i="3"/>
  <c r="BF597" i="3"/>
  <c r="T597" i="3"/>
  <c r="R597" i="3"/>
  <c r="P597" i="3"/>
  <c r="BI589" i="3"/>
  <c r="BH589" i="3"/>
  <c r="BG589" i="3"/>
  <c r="BF589" i="3"/>
  <c r="T589" i="3"/>
  <c r="R589" i="3"/>
  <c r="P589" i="3"/>
  <c r="BI581" i="3"/>
  <c r="BH581" i="3"/>
  <c r="BG581" i="3"/>
  <c r="BF581" i="3"/>
  <c r="T581" i="3"/>
  <c r="R581" i="3"/>
  <c r="P581" i="3"/>
  <c r="BI564" i="3"/>
  <c r="BH564" i="3"/>
  <c r="BG564" i="3"/>
  <c r="BF564" i="3"/>
  <c r="T564" i="3"/>
  <c r="T563" i="3"/>
  <c r="R564" i="3"/>
  <c r="R563" i="3" s="1"/>
  <c r="P564" i="3"/>
  <c r="P563" i="3" s="1"/>
  <c r="BI556" i="3"/>
  <c r="BH556" i="3"/>
  <c r="BG556" i="3"/>
  <c r="BF556" i="3"/>
  <c r="T556" i="3"/>
  <c r="R556" i="3"/>
  <c r="P556" i="3"/>
  <c r="BI551" i="3"/>
  <c r="BH551" i="3"/>
  <c r="BG551" i="3"/>
  <c r="BF551" i="3"/>
  <c r="T551" i="3"/>
  <c r="R551" i="3"/>
  <c r="P551" i="3"/>
  <c r="BI548" i="3"/>
  <c r="BH548" i="3"/>
  <c r="BG548" i="3"/>
  <c r="BF548" i="3"/>
  <c r="T548" i="3"/>
  <c r="R548" i="3"/>
  <c r="P548" i="3"/>
  <c r="BI545" i="3"/>
  <c r="BH545" i="3"/>
  <c r="BG545" i="3"/>
  <c r="BF545" i="3"/>
  <c r="T545" i="3"/>
  <c r="R545" i="3"/>
  <c r="P545" i="3"/>
  <c r="BI543" i="3"/>
  <c r="BH543" i="3"/>
  <c r="BG543" i="3"/>
  <c r="BF543" i="3"/>
  <c r="T543" i="3"/>
  <c r="R543" i="3"/>
  <c r="P543" i="3"/>
  <c r="BI541" i="3"/>
  <c r="BH541" i="3"/>
  <c r="BG541" i="3"/>
  <c r="BF541" i="3"/>
  <c r="T541" i="3"/>
  <c r="R541" i="3"/>
  <c r="P541" i="3"/>
  <c r="BI535" i="3"/>
  <c r="BH535" i="3"/>
  <c r="BG535" i="3"/>
  <c r="BF535" i="3"/>
  <c r="T535" i="3"/>
  <c r="R535" i="3"/>
  <c r="P535" i="3"/>
  <c r="BI533" i="3"/>
  <c r="BH533" i="3"/>
  <c r="BG533" i="3"/>
  <c r="BF533" i="3"/>
  <c r="T533" i="3"/>
  <c r="R533" i="3"/>
  <c r="P533" i="3"/>
  <c r="BI529" i="3"/>
  <c r="BH529" i="3"/>
  <c r="BG529" i="3"/>
  <c r="BF529" i="3"/>
  <c r="T529" i="3"/>
  <c r="R529" i="3"/>
  <c r="P529" i="3"/>
  <c r="BI527" i="3"/>
  <c r="BH527" i="3"/>
  <c r="BG527" i="3"/>
  <c r="BF527" i="3"/>
  <c r="T527" i="3"/>
  <c r="R527" i="3"/>
  <c r="P527" i="3"/>
  <c r="BI525" i="3"/>
  <c r="BH525" i="3"/>
  <c r="BG525" i="3"/>
  <c r="BF525" i="3"/>
  <c r="T525" i="3"/>
  <c r="R525" i="3"/>
  <c r="P525" i="3"/>
  <c r="BI523" i="3"/>
  <c r="BH523" i="3"/>
  <c r="BG523" i="3"/>
  <c r="BF523" i="3"/>
  <c r="T523" i="3"/>
  <c r="R523" i="3"/>
  <c r="P523" i="3"/>
  <c r="BI516" i="3"/>
  <c r="BH516" i="3"/>
  <c r="BG516" i="3"/>
  <c r="BF516" i="3"/>
  <c r="T516" i="3"/>
  <c r="R516" i="3"/>
  <c r="P516" i="3"/>
  <c r="BI514" i="3"/>
  <c r="BH514" i="3"/>
  <c r="BG514" i="3"/>
  <c r="BF514" i="3"/>
  <c r="T514" i="3"/>
  <c r="R514" i="3"/>
  <c r="P514" i="3"/>
  <c r="BI510" i="3"/>
  <c r="BH510" i="3"/>
  <c r="BG510" i="3"/>
  <c r="BF510" i="3"/>
  <c r="T510" i="3"/>
  <c r="R510" i="3"/>
  <c r="P510" i="3"/>
  <c r="BI508" i="3"/>
  <c r="BH508" i="3"/>
  <c r="BG508" i="3"/>
  <c r="BF508" i="3"/>
  <c r="T508" i="3"/>
  <c r="R508" i="3"/>
  <c r="P508" i="3"/>
  <c r="BI504" i="3"/>
  <c r="BH504" i="3"/>
  <c r="BG504" i="3"/>
  <c r="BF504" i="3"/>
  <c r="T504" i="3"/>
  <c r="R504" i="3"/>
  <c r="P504" i="3"/>
  <c r="BI502" i="3"/>
  <c r="BH502" i="3"/>
  <c r="BG502" i="3"/>
  <c r="BF502" i="3"/>
  <c r="T502" i="3"/>
  <c r="R502" i="3"/>
  <c r="P502" i="3"/>
  <c r="BI500" i="3"/>
  <c r="BH500" i="3"/>
  <c r="BG500" i="3"/>
  <c r="BF500" i="3"/>
  <c r="T500" i="3"/>
  <c r="R500" i="3"/>
  <c r="P500" i="3"/>
  <c r="BI498" i="3"/>
  <c r="BH498" i="3"/>
  <c r="BG498" i="3"/>
  <c r="BF498" i="3"/>
  <c r="T498" i="3"/>
  <c r="R498" i="3"/>
  <c r="P498" i="3"/>
  <c r="BI496" i="3"/>
  <c r="BH496" i="3"/>
  <c r="BG496" i="3"/>
  <c r="BF496" i="3"/>
  <c r="T496" i="3"/>
  <c r="R496" i="3"/>
  <c r="P496" i="3"/>
  <c r="BI488" i="3"/>
  <c r="BH488" i="3"/>
  <c r="BG488" i="3"/>
  <c r="BF488" i="3"/>
  <c r="T488" i="3"/>
  <c r="R488" i="3"/>
  <c r="P488" i="3"/>
  <c r="BI486" i="3"/>
  <c r="BH486" i="3"/>
  <c r="BG486" i="3"/>
  <c r="BF486" i="3"/>
  <c r="T486" i="3"/>
  <c r="R486" i="3"/>
  <c r="P486" i="3"/>
  <c r="BI482" i="3"/>
  <c r="BH482" i="3"/>
  <c r="BG482" i="3"/>
  <c r="BF482" i="3"/>
  <c r="T482" i="3"/>
  <c r="R482" i="3"/>
  <c r="P482" i="3"/>
  <c r="BI478" i="3"/>
  <c r="BH478" i="3"/>
  <c r="BG478" i="3"/>
  <c r="BF478" i="3"/>
  <c r="T478" i="3"/>
  <c r="R478" i="3"/>
  <c r="P478" i="3"/>
  <c r="BI474" i="3"/>
  <c r="BH474" i="3"/>
  <c r="BG474" i="3"/>
  <c r="BF474" i="3"/>
  <c r="T474" i="3"/>
  <c r="R474" i="3"/>
  <c r="P474" i="3"/>
  <c r="BI471" i="3"/>
  <c r="BH471" i="3"/>
  <c r="BG471" i="3"/>
  <c r="BF471" i="3"/>
  <c r="T471" i="3"/>
  <c r="R471" i="3"/>
  <c r="P471" i="3"/>
  <c r="BI467" i="3"/>
  <c r="BH467" i="3"/>
  <c r="BG467" i="3"/>
  <c r="BF467" i="3"/>
  <c r="T467" i="3"/>
  <c r="R467" i="3"/>
  <c r="P467" i="3"/>
  <c r="BI464" i="3"/>
  <c r="BH464" i="3"/>
  <c r="BG464" i="3"/>
  <c r="BF464" i="3"/>
  <c r="T464" i="3"/>
  <c r="R464" i="3"/>
  <c r="P464" i="3"/>
  <c r="BI458" i="3"/>
  <c r="BH458" i="3"/>
  <c r="BG458" i="3"/>
  <c r="BF458" i="3"/>
  <c r="T458" i="3"/>
  <c r="R458" i="3"/>
  <c r="P458" i="3"/>
  <c r="BI455" i="3"/>
  <c r="BH455" i="3"/>
  <c r="BG455" i="3"/>
  <c r="BF455" i="3"/>
  <c r="T455" i="3"/>
  <c r="R455" i="3"/>
  <c r="P455" i="3"/>
  <c r="BI447" i="3"/>
  <c r="BH447" i="3"/>
  <c r="BG447" i="3"/>
  <c r="BF447" i="3"/>
  <c r="T447" i="3"/>
  <c r="R447" i="3"/>
  <c r="P447" i="3"/>
  <c r="BI439" i="3"/>
  <c r="BH439" i="3"/>
  <c r="BG439" i="3"/>
  <c r="BF439" i="3"/>
  <c r="T439" i="3"/>
  <c r="R439" i="3"/>
  <c r="P439" i="3"/>
  <c r="BI435" i="3"/>
  <c r="BH435" i="3"/>
  <c r="BG435" i="3"/>
  <c r="BF435" i="3"/>
  <c r="T435" i="3"/>
  <c r="R435" i="3"/>
  <c r="P435" i="3"/>
  <c r="BI431" i="3"/>
  <c r="BH431" i="3"/>
  <c r="BG431" i="3"/>
  <c r="BF431" i="3"/>
  <c r="T431" i="3"/>
  <c r="R431" i="3"/>
  <c r="P431" i="3"/>
  <c r="BI423" i="3"/>
  <c r="BH423" i="3"/>
  <c r="BG423" i="3"/>
  <c r="BF423" i="3"/>
  <c r="T423" i="3"/>
  <c r="R423" i="3"/>
  <c r="P423" i="3"/>
  <c r="BI413" i="3"/>
  <c r="BH413" i="3"/>
  <c r="BG413" i="3"/>
  <c r="BF413" i="3"/>
  <c r="T413" i="3"/>
  <c r="R413" i="3"/>
  <c r="P413" i="3"/>
  <c r="BI409" i="3"/>
  <c r="BH409" i="3"/>
  <c r="BG409" i="3"/>
  <c r="BF409" i="3"/>
  <c r="T409" i="3"/>
  <c r="R409" i="3"/>
  <c r="P409" i="3"/>
  <c r="BI404" i="3"/>
  <c r="BH404" i="3"/>
  <c r="BG404" i="3"/>
  <c r="BF404" i="3"/>
  <c r="T404" i="3"/>
  <c r="R404" i="3"/>
  <c r="P404" i="3"/>
  <c r="BI396" i="3"/>
  <c r="BH396" i="3"/>
  <c r="BG396" i="3"/>
  <c r="BF396" i="3"/>
  <c r="T396" i="3"/>
  <c r="R396" i="3"/>
  <c r="P396" i="3"/>
  <c r="BI389" i="3"/>
  <c r="BH389" i="3"/>
  <c r="BG389" i="3"/>
  <c r="BF389" i="3"/>
  <c r="T389" i="3"/>
  <c r="T388" i="3" s="1"/>
  <c r="R389" i="3"/>
  <c r="R388" i="3" s="1"/>
  <c r="P389" i="3"/>
  <c r="P388" i="3" s="1"/>
  <c r="BI384" i="3"/>
  <c r="BH384" i="3"/>
  <c r="BG384" i="3"/>
  <c r="BF384" i="3"/>
  <c r="T384" i="3"/>
  <c r="T383" i="3" s="1"/>
  <c r="R384" i="3"/>
  <c r="R383" i="3" s="1"/>
  <c r="P384" i="3"/>
  <c r="P383" i="3"/>
  <c r="BI380" i="3"/>
  <c r="BH380" i="3"/>
  <c r="BG380" i="3"/>
  <c r="BF380" i="3"/>
  <c r="T380" i="3"/>
  <c r="R380" i="3"/>
  <c r="P380" i="3"/>
  <c r="BI377" i="3"/>
  <c r="BH377" i="3"/>
  <c r="BG377" i="3"/>
  <c r="BF377" i="3"/>
  <c r="T377" i="3"/>
  <c r="R377" i="3"/>
  <c r="P377" i="3"/>
  <c r="BI370" i="3"/>
  <c r="BH370" i="3"/>
  <c r="BG370" i="3"/>
  <c r="BF370" i="3"/>
  <c r="T370" i="3"/>
  <c r="R370" i="3"/>
  <c r="P370" i="3"/>
  <c r="BI359" i="3"/>
  <c r="BH359" i="3"/>
  <c r="BG359" i="3"/>
  <c r="BF359" i="3"/>
  <c r="T359" i="3"/>
  <c r="R359" i="3"/>
  <c r="P359" i="3"/>
  <c r="BI346" i="3"/>
  <c r="BH346" i="3"/>
  <c r="BG346" i="3"/>
  <c r="BF346" i="3"/>
  <c r="T346" i="3"/>
  <c r="R346" i="3"/>
  <c r="P346" i="3"/>
  <c r="BI342" i="3"/>
  <c r="BH342" i="3"/>
  <c r="BG342" i="3"/>
  <c r="BF342" i="3"/>
  <c r="T342" i="3"/>
  <c r="R342" i="3"/>
  <c r="P342" i="3"/>
  <c r="BI331" i="3"/>
  <c r="BH331" i="3"/>
  <c r="BG331" i="3"/>
  <c r="BF331" i="3"/>
  <c r="T331" i="3"/>
  <c r="R331" i="3"/>
  <c r="P331" i="3"/>
  <c r="BI323" i="3"/>
  <c r="BH323" i="3"/>
  <c r="BG323" i="3"/>
  <c r="BF323" i="3"/>
  <c r="T323" i="3"/>
  <c r="R323" i="3"/>
  <c r="P323" i="3"/>
  <c r="BI320" i="3"/>
  <c r="BH320" i="3"/>
  <c r="BG320" i="3"/>
  <c r="BF320" i="3"/>
  <c r="T320" i="3"/>
  <c r="R320" i="3"/>
  <c r="P320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06" i="3"/>
  <c r="BH306" i="3"/>
  <c r="BG306" i="3"/>
  <c r="BF306" i="3"/>
  <c r="T306" i="3"/>
  <c r="R306" i="3"/>
  <c r="P306" i="3"/>
  <c r="BI304" i="3"/>
  <c r="BH304" i="3"/>
  <c r="BG304" i="3"/>
  <c r="BF304" i="3"/>
  <c r="T304" i="3"/>
  <c r="R304" i="3"/>
  <c r="P304" i="3"/>
  <c r="BI296" i="3"/>
  <c r="BH296" i="3"/>
  <c r="BG296" i="3"/>
  <c r="BF296" i="3"/>
  <c r="T296" i="3"/>
  <c r="R296" i="3"/>
  <c r="P296" i="3"/>
  <c r="BI294" i="3"/>
  <c r="BH294" i="3"/>
  <c r="BG294" i="3"/>
  <c r="BF294" i="3"/>
  <c r="T294" i="3"/>
  <c r="R294" i="3"/>
  <c r="P294" i="3"/>
  <c r="BI283" i="3"/>
  <c r="BH283" i="3"/>
  <c r="BG283" i="3"/>
  <c r="BF283" i="3"/>
  <c r="T283" i="3"/>
  <c r="R283" i="3"/>
  <c r="P283" i="3"/>
  <c r="BI279" i="3"/>
  <c r="BH279" i="3"/>
  <c r="BG279" i="3"/>
  <c r="BF279" i="3"/>
  <c r="T279" i="3"/>
  <c r="R279" i="3"/>
  <c r="P279" i="3"/>
  <c r="BI274" i="3"/>
  <c r="BH274" i="3"/>
  <c r="BG274" i="3"/>
  <c r="BF274" i="3"/>
  <c r="T274" i="3"/>
  <c r="R274" i="3"/>
  <c r="P274" i="3"/>
  <c r="BI269" i="3"/>
  <c r="BH269" i="3"/>
  <c r="BG269" i="3"/>
  <c r="BF269" i="3"/>
  <c r="T269" i="3"/>
  <c r="R269" i="3"/>
  <c r="P269" i="3"/>
  <c r="BI246" i="3"/>
  <c r="BH246" i="3"/>
  <c r="BG246" i="3"/>
  <c r="BF246" i="3"/>
  <c r="T246" i="3"/>
  <c r="R246" i="3"/>
  <c r="P246" i="3"/>
  <c r="BI243" i="3"/>
  <c r="BH243" i="3"/>
  <c r="BG243" i="3"/>
  <c r="BF243" i="3"/>
  <c r="T243" i="3"/>
  <c r="R243" i="3"/>
  <c r="P243" i="3"/>
  <c r="BI234" i="3"/>
  <c r="BH234" i="3"/>
  <c r="BG234" i="3"/>
  <c r="BF234" i="3"/>
  <c r="T234" i="3"/>
  <c r="R234" i="3"/>
  <c r="P234" i="3"/>
  <c r="BI225" i="3"/>
  <c r="BH225" i="3"/>
  <c r="BG225" i="3"/>
  <c r="BF225" i="3"/>
  <c r="T225" i="3"/>
  <c r="R225" i="3"/>
  <c r="P225" i="3"/>
  <c r="BI218" i="3"/>
  <c r="BH218" i="3"/>
  <c r="BG218" i="3"/>
  <c r="BF218" i="3"/>
  <c r="T218" i="3"/>
  <c r="R218" i="3"/>
  <c r="P218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196" i="3"/>
  <c r="BH196" i="3"/>
  <c r="BG196" i="3"/>
  <c r="BF196" i="3"/>
  <c r="T196" i="3"/>
  <c r="R196" i="3"/>
  <c r="P196" i="3"/>
  <c r="BI183" i="3"/>
  <c r="BH183" i="3"/>
  <c r="BG183" i="3"/>
  <c r="BF183" i="3"/>
  <c r="T183" i="3"/>
  <c r="R183" i="3"/>
  <c r="P183" i="3"/>
  <c r="BI169" i="3"/>
  <c r="BH169" i="3"/>
  <c r="BG169" i="3"/>
  <c r="BF169" i="3"/>
  <c r="F36" i="3" s="1"/>
  <c r="T169" i="3"/>
  <c r="R169" i="3"/>
  <c r="P169" i="3"/>
  <c r="BI156" i="3"/>
  <c r="BH156" i="3"/>
  <c r="BG156" i="3"/>
  <c r="BF156" i="3"/>
  <c r="T156" i="3"/>
  <c r="R156" i="3"/>
  <c r="P156" i="3"/>
  <c r="BI151" i="3"/>
  <c r="BH151" i="3"/>
  <c r="BG151" i="3"/>
  <c r="BF151" i="3"/>
  <c r="T151" i="3"/>
  <c r="R151" i="3"/>
  <c r="P151" i="3"/>
  <c r="BI142" i="3"/>
  <c r="BH142" i="3"/>
  <c r="BG142" i="3"/>
  <c r="BF142" i="3"/>
  <c r="T142" i="3"/>
  <c r="R142" i="3"/>
  <c r="P142" i="3"/>
  <c r="BI137" i="3"/>
  <c r="BH137" i="3"/>
  <c r="BG137" i="3"/>
  <c r="BF137" i="3"/>
  <c r="T137" i="3"/>
  <c r="R137" i="3"/>
  <c r="P137" i="3"/>
  <c r="BI132" i="3"/>
  <c r="BH132" i="3"/>
  <c r="BG132" i="3"/>
  <c r="BF132" i="3"/>
  <c r="T132" i="3"/>
  <c r="R132" i="3"/>
  <c r="P132" i="3"/>
  <c r="J125" i="3"/>
  <c r="F125" i="3"/>
  <c r="F123" i="3"/>
  <c r="E121" i="3"/>
  <c r="J93" i="3"/>
  <c r="F93" i="3"/>
  <c r="F91" i="3"/>
  <c r="E89" i="3"/>
  <c r="J26" i="3"/>
  <c r="E26" i="3"/>
  <c r="J126" i="3" s="1"/>
  <c r="J25" i="3"/>
  <c r="J20" i="3"/>
  <c r="E20" i="3"/>
  <c r="F94" i="3" s="1"/>
  <c r="J19" i="3"/>
  <c r="J14" i="3"/>
  <c r="J91" i="3"/>
  <c r="E7" i="3"/>
  <c r="E85" i="3" s="1"/>
  <c r="J39" i="2"/>
  <c r="J38" i="2"/>
  <c r="AY96" i="1"/>
  <c r="J37" i="2"/>
  <c r="AX96" i="1"/>
  <c r="BI946" i="2"/>
  <c r="BH946" i="2"/>
  <c r="BG946" i="2"/>
  <c r="BF946" i="2"/>
  <c r="T946" i="2"/>
  <c r="T945" i="2"/>
  <c r="R946" i="2"/>
  <c r="R945" i="2"/>
  <c r="P946" i="2"/>
  <c r="P945" i="2" s="1"/>
  <c r="BI942" i="2"/>
  <c r="BH942" i="2"/>
  <c r="BG942" i="2"/>
  <c r="BF942" i="2"/>
  <c r="T942" i="2"/>
  <c r="R942" i="2"/>
  <c r="P942" i="2"/>
  <c r="BI937" i="2"/>
  <c r="BH937" i="2"/>
  <c r="BG937" i="2"/>
  <c r="BF937" i="2"/>
  <c r="T937" i="2"/>
  <c r="R937" i="2"/>
  <c r="P937" i="2"/>
  <c r="BI929" i="2"/>
  <c r="BH929" i="2"/>
  <c r="BG929" i="2"/>
  <c r="BF929" i="2"/>
  <c r="T929" i="2"/>
  <c r="R929" i="2"/>
  <c r="P929" i="2"/>
  <c r="BI926" i="2"/>
  <c r="BH926" i="2"/>
  <c r="BG926" i="2"/>
  <c r="BF926" i="2"/>
  <c r="T926" i="2"/>
  <c r="R926" i="2"/>
  <c r="P926" i="2"/>
  <c r="BI923" i="2"/>
  <c r="BH923" i="2"/>
  <c r="BG923" i="2"/>
  <c r="BF923" i="2"/>
  <c r="T923" i="2"/>
  <c r="R923" i="2"/>
  <c r="P923" i="2"/>
  <c r="BI920" i="2"/>
  <c r="BH920" i="2"/>
  <c r="BG920" i="2"/>
  <c r="BF920" i="2"/>
  <c r="T920" i="2"/>
  <c r="R920" i="2"/>
  <c r="P920" i="2"/>
  <c r="BI910" i="2"/>
  <c r="BH910" i="2"/>
  <c r="BG910" i="2"/>
  <c r="BF910" i="2"/>
  <c r="T910" i="2"/>
  <c r="R910" i="2"/>
  <c r="P910" i="2"/>
  <c r="BI897" i="2"/>
  <c r="BH897" i="2"/>
  <c r="BG897" i="2"/>
  <c r="BF897" i="2"/>
  <c r="T897" i="2"/>
  <c r="R897" i="2"/>
  <c r="P897" i="2"/>
  <c r="BI891" i="2"/>
  <c r="BH891" i="2"/>
  <c r="BG891" i="2"/>
  <c r="BF891" i="2"/>
  <c r="T891" i="2"/>
  <c r="R891" i="2"/>
  <c r="P891" i="2"/>
  <c r="BI884" i="2"/>
  <c r="BH884" i="2"/>
  <c r="BG884" i="2"/>
  <c r="BF884" i="2"/>
  <c r="T884" i="2"/>
  <c r="R884" i="2"/>
  <c r="P884" i="2"/>
  <c r="BI880" i="2"/>
  <c r="BH880" i="2"/>
  <c r="BG880" i="2"/>
  <c r="BF880" i="2"/>
  <c r="T880" i="2"/>
  <c r="R880" i="2"/>
  <c r="P880" i="2"/>
  <c r="BI877" i="2"/>
  <c r="BH877" i="2"/>
  <c r="BG877" i="2"/>
  <c r="BF877" i="2"/>
  <c r="T877" i="2"/>
  <c r="R877" i="2"/>
  <c r="P877" i="2"/>
  <c r="BI874" i="2"/>
  <c r="BH874" i="2"/>
  <c r="BG874" i="2"/>
  <c r="BF874" i="2"/>
  <c r="T874" i="2"/>
  <c r="R874" i="2"/>
  <c r="P874" i="2"/>
  <c r="BI866" i="2"/>
  <c r="BH866" i="2"/>
  <c r="BG866" i="2"/>
  <c r="BF866" i="2"/>
  <c r="T866" i="2"/>
  <c r="R866" i="2"/>
  <c r="P866" i="2"/>
  <c r="BI858" i="2"/>
  <c r="BH858" i="2"/>
  <c r="BG858" i="2"/>
  <c r="BF858" i="2"/>
  <c r="T858" i="2"/>
  <c r="R858" i="2"/>
  <c r="P858" i="2"/>
  <c r="BI854" i="2"/>
  <c r="BH854" i="2"/>
  <c r="BG854" i="2"/>
  <c r="BF854" i="2"/>
  <c r="T854" i="2"/>
  <c r="R854" i="2"/>
  <c r="P854" i="2"/>
  <c r="BI851" i="2"/>
  <c r="BH851" i="2"/>
  <c r="BG851" i="2"/>
  <c r="BF851" i="2"/>
  <c r="T851" i="2"/>
  <c r="R851" i="2"/>
  <c r="P851" i="2"/>
  <c r="BI843" i="2"/>
  <c r="BH843" i="2"/>
  <c r="BG843" i="2"/>
  <c r="BF843" i="2"/>
  <c r="T843" i="2"/>
  <c r="R843" i="2"/>
  <c r="P843" i="2"/>
  <c r="BI829" i="2"/>
  <c r="BH829" i="2"/>
  <c r="BG829" i="2"/>
  <c r="BF829" i="2"/>
  <c r="T829" i="2"/>
  <c r="R829" i="2"/>
  <c r="P829" i="2"/>
  <c r="BI812" i="2"/>
  <c r="BH812" i="2"/>
  <c r="BG812" i="2"/>
  <c r="BF812" i="2"/>
  <c r="T812" i="2"/>
  <c r="R812" i="2"/>
  <c r="P812" i="2"/>
  <c r="BI798" i="2"/>
  <c r="BH798" i="2"/>
  <c r="BG798" i="2"/>
  <c r="BF798" i="2"/>
  <c r="T798" i="2"/>
  <c r="R798" i="2"/>
  <c r="P798" i="2"/>
  <c r="BI794" i="2"/>
  <c r="BH794" i="2"/>
  <c r="BG794" i="2"/>
  <c r="BF794" i="2"/>
  <c r="T794" i="2"/>
  <c r="R794" i="2"/>
  <c r="P794" i="2"/>
  <c r="BI786" i="2"/>
  <c r="BH786" i="2"/>
  <c r="BG786" i="2"/>
  <c r="BF786" i="2"/>
  <c r="T786" i="2"/>
  <c r="R786" i="2"/>
  <c r="P786" i="2"/>
  <c r="BI779" i="2"/>
  <c r="BH779" i="2"/>
  <c r="BG779" i="2"/>
  <c r="BF779" i="2"/>
  <c r="T779" i="2"/>
  <c r="R779" i="2"/>
  <c r="P779" i="2"/>
  <c r="BI777" i="2"/>
  <c r="BH777" i="2"/>
  <c r="BG777" i="2"/>
  <c r="BF777" i="2"/>
  <c r="T777" i="2"/>
  <c r="R777" i="2"/>
  <c r="P777" i="2"/>
  <c r="BI771" i="2"/>
  <c r="BH771" i="2"/>
  <c r="BG771" i="2"/>
  <c r="BF771" i="2"/>
  <c r="T771" i="2"/>
  <c r="R771" i="2"/>
  <c r="P771" i="2"/>
  <c r="BI766" i="2"/>
  <c r="BH766" i="2"/>
  <c r="BG766" i="2"/>
  <c r="BF766" i="2"/>
  <c r="T766" i="2"/>
  <c r="R766" i="2"/>
  <c r="P766" i="2"/>
  <c r="BI762" i="2"/>
  <c r="BH762" i="2"/>
  <c r="BG762" i="2"/>
  <c r="BF762" i="2"/>
  <c r="T762" i="2"/>
  <c r="R762" i="2"/>
  <c r="P762" i="2"/>
  <c r="BI756" i="2"/>
  <c r="BH756" i="2"/>
  <c r="BG756" i="2"/>
  <c r="BF756" i="2"/>
  <c r="T756" i="2"/>
  <c r="R756" i="2"/>
  <c r="P756" i="2"/>
  <c r="BI754" i="2"/>
  <c r="BH754" i="2"/>
  <c r="BG754" i="2"/>
  <c r="BF754" i="2"/>
  <c r="T754" i="2"/>
  <c r="R754" i="2"/>
  <c r="P754" i="2"/>
  <c r="BI750" i="2"/>
  <c r="BH750" i="2"/>
  <c r="BG750" i="2"/>
  <c r="BF750" i="2"/>
  <c r="T750" i="2"/>
  <c r="R750" i="2"/>
  <c r="P750" i="2"/>
  <c r="BI748" i="2"/>
  <c r="BH748" i="2"/>
  <c r="BG748" i="2"/>
  <c r="BF748" i="2"/>
  <c r="T748" i="2"/>
  <c r="R748" i="2"/>
  <c r="P748" i="2"/>
  <c r="BI745" i="2"/>
  <c r="BH745" i="2"/>
  <c r="BG745" i="2"/>
  <c r="BF745" i="2"/>
  <c r="T745" i="2"/>
  <c r="R745" i="2"/>
  <c r="P745" i="2"/>
  <c r="BI743" i="2"/>
  <c r="BH743" i="2"/>
  <c r="BG743" i="2"/>
  <c r="BF743" i="2"/>
  <c r="T743" i="2"/>
  <c r="R743" i="2"/>
  <c r="P743" i="2"/>
  <c r="BI741" i="2"/>
  <c r="BH741" i="2"/>
  <c r="BG741" i="2"/>
  <c r="BF741" i="2"/>
  <c r="T741" i="2"/>
  <c r="R741" i="2"/>
  <c r="P741" i="2"/>
  <c r="BI737" i="2"/>
  <c r="BH737" i="2"/>
  <c r="BG737" i="2"/>
  <c r="BF737" i="2"/>
  <c r="T737" i="2"/>
  <c r="R737" i="2"/>
  <c r="P737" i="2"/>
  <c r="BI735" i="2"/>
  <c r="BH735" i="2"/>
  <c r="BG735" i="2"/>
  <c r="BF735" i="2"/>
  <c r="T735" i="2"/>
  <c r="R735" i="2"/>
  <c r="P735" i="2"/>
  <c r="BI729" i="2"/>
  <c r="BH729" i="2"/>
  <c r="BG729" i="2"/>
  <c r="BF729" i="2"/>
  <c r="T729" i="2"/>
  <c r="R729" i="2"/>
  <c r="P729" i="2"/>
  <c r="BI726" i="2"/>
  <c r="BH726" i="2"/>
  <c r="BG726" i="2"/>
  <c r="BF726" i="2"/>
  <c r="T726" i="2"/>
  <c r="R726" i="2"/>
  <c r="P726" i="2"/>
  <c r="BI723" i="2"/>
  <c r="BH723" i="2"/>
  <c r="BG723" i="2"/>
  <c r="BF723" i="2"/>
  <c r="T723" i="2"/>
  <c r="R723" i="2"/>
  <c r="P723" i="2"/>
  <c r="BI720" i="2"/>
  <c r="BH720" i="2"/>
  <c r="BG720" i="2"/>
  <c r="BF720" i="2"/>
  <c r="T720" i="2"/>
  <c r="R720" i="2"/>
  <c r="P720" i="2"/>
  <c r="BI714" i="2"/>
  <c r="BH714" i="2"/>
  <c r="BG714" i="2"/>
  <c r="BF714" i="2"/>
  <c r="T714" i="2"/>
  <c r="R714" i="2"/>
  <c r="P714" i="2"/>
  <c r="BI710" i="2"/>
  <c r="BH710" i="2"/>
  <c r="BG710" i="2"/>
  <c r="BF710" i="2"/>
  <c r="T710" i="2"/>
  <c r="R710" i="2"/>
  <c r="P710" i="2"/>
  <c r="BI708" i="2"/>
  <c r="BH708" i="2"/>
  <c r="BG708" i="2"/>
  <c r="BF708" i="2"/>
  <c r="T708" i="2"/>
  <c r="R708" i="2"/>
  <c r="P708" i="2"/>
  <c r="BI706" i="2"/>
  <c r="BH706" i="2"/>
  <c r="BG706" i="2"/>
  <c r="BF706" i="2"/>
  <c r="T706" i="2"/>
  <c r="R706" i="2"/>
  <c r="P706" i="2"/>
  <c r="BI704" i="2"/>
  <c r="BH704" i="2"/>
  <c r="BG704" i="2"/>
  <c r="BF704" i="2"/>
  <c r="T704" i="2"/>
  <c r="R704" i="2"/>
  <c r="P704" i="2"/>
  <c r="BI702" i="2"/>
  <c r="BH702" i="2"/>
  <c r="BG702" i="2"/>
  <c r="BF702" i="2"/>
  <c r="T702" i="2"/>
  <c r="R702" i="2"/>
  <c r="P702" i="2"/>
  <c r="BI700" i="2"/>
  <c r="BH700" i="2"/>
  <c r="BG700" i="2"/>
  <c r="BF700" i="2"/>
  <c r="T700" i="2"/>
  <c r="R700" i="2"/>
  <c r="P700" i="2"/>
  <c r="BI697" i="2"/>
  <c r="BH697" i="2"/>
  <c r="BG697" i="2"/>
  <c r="BF697" i="2"/>
  <c r="T697" i="2"/>
  <c r="R697" i="2"/>
  <c r="P697" i="2"/>
  <c r="BI690" i="2"/>
  <c r="BH690" i="2"/>
  <c r="BG690" i="2"/>
  <c r="BF690" i="2"/>
  <c r="T690" i="2"/>
  <c r="R690" i="2"/>
  <c r="P690" i="2"/>
  <c r="BI686" i="2"/>
  <c r="BH686" i="2"/>
  <c r="BG686" i="2"/>
  <c r="BF686" i="2"/>
  <c r="T686" i="2"/>
  <c r="R686" i="2"/>
  <c r="P686" i="2"/>
  <c r="BI682" i="2"/>
  <c r="BH682" i="2"/>
  <c r="BG682" i="2"/>
  <c r="BF682" i="2"/>
  <c r="T682" i="2"/>
  <c r="R682" i="2"/>
  <c r="P682" i="2"/>
  <c r="BI678" i="2"/>
  <c r="BH678" i="2"/>
  <c r="BG678" i="2"/>
  <c r="BF678" i="2"/>
  <c r="T678" i="2"/>
  <c r="R678" i="2"/>
  <c r="P678" i="2"/>
  <c r="BI672" i="2"/>
  <c r="BH672" i="2"/>
  <c r="BG672" i="2"/>
  <c r="BF672" i="2"/>
  <c r="T672" i="2"/>
  <c r="R672" i="2"/>
  <c r="P672" i="2"/>
  <c r="BI666" i="2"/>
  <c r="BH666" i="2"/>
  <c r="BG666" i="2"/>
  <c r="BF666" i="2"/>
  <c r="T666" i="2"/>
  <c r="R666" i="2"/>
  <c r="P666" i="2"/>
  <c r="BI662" i="2"/>
  <c r="BH662" i="2"/>
  <c r="BG662" i="2"/>
  <c r="BF662" i="2"/>
  <c r="T662" i="2"/>
  <c r="R662" i="2"/>
  <c r="P662" i="2"/>
  <c r="BI659" i="2"/>
  <c r="BH659" i="2"/>
  <c r="BG659" i="2"/>
  <c r="BF659" i="2"/>
  <c r="T659" i="2"/>
  <c r="R659" i="2"/>
  <c r="P659" i="2"/>
  <c r="BI655" i="2"/>
  <c r="BH655" i="2"/>
  <c r="BG655" i="2"/>
  <c r="BF655" i="2"/>
  <c r="T655" i="2"/>
  <c r="R655" i="2"/>
  <c r="P655" i="2"/>
  <c r="BI652" i="2"/>
  <c r="BH652" i="2"/>
  <c r="BG652" i="2"/>
  <c r="BF652" i="2"/>
  <c r="T652" i="2"/>
  <c r="R652" i="2"/>
  <c r="P652" i="2"/>
  <c r="BI648" i="2"/>
  <c r="BH648" i="2"/>
  <c r="BG648" i="2"/>
  <c r="BF648" i="2"/>
  <c r="T648" i="2"/>
  <c r="R648" i="2"/>
  <c r="P648" i="2"/>
  <c r="BI645" i="2"/>
  <c r="BH645" i="2"/>
  <c r="BG645" i="2"/>
  <c r="BF645" i="2"/>
  <c r="T645" i="2"/>
  <c r="R645" i="2"/>
  <c r="P645" i="2"/>
  <c r="BI641" i="2"/>
  <c r="BH641" i="2"/>
  <c r="BG641" i="2"/>
  <c r="BF641" i="2"/>
  <c r="T641" i="2"/>
  <c r="R641" i="2"/>
  <c r="P641" i="2"/>
  <c r="BI638" i="2"/>
  <c r="BH638" i="2"/>
  <c r="BG638" i="2"/>
  <c r="BF638" i="2"/>
  <c r="T638" i="2"/>
  <c r="R638" i="2"/>
  <c r="P638" i="2"/>
  <c r="BI632" i="2"/>
  <c r="BH632" i="2"/>
  <c r="BG632" i="2"/>
  <c r="BF632" i="2"/>
  <c r="T632" i="2"/>
  <c r="R632" i="2"/>
  <c r="P632" i="2"/>
  <c r="BI622" i="2"/>
  <c r="BH622" i="2"/>
  <c r="BG622" i="2"/>
  <c r="BF622" i="2"/>
  <c r="T622" i="2"/>
  <c r="R622" i="2"/>
  <c r="P622" i="2"/>
  <c r="BI617" i="2"/>
  <c r="BH617" i="2"/>
  <c r="BG617" i="2"/>
  <c r="BF617" i="2"/>
  <c r="T617" i="2"/>
  <c r="R617" i="2"/>
  <c r="P617" i="2"/>
  <c r="BI607" i="2"/>
  <c r="BH607" i="2"/>
  <c r="BG607" i="2"/>
  <c r="BF607" i="2"/>
  <c r="T607" i="2"/>
  <c r="R607" i="2"/>
  <c r="P607" i="2"/>
  <c r="BI601" i="2"/>
  <c r="BH601" i="2"/>
  <c r="BG601" i="2"/>
  <c r="BF601" i="2"/>
  <c r="T601" i="2"/>
  <c r="T600" i="2" s="1"/>
  <c r="R601" i="2"/>
  <c r="P601" i="2"/>
  <c r="BI594" i="2"/>
  <c r="BH594" i="2"/>
  <c r="BG594" i="2"/>
  <c r="BF594" i="2"/>
  <c r="T594" i="2"/>
  <c r="R594" i="2"/>
  <c r="P594" i="2"/>
  <c r="BI589" i="2"/>
  <c r="BH589" i="2"/>
  <c r="BG589" i="2"/>
  <c r="BF589" i="2"/>
  <c r="T589" i="2"/>
  <c r="R589" i="2"/>
  <c r="P589" i="2"/>
  <c r="BI584" i="2"/>
  <c r="BH584" i="2"/>
  <c r="BG584" i="2"/>
  <c r="BF584" i="2"/>
  <c r="T584" i="2"/>
  <c r="R584" i="2"/>
  <c r="P584" i="2"/>
  <c r="BI574" i="2"/>
  <c r="BH574" i="2"/>
  <c r="BG574" i="2"/>
  <c r="BF574" i="2"/>
  <c r="T574" i="2"/>
  <c r="R574" i="2"/>
  <c r="P574" i="2"/>
  <c r="BI572" i="2"/>
  <c r="BH572" i="2"/>
  <c r="BG572" i="2"/>
  <c r="BF572" i="2"/>
  <c r="T572" i="2"/>
  <c r="R572" i="2"/>
  <c r="P572" i="2"/>
  <c r="BI568" i="2"/>
  <c r="BH568" i="2"/>
  <c r="BG568" i="2"/>
  <c r="BF568" i="2"/>
  <c r="T568" i="2"/>
  <c r="R568" i="2"/>
  <c r="P568" i="2"/>
  <c r="BI566" i="2"/>
  <c r="BH566" i="2"/>
  <c r="BG566" i="2"/>
  <c r="BF566" i="2"/>
  <c r="T566" i="2"/>
  <c r="R566" i="2"/>
  <c r="P566" i="2"/>
  <c r="BI561" i="2"/>
  <c r="BH561" i="2"/>
  <c r="BG561" i="2"/>
  <c r="BF561" i="2"/>
  <c r="T561" i="2"/>
  <c r="R561" i="2"/>
  <c r="P561" i="2"/>
  <c r="BI559" i="2"/>
  <c r="BH559" i="2"/>
  <c r="BG559" i="2"/>
  <c r="BF559" i="2"/>
  <c r="T559" i="2"/>
  <c r="R559" i="2"/>
  <c r="P559" i="2"/>
  <c r="BI556" i="2"/>
  <c r="BH556" i="2"/>
  <c r="BG556" i="2"/>
  <c r="BF556" i="2"/>
  <c r="T556" i="2"/>
  <c r="R556" i="2"/>
  <c r="P556" i="2"/>
  <c r="BI550" i="2"/>
  <c r="BH550" i="2"/>
  <c r="BG550" i="2"/>
  <c r="BF550" i="2"/>
  <c r="T550" i="2"/>
  <c r="R550" i="2"/>
  <c r="P550" i="2"/>
  <c r="BI535" i="2"/>
  <c r="BH535" i="2"/>
  <c r="BG535" i="2"/>
  <c r="BF535" i="2"/>
  <c r="T535" i="2"/>
  <c r="R535" i="2"/>
  <c r="P535" i="2"/>
  <c r="BI523" i="2"/>
  <c r="BH523" i="2"/>
  <c r="BG523" i="2"/>
  <c r="BF523" i="2"/>
  <c r="T523" i="2"/>
  <c r="R523" i="2"/>
  <c r="P523" i="2"/>
  <c r="BI514" i="2"/>
  <c r="BH514" i="2"/>
  <c r="BG514" i="2"/>
  <c r="BF514" i="2"/>
  <c r="T514" i="2"/>
  <c r="R514" i="2"/>
  <c r="P514" i="2"/>
  <c r="BI506" i="2"/>
  <c r="BH506" i="2"/>
  <c r="BG506" i="2"/>
  <c r="BF506" i="2"/>
  <c r="T506" i="2"/>
  <c r="R506" i="2"/>
  <c r="P506" i="2"/>
  <c r="BI504" i="2"/>
  <c r="BH504" i="2"/>
  <c r="BG504" i="2"/>
  <c r="BF504" i="2"/>
  <c r="T504" i="2"/>
  <c r="R504" i="2"/>
  <c r="P504" i="2"/>
  <c r="BI492" i="2"/>
  <c r="BH492" i="2"/>
  <c r="BG492" i="2"/>
  <c r="BF492" i="2"/>
  <c r="T492" i="2"/>
  <c r="R492" i="2"/>
  <c r="P492" i="2"/>
  <c r="BI482" i="2"/>
  <c r="BH482" i="2"/>
  <c r="BG482" i="2"/>
  <c r="BF482" i="2"/>
  <c r="T482" i="2"/>
  <c r="R482" i="2"/>
  <c r="P482" i="2"/>
  <c r="BI474" i="2"/>
  <c r="BH474" i="2"/>
  <c r="BG474" i="2"/>
  <c r="BF474" i="2"/>
  <c r="T474" i="2"/>
  <c r="R474" i="2"/>
  <c r="P474" i="2"/>
  <c r="BI471" i="2"/>
  <c r="BH471" i="2"/>
  <c r="BG471" i="2"/>
  <c r="BF471" i="2"/>
  <c r="T471" i="2"/>
  <c r="R471" i="2"/>
  <c r="P471" i="2"/>
  <c r="BI468" i="2"/>
  <c r="BH468" i="2"/>
  <c r="BG468" i="2"/>
  <c r="BF468" i="2"/>
  <c r="T468" i="2"/>
  <c r="R468" i="2"/>
  <c r="P468" i="2"/>
  <c r="BI465" i="2"/>
  <c r="BH465" i="2"/>
  <c r="BG465" i="2"/>
  <c r="BF465" i="2"/>
  <c r="T465" i="2"/>
  <c r="R465" i="2"/>
  <c r="P465" i="2"/>
  <c r="BI457" i="2"/>
  <c r="BH457" i="2"/>
  <c r="BG457" i="2"/>
  <c r="BF457" i="2"/>
  <c r="T457" i="2"/>
  <c r="R457" i="2"/>
  <c r="P457" i="2"/>
  <c r="BI448" i="2"/>
  <c r="BH448" i="2"/>
  <c r="BG448" i="2"/>
  <c r="BF448" i="2"/>
  <c r="T448" i="2"/>
  <c r="R448" i="2"/>
  <c r="P448" i="2"/>
  <c r="BI444" i="2"/>
  <c r="BH444" i="2"/>
  <c r="BG444" i="2"/>
  <c r="BF444" i="2"/>
  <c r="T444" i="2"/>
  <c r="R444" i="2"/>
  <c r="P444" i="2"/>
  <c r="BI441" i="2"/>
  <c r="BH441" i="2"/>
  <c r="BG441" i="2"/>
  <c r="BF441" i="2"/>
  <c r="T441" i="2"/>
  <c r="R441" i="2"/>
  <c r="P441" i="2"/>
  <c r="BI431" i="2"/>
  <c r="BH431" i="2"/>
  <c r="BG431" i="2"/>
  <c r="BF431" i="2"/>
  <c r="T431" i="2"/>
  <c r="R431" i="2"/>
  <c r="P431" i="2"/>
  <c r="BI420" i="2"/>
  <c r="BH420" i="2"/>
  <c r="BG420" i="2"/>
  <c r="BF420" i="2"/>
  <c r="T420" i="2"/>
  <c r="R420" i="2"/>
  <c r="P420" i="2"/>
  <c r="BI393" i="2"/>
  <c r="BH393" i="2"/>
  <c r="BG393" i="2"/>
  <c r="BF393" i="2"/>
  <c r="T393" i="2"/>
  <c r="R393" i="2"/>
  <c r="P393" i="2"/>
  <c r="BI389" i="2"/>
  <c r="BH389" i="2"/>
  <c r="BG389" i="2"/>
  <c r="BF389" i="2"/>
  <c r="T389" i="2"/>
  <c r="R389" i="2"/>
  <c r="P389" i="2"/>
  <c r="BI375" i="2"/>
  <c r="BH375" i="2"/>
  <c r="BG375" i="2"/>
  <c r="BF375" i="2"/>
  <c r="T375" i="2"/>
  <c r="R375" i="2"/>
  <c r="P375" i="2"/>
  <c r="BI367" i="2"/>
  <c r="BH367" i="2"/>
  <c r="BG367" i="2"/>
  <c r="BF367" i="2"/>
  <c r="T367" i="2"/>
  <c r="R367" i="2"/>
  <c r="P367" i="2"/>
  <c r="BI364" i="2"/>
  <c r="BH364" i="2"/>
  <c r="BG364" i="2"/>
  <c r="BF364" i="2"/>
  <c r="T364" i="2"/>
  <c r="R364" i="2"/>
  <c r="P364" i="2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32" i="2"/>
  <c r="BH332" i="2"/>
  <c r="BG332" i="2"/>
  <c r="BF332" i="2"/>
  <c r="T332" i="2"/>
  <c r="R332" i="2"/>
  <c r="P332" i="2"/>
  <c r="BI330" i="2"/>
  <c r="BH330" i="2"/>
  <c r="BG330" i="2"/>
  <c r="BF330" i="2"/>
  <c r="T330" i="2"/>
  <c r="R330" i="2"/>
  <c r="P330" i="2"/>
  <c r="BI322" i="2"/>
  <c r="BH322" i="2"/>
  <c r="BG322" i="2"/>
  <c r="BF322" i="2"/>
  <c r="T322" i="2"/>
  <c r="R322" i="2"/>
  <c r="P322" i="2"/>
  <c r="BI320" i="2"/>
  <c r="BH320" i="2"/>
  <c r="BG320" i="2"/>
  <c r="BF320" i="2"/>
  <c r="T320" i="2"/>
  <c r="R320" i="2"/>
  <c r="P320" i="2"/>
  <c r="BI311" i="2"/>
  <c r="BH311" i="2"/>
  <c r="BG311" i="2"/>
  <c r="BF311" i="2"/>
  <c r="T311" i="2"/>
  <c r="R311" i="2"/>
  <c r="P311" i="2"/>
  <c r="BI307" i="2"/>
  <c r="BH307" i="2"/>
  <c r="BG307" i="2"/>
  <c r="BF307" i="2"/>
  <c r="T307" i="2"/>
  <c r="R307" i="2"/>
  <c r="P307" i="2"/>
  <c r="BI302" i="2"/>
  <c r="BH302" i="2"/>
  <c r="BG302" i="2"/>
  <c r="BF302" i="2"/>
  <c r="T302" i="2"/>
  <c r="R302" i="2"/>
  <c r="P302" i="2"/>
  <c r="BI297" i="2"/>
  <c r="BH297" i="2"/>
  <c r="BG297" i="2"/>
  <c r="BF297" i="2"/>
  <c r="T297" i="2"/>
  <c r="R297" i="2"/>
  <c r="P297" i="2"/>
  <c r="BI276" i="2"/>
  <c r="BH276" i="2"/>
  <c r="BG276" i="2"/>
  <c r="BF276" i="2"/>
  <c r="T276" i="2"/>
  <c r="R276" i="2"/>
  <c r="P276" i="2"/>
  <c r="BI271" i="2"/>
  <c r="BH271" i="2"/>
  <c r="BG271" i="2"/>
  <c r="BF271" i="2"/>
  <c r="T271" i="2"/>
  <c r="R271" i="2"/>
  <c r="P271" i="2"/>
  <c r="BI266" i="2"/>
  <c r="BH266" i="2"/>
  <c r="BG266" i="2"/>
  <c r="BF266" i="2"/>
  <c r="T266" i="2"/>
  <c r="R266" i="2"/>
  <c r="P266" i="2"/>
  <c r="BI251" i="2"/>
  <c r="BH251" i="2"/>
  <c r="BG251" i="2"/>
  <c r="BF251" i="2"/>
  <c r="T251" i="2"/>
  <c r="R251" i="2"/>
  <c r="P251" i="2"/>
  <c r="BI239" i="2"/>
  <c r="BH239" i="2"/>
  <c r="BG239" i="2"/>
  <c r="BF239" i="2"/>
  <c r="T239" i="2"/>
  <c r="R239" i="2"/>
  <c r="P239" i="2"/>
  <c r="BI231" i="2"/>
  <c r="BH231" i="2"/>
  <c r="BG231" i="2"/>
  <c r="BF231" i="2"/>
  <c r="T231" i="2"/>
  <c r="R231" i="2"/>
  <c r="P231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0" i="2"/>
  <c r="BH210" i="2"/>
  <c r="BG210" i="2"/>
  <c r="BF210" i="2"/>
  <c r="T210" i="2"/>
  <c r="R210" i="2"/>
  <c r="P210" i="2"/>
  <c r="BI205" i="2"/>
  <c r="BH205" i="2"/>
  <c r="BG205" i="2"/>
  <c r="BF205" i="2"/>
  <c r="T205" i="2"/>
  <c r="R205" i="2"/>
  <c r="P205" i="2"/>
  <c r="BI200" i="2"/>
  <c r="BH200" i="2"/>
  <c r="BG200" i="2"/>
  <c r="BF200" i="2"/>
  <c r="T200" i="2"/>
  <c r="R200" i="2"/>
  <c r="P200" i="2"/>
  <c r="BI195" i="2"/>
  <c r="BH195" i="2"/>
  <c r="BG195" i="2"/>
  <c r="BF195" i="2"/>
  <c r="T195" i="2"/>
  <c r="R195" i="2"/>
  <c r="P195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2" i="2"/>
  <c r="BH142" i="2"/>
  <c r="BG142" i="2"/>
  <c r="BF142" i="2"/>
  <c r="T142" i="2"/>
  <c r="R142" i="2"/>
  <c r="P142" i="2"/>
  <c r="BI134" i="2"/>
  <c r="BH134" i="2"/>
  <c r="BG134" i="2"/>
  <c r="BF134" i="2"/>
  <c r="T134" i="2"/>
  <c r="R134" i="2"/>
  <c r="P134" i="2"/>
  <c r="J127" i="2"/>
  <c r="F127" i="2"/>
  <c r="F125" i="2"/>
  <c r="E123" i="2"/>
  <c r="J93" i="2"/>
  <c r="F93" i="2"/>
  <c r="F91" i="2"/>
  <c r="E89" i="2"/>
  <c r="J26" i="2"/>
  <c r="E26" i="2"/>
  <c r="J128" i="2"/>
  <c r="J25" i="2"/>
  <c r="J20" i="2"/>
  <c r="E20" i="2"/>
  <c r="F128" i="2" s="1"/>
  <c r="J19" i="2"/>
  <c r="J14" i="2"/>
  <c r="J91" i="2"/>
  <c r="E7" i="2"/>
  <c r="E119" i="2" s="1"/>
  <c r="L90" i="1"/>
  <c r="AM90" i="1"/>
  <c r="AM89" i="1"/>
  <c r="L89" i="1"/>
  <c r="AM87" i="1"/>
  <c r="L87" i="1"/>
  <c r="L85" i="1"/>
  <c r="L84" i="1"/>
  <c r="J561" i="2"/>
  <c r="BK659" i="2"/>
  <c r="J632" i="2"/>
  <c r="BK574" i="2"/>
  <c r="J471" i="2"/>
  <c r="BK332" i="2"/>
  <c r="J151" i="2"/>
  <c r="J420" i="2"/>
  <c r="BK812" i="2"/>
  <c r="BK766" i="2"/>
  <c r="BK720" i="2"/>
  <c r="J652" i="2"/>
  <c r="BK601" i="2"/>
  <c r="BK559" i="2"/>
  <c r="BK224" i="2"/>
  <c r="BK613" i="3"/>
  <c r="BK533" i="3"/>
  <c r="J496" i="3"/>
  <c r="BK458" i="3"/>
  <c r="BK423" i="3"/>
  <c r="BK604" i="3"/>
  <c r="BK500" i="3"/>
  <c r="J413" i="3"/>
  <c r="J279" i="3"/>
  <c r="BK589" i="3"/>
  <c r="J514" i="3"/>
  <c r="BK447" i="3"/>
  <c r="BK370" i="3"/>
  <c r="J156" i="3"/>
  <c r="J597" i="3"/>
  <c r="J523" i="3"/>
  <c r="J423" i="3"/>
  <c r="J294" i="3"/>
  <c r="BK183" i="3"/>
  <c r="BK523" i="3"/>
  <c r="BK471" i="3"/>
  <c r="J404" i="3"/>
  <c r="BK279" i="3"/>
  <c r="J204" i="3"/>
  <c r="BK474" i="4"/>
  <c r="BK424" i="4"/>
  <c r="BK341" i="4"/>
  <c r="J244" i="4"/>
  <c r="BK137" i="4"/>
  <c r="J504" i="2"/>
  <c r="BK330" i="2"/>
  <c r="BK177" i="2"/>
  <c r="J556" i="2"/>
  <c r="J320" i="2"/>
  <c r="J923" i="2"/>
  <c r="J897" i="2"/>
  <c r="BK877" i="2"/>
  <c r="BK851" i="2"/>
  <c r="J762" i="2"/>
  <c r="J729" i="2"/>
  <c r="J706" i="2"/>
  <c r="BK672" i="2"/>
  <c r="J638" i="2"/>
  <c r="BK589" i="2"/>
  <c r="BK354" i="2"/>
  <c r="J302" i="2"/>
  <c r="BK210" i="2"/>
  <c r="J926" i="2"/>
  <c r="J218" i="2"/>
  <c r="J851" i="2"/>
  <c r="BK777" i="2"/>
  <c r="BK741" i="2"/>
  <c r="BK710" i="2"/>
  <c r="BK690" i="2"/>
  <c r="J655" i="2"/>
  <c r="BK617" i="2"/>
  <c r="BK561" i="2"/>
  <c r="J354" i="2"/>
  <c r="BK200" i="2"/>
  <c r="J937" i="2"/>
  <c r="J468" i="2"/>
  <c r="J239" i="2"/>
  <c r="J798" i="2"/>
  <c r="J743" i="2"/>
  <c r="J662" i="2"/>
  <c r="BK572" i="2"/>
  <c r="J492" i="2"/>
  <c r="BK271" i="2"/>
  <c r="BK610" i="3"/>
  <c r="BK516" i="3"/>
  <c r="BK486" i="3"/>
  <c r="J435" i="3"/>
  <c r="BK626" i="3"/>
  <c r="J525" i="3"/>
  <c r="J488" i="3"/>
  <c r="J346" i="3"/>
  <c r="J196" i="3"/>
  <c r="J545" i="3"/>
  <c r="BK474" i="3"/>
  <c r="BK404" i="3"/>
  <c r="BK304" i="3"/>
  <c r="J556" i="3"/>
  <c r="BK496" i="3"/>
  <c r="BK346" i="3"/>
  <c r="BK204" i="3"/>
  <c r="BK502" i="3"/>
  <c r="J478" i="3"/>
  <c r="BK409" i="3"/>
  <c r="BK313" i="3"/>
  <c r="J218" i="3"/>
  <c r="J504" i="4"/>
  <c r="J433" i="4"/>
  <c r="BK324" i="4"/>
  <c r="J247" i="4"/>
  <c r="J510" i="4"/>
  <c r="J414" i="4"/>
  <c r="BK381" i="4"/>
  <c r="BK313" i="4"/>
  <c r="BK251" i="4"/>
  <c r="BK158" i="4"/>
  <c r="J488" i="4"/>
  <c r="J428" i="4"/>
  <c r="BK396" i="4"/>
  <c r="J356" i="4"/>
  <c r="J309" i="4"/>
  <c r="J263" i="4"/>
  <c r="BK185" i="4"/>
  <c r="BK414" i="4"/>
  <c r="BK366" i="4"/>
  <c r="BK271" i="4"/>
  <c r="J156" i="4"/>
  <c r="J474" i="4"/>
  <c r="J392" i="4"/>
  <c r="BK311" i="4"/>
  <c r="J205" i="4"/>
  <c r="J137" i="4"/>
  <c r="BK478" i="4"/>
  <c r="BK394" i="4"/>
  <c r="J337" i="4"/>
  <c r="BK233" i="4"/>
  <c r="J158" i="4"/>
  <c r="BK244" i="4"/>
  <c r="J731" i="5"/>
  <c r="BK699" i="5"/>
  <c r="J635" i="5"/>
  <c r="J550" i="5"/>
  <c r="BK484" i="5"/>
  <c r="BK338" i="5"/>
  <c r="BK192" i="5"/>
  <c r="BK582" i="5"/>
  <c r="J542" i="5"/>
  <c r="BK506" i="5"/>
  <c r="J446" i="5"/>
  <c r="J200" i="5"/>
  <c r="J658" i="5"/>
  <c r="J538" i="5"/>
  <c r="J478" i="5"/>
  <c r="BK298" i="5"/>
  <c r="BK132" i="5"/>
  <c r="BK620" i="5"/>
  <c r="J578" i="5"/>
  <c r="J499" i="5"/>
  <c r="J329" i="5"/>
  <c r="J167" i="5"/>
  <c r="BK691" i="5"/>
  <c r="J611" i="5"/>
  <c r="J526" i="5"/>
  <c r="BK372" i="5"/>
  <c r="BK603" i="5"/>
  <c r="J288" i="5"/>
  <c r="J674" i="5"/>
  <c r="J587" i="5"/>
  <c r="BK478" i="5"/>
  <c r="J338" i="5"/>
  <c r="J210" i="6"/>
  <c r="BK224" i="6"/>
  <c r="BK218" i="6"/>
  <c r="J224" i="6"/>
  <c r="J218" i="6"/>
  <c r="BK156" i="6"/>
  <c r="BK178" i="6"/>
  <c r="BK270" i="7"/>
  <c r="BK235" i="7"/>
  <c r="J175" i="7"/>
  <c r="J235" i="7"/>
  <c r="BK146" i="7"/>
  <c r="J160" i="7"/>
  <c r="BK195" i="7"/>
  <c r="BK277" i="7"/>
  <c r="J227" i="7"/>
  <c r="J149" i="7"/>
  <c r="J271" i="8"/>
  <c r="J148" i="8"/>
  <c r="BK250" i="8"/>
  <c r="BK305" i="8"/>
  <c r="BK218" i="8"/>
  <c r="BK138" i="8"/>
  <c r="BK199" i="8"/>
  <c r="J238" i="8"/>
  <c r="BK313" i="8"/>
  <c r="J211" i="8"/>
  <c r="J133" i="8"/>
  <c r="J344" i="9"/>
  <c r="BK277" i="9"/>
  <c r="J212" i="9"/>
  <c r="BK428" i="9"/>
  <c r="J277" i="9"/>
  <c r="J405" i="9"/>
  <c r="J228" i="9"/>
  <c r="BK394" i="9"/>
  <c r="BK232" i="9"/>
  <c r="BK402" i="9"/>
  <c r="BK261" i="9"/>
  <c r="J171" i="9"/>
  <c r="J315" i="9"/>
  <c r="BK145" i="9"/>
  <c r="BK307" i="10"/>
  <c r="BK228" i="10"/>
  <c r="J330" i="10"/>
  <c r="J237" i="10"/>
  <c r="BK433" i="10"/>
  <c r="J372" i="10"/>
  <c r="BK249" i="10"/>
  <c r="J360" i="10"/>
  <c r="J165" i="10"/>
  <c r="BK372" i="10"/>
  <c r="BK357" i="10"/>
  <c r="J379" i="10"/>
  <c r="J302" i="10"/>
  <c r="J170" i="11"/>
  <c r="BK172" i="11"/>
  <c r="J172" i="11"/>
  <c r="J151" i="12"/>
  <c r="BK135" i="12"/>
  <c r="J135" i="12"/>
  <c r="J130" i="12"/>
  <c r="J228" i="13"/>
  <c r="BK195" i="13"/>
  <c r="J221" i="13"/>
  <c r="J153" i="13"/>
  <c r="J205" i="13"/>
  <c r="BK221" i="13"/>
  <c r="BK166" i="13"/>
  <c r="J212" i="13"/>
  <c r="J170" i="13"/>
  <c r="BK228" i="13"/>
  <c r="J168" i="13"/>
  <c r="BK535" i="2"/>
  <c r="BK357" i="2"/>
  <c r="BK222" i="2"/>
  <c r="BK566" i="2"/>
  <c r="J364" i="2"/>
  <c r="J942" i="2"/>
  <c r="BK897" i="2"/>
  <c r="BK880" i="2"/>
  <c r="BK866" i="2"/>
  <c r="BK829" i="2"/>
  <c r="BK754" i="2"/>
  <c r="J726" i="2"/>
  <c r="BK702" i="2"/>
  <c r="BK662" i="2"/>
  <c r="BK607" i="2"/>
  <c r="BK444" i="2"/>
  <c r="BK431" i="2"/>
  <c r="BK420" i="2"/>
  <c r="J393" i="2"/>
  <c r="J345" i="2"/>
  <c r="J297" i="2"/>
  <c r="BK171" i="2"/>
  <c r="BK923" i="2"/>
  <c r="J251" i="2"/>
  <c r="J134" i="2"/>
  <c r="J829" i="2"/>
  <c r="BK779" i="2"/>
  <c r="BK748" i="2"/>
  <c r="J735" i="2"/>
  <c r="BK704" i="2"/>
  <c r="J678" i="2"/>
  <c r="J622" i="2"/>
  <c r="J506" i="2"/>
  <c r="J441" i="2"/>
  <c r="BK302" i="2"/>
  <c r="BK175" i="2"/>
  <c r="BK929" i="2"/>
  <c r="BK297" i="2"/>
  <c r="BK794" i="2"/>
  <c r="J748" i="2"/>
  <c r="J690" i="2"/>
  <c r="BK584" i="2"/>
  <c r="BK514" i="2"/>
  <c r="BK364" i="2"/>
  <c r="J589" i="3"/>
  <c r="BK508" i="3"/>
  <c r="J471" i="3"/>
  <c r="J455" i="3"/>
  <c r="BK635" i="3"/>
  <c r="BK514" i="3"/>
  <c r="J447" i="3"/>
  <c r="J316" i="3"/>
  <c r="J169" i="3"/>
  <c r="BK548" i="3"/>
  <c r="BK478" i="3"/>
  <c r="J389" i="3"/>
  <c r="BK269" i="3"/>
  <c r="J543" i="3"/>
  <c r="J516" i="3"/>
  <c r="BK431" i="3"/>
  <c r="BK225" i="3"/>
  <c r="BK551" i="3"/>
  <c r="BK488" i="3"/>
  <c r="BK439" i="3"/>
  <c r="J377" i="3"/>
  <c r="J274" i="3"/>
  <c r="J202" i="3"/>
  <c r="J449" i="4"/>
  <c r="BK409" i="4"/>
  <c r="J290" i="4"/>
  <c r="J166" i="4"/>
  <c r="BK459" i="4"/>
  <c r="J396" i="4"/>
  <c r="BK337" i="4"/>
  <c r="J211" i="4"/>
  <c r="BK177" i="4"/>
  <c r="BK516" i="4"/>
  <c r="J444" i="4"/>
  <c r="BK405" i="4"/>
  <c r="BK375" i="4"/>
  <c r="BK331" i="4"/>
  <c r="BK267" i="4"/>
  <c r="J201" i="4"/>
  <c r="J390" i="4"/>
  <c r="BK346" i="4"/>
  <c r="BK258" i="4"/>
  <c r="BK211" i="4"/>
  <c r="BK522" i="4"/>
  <c r="J418" i="4"/>
  <c r="J341" i="4"/>
  <c r="J215" i="4"/>
  <c r="BK156" i="4"/>
  <c r="BK483" i="4"/>
  <c r="J409" i="4"/>
  <c r="BK339" i="4"/>
  <c r="BK290" i="4"/>
  <c r="BK215" i="4"/>
  <c r="J150" i="4"/>
  <c r="J218" i="4"/>
  <c r="J132" i="4"/>
  <c r="J714" i="5"/>
  <c r="J648" i="5"/>
  <c r="J582" i="5"/>
  <c r="J496" i="5"/>
  <c r="BK405" i="5"/>
  <c r="J213" i="5"/>
  <c r="BK570" i="5"/>
  <c r="BK529" i="5"/>
  <c r="BK467" i="5"/>
  <c r="BK348" i="5"/>
  <c r="BK152" i="5"/>
  <c r="BK625" i="5"/>
  <c r="BK532" i="5"/>
  <c r="BK419" i="5"/>
  <c r="BK288" i="5"/>
  <c r="BK154" i="5"/>
  <c r="J668" i="5"/>
  <c r="BK548" i="5"/>
  <c r="J341" i="5"/>
  <c r="J218" i="5"/>
  <c r="J717" i="5"/>
  <c r="J644" i="5"/>
  <c r="BK556" i="5"/>
  <c r="J292" i="5"/>
  <c r="J548" i="5"/>
  <c r="J331" i="5"/>
  <c r="J132" i="5"/>
  <c r="J656" i="5"/>
  <c r="BK564" i="5"/>
  <c r="BK249" i="5"/>
  <c r="BK187" i="6"/>
  <c r="J170" i="6"/>
  <c r="BK192" i="6"/>
  <c r="BK236" i="6"/>
  <c r="BK161" i="6"/>
  <c r="J174" i="6"/>
  <c r="J182" i="6"/>
  <c r="BK134" i="6"/>
  <c r="BK256" i="7"/>
  <c r="BK221" i="7"/>
  <c r="BK138" i="7"/>
  <c r="J203" i="7"/>
  <c r="BK168" i="7"/>
  <c r="J256" i="7"/>
  <c r="J291" i="7"/>
  <c r="BK266" i="7"/>
  <c r="J208" i="7"/>
  <c r="BK171" i="7"/>
  <c r="BK261" i="8"/>
  <c r="BK184" i="8"/>
  <c r="J302" i="8"/>
  <c r="J232" i="8"/>
  <c r="BK274" i="8"/>
  <c r="BK148" i="8"/>
  <c r="BK181" i="8"/>
  <c r="BK240" i="8"/>
  <c r="BK143" i="8"/>
  <c r="BK256" i="8"/>
  <c r="BK196" i="8"/>
  <c r="BK346" i="9"/>
  <c r="J319" i="9"/>
  <c r="BK228" i="9"/>
  <c r="J136" i="9"/>
  <c r="BK315" i="9"/>
  <c r="BK212" i="9"/>
  <c r="BK136" i="9"/>
  <c r="BK339" i="9"/>
  <c r="BK208" i="9"/>
  <c r="BK408" i="9"/>
  <c r="BK319" i="9"/>
  <c r="J203" i="9"/>
  <c r="J339" i="9"/>
  <c r="J258" i="9"/>
  <c r="BK405" i="9"/>
  <c r="J225" i="9"/>
  <c r="BK381" i="10"/>
  <c r="J255" i="10"/>
  <c r="BK374" i="10"/>
  <c r="J288" i="10"/>
  <c r="J180" i="10"/>
  <c r="J374" i="10"/>
  <c r="BK271" i="10"/>
  <c r="J387" i="10"/>
  <c r="J251" i="10"/>
  <c r="J411" i="10"/>
  <c r="BK251" i="10"/>
  <c r="BK392" i="10"/>
  <c r="BK345" i="10"/>
  <c r="BK150" i="10"/>
  <c r="J134" i="11"/>
  <c r="BK170" i="11"/>
  <c r="J163" i="11"/>
  <c r="J176" i="12"/>
  <c r="BK141" i="12"/>
  <c r="BK151" i="12"/>
  <c r="J245" i="13"/>
  <c r="J160" i="13"/>
  <c r="J173" i="13"/>
  <c r="BK212" i="13"/>
  <c r="J241" i="13"/>
  <c r="J166" i="13"/>
  <c r="J207" i="13"/>
  <c r="J431" i="2"/>
  <c r="BK231" i="2"/>
  <c r="BK937" i="2"/>
  <c r="BK492" i="2"/>
  <c r="J322" i="2"/>
  <c r="BK153" i="2"/>
  <c r="J920" i="2"/>
  <c r="J891" i="2"/>
  <c r="J877" i="2"/>
  <c r="BK858" i="2"/>
  <c r="J794" i="2"/>
  <c r="J745" i="2"/>
  <c r="BK714" i="2"/>
  <c r="J682" i="2"/>
  <c r="BK632" i="2"/>
  <c r="J559" i="2"/>
  <c r="BK556" i="2"/>
  <c r="J523" i="2"/>
  <c r="J474" i="2"/>
  <c r="J375" i="2"/>
  <c r="BK320" i="2"/>
  <c r="J231" i="2"/>
  <c r="BK946" i="2"/>
  <c r="BK345" i="2"/>
  <c r="J210" i="2"/>
  <c r="J843" i="2"/>
  <c r="BK798" i="2"/>
  <c r="BK745" i="2"/>
  <c r="J720" i="2"/>
  <c r="J700" i="2"/>
  <c r="J672" i="2"/>
  <c r="BK638" i="2"/>
  <c r="J584" i="2"/>
  <c r="BK474" i="2"/>
  <c r="BK343" i="2"/>
  <c r="BK218" i="2"/>
  <c r="BK142" i="2"/>
  <c r="J514" i="2"/>
  <c r="BK205" i="2"/>
  <c r="J779" i="2"/>
  <c r="BK750" i="2"/>
  <c r="J708" i="2"/>
  <c r="J659" i="2"/>
  <c r="J574" i="2"/>
  <c r="J482" i="2"/>
  <c r="J142" i="2"/>
  <c r="BK564" i="3"/>
  <c r="BK510" i="3"/>
  <c r="BK396" i="3"/>
  <c r="BK389" i="3"/>
  <c r="BK384" i="3"/>
  <c r="J370" i="3"/>
  <c r="J359" i="3"/>
  <c r="BK342" i="3"/>
  <c r="BK331" i="3"/>
  <c r="J323" i="3"/>
  <c r="J320" i="3"/>
  <c r="J313" i="3"/>
  <c r="J306" i="3"/>
  <c r="J304" i="3"/>
  <c r="BK294" i="3"/>
  <c r="BK283" i="3"/>
  <c r="BK274" i="3"/>
  <c r="J269" i="3"/>
  <c r="BK218" i="3"/>
  <c r="BK196" i="3"/>
  <c r="J183" i="3"/>
  <c r="BK156" i="3"/>
  <c r="BK137" i="3"/>
  <c r="J621" i="3"/>
  <c r="J548" i="3"/>
  <c r="J498" i="3"/>
  <c r="BK377" i="3"/>
  <c r="BK234" i="3"/>
  <c r="BK556" i="3"/>
  <c r="J527" i="3"/>
  <c r="BK435" i="3"/>
  <c r="BK359" i="3"/>
  <c r="J246" i="3"/>
  <c r="BK545" i="3"/>
  <c r="J504" i="3"/>
  <c r="BK380" i="3"/>
  <c r="BK243" i="3"/>
  <c r="J513" i="5"/>
  <c r="BK462" i="5"/>
  <c r="BK313" i="5"/>
  <c r="J181" i="5"/>
  <c r="J564" i="5"/>
  <c r="BK510" i="5"/>
  <c r="J376" i="5"/>
  <c r="BK245" i="5"/>
  <c r="BK668" i="5"/>
  <c r="J574" i="5"/>
  <c r="BK488" i="5"/>
  <c r="J315" i="5"/>
  <c r="BK200" i="5"/>
  <c r="J664" i="5"/>
  <c r="J591" i="5"/>
  <c r="BK490" i="5"/>
  <c r="BK278" i="5"/>
  <c r="J144" i="5"/>
  <c r="BK658" i="5"/>
  <c r="BK595" i="5"/>
  <c r="J488" i="5"/>
  <c r="BK329" i="5"/>
  <c r="BK138" i="5"/>
  <c r="BK345" i="5"/>
  <c r="BK198" i="5"/>
  <c r="J688" i="5"/>
  <c r="J603" i="5"/>
  <c r="BK513" i="5"/>
  <c r="BK435" i="5"/>
  <c r="BK198" i="6"/>
  <c r="BK230" i="6"/>
  <c r="BK138" i="6"/>
  <c r="BK182" i="6"/>
  <c r="BK227" i="6"/>
  <c r="J206" i="6"/>
  <c r="J146" i="6"/>
  <c r="J187" i="6"/>
  <c r="J281" i="7"/>
  <c r="J251" i="7"/>
  <c r="BK203" i="7"/>
  <c r="J134" i="7"/>
  <c r="BK183" i="7"/>
  <c r="J232" i="7"/>
  <c r="J146" i="7"/>
  <c r="BK175" i="7"/>
  <c r="J274" i="7"/>
  <c r="BK242" i="7"/>
  <c r="J195" i="7"/>
  <c r="J157" i="7"/>
  <c r="J245" i="8"/>
  <c r="BK133" i="8"/>
  <c r="BK238" i="8"/>
  <c r="J170" i="8"/>
  <c r="BK236" i="8"/>
  <c r="J181" i="8"/>
  <c r="J240" i="8"/>
  <c r="J305" i="8"/>
  <c r="BK161" i="8"/>
  <c r="J289" i="8"/>
  <c r="J204" i="8"/>
  <c r="BK419" i="9"/>
  <c r="J329" i="9"/>
  <c r="BK245" i="9"/>
  <c r="J165" i="9"/>
  <c r="J408" i="9"/>
  <c r="BK272" i="9"/>
  <c r="BK173" i="9"/>
  <c r="BK350" i="9"/>
  <c r="BK289" i="9"/>
  <c r="J419" i="9"/>
  <c r="BK357" i="9"/>
  <c r="BK225" i="9"/>
  <c r="J352" i="9"/>
  <c r="J232" i="9"/>
  <c r="BK352" i="9"/>
  <c r="J221" i="9"/>
  <c r="BK370" i="10"/>
  <c r="J249" i="10"/>
  <c r="J345" i="10"/>
  <c r="J275" i="10"/>
  <c r="BK444" i="10"/>
  <c r="BK411" i="10"/>
  <c r="J295" i="10"/>
  <c r="BK180" i="10"/>
  <c r="J335" i="10"/>
  <c r="J223" i="10"/>
  <c r="BK385" i="10"/>
  <c r="BK360" i="10"/>
  <c r="J433" i="10"/>
  <c r="J357" i="10"/>
  <c r="J228" i="10"/>
  <c r="J148" i="11"/>
  <c r="BK134" i="11"/>
  <c r="BK165" i="12"/>
  <c r="BK170" i="12"/>
  <c r="BK137" i="12"/>
  <c r="BK160" i="12"/>
  <c r="BK255" i="13"/>
  <c r="J209" i="13"/>
  <c r="J177" i="13"/>
  <c r="BK217" i="13"/>
  <c r="BK168" i="13"/>
  <c r="BK219" i="13"/>
  <c r="J251" i="13"/>
  <c r="BK209" i="13"/>
  <c r="J157" i="13"/>
  <c r="J217" i="13"/>
  <c r="J188" i="13"/>
  <c r="BK233" i="13"/>
  <c r="BK173" i="13"/>
  <c r="BK367" i="2"/>
  <c r="BK276" i="2"/>
  <c r="J200" i="2"/>
  <c r="BK506" i="2"/>
  <c r="BK195" i="2"/>
  <c r="BK209" i="4"/>
  <c r="BK403" i="4"/>
  <c r="BK333" i="4"/>
  <c r="BK218" i="4"/>
  <c r="J527" i="4"/>
  <c r="BK451" i="4"/>
  <c r="J366" i="4"/>
  <c r="J331" i="4"/>
  <c r="J304" i="4"/>
  <c r="BK191" i="4"/>
  <c r="J519" i="4"/>
  <c r="BK453" i="4"/>
  <c r="J378" i="4"/>
  <c r="J324" i="4"/>
  <c r="J275" i="4"/>
  <c r="J177" i="4"/>
  <c r="J251" i="4"/>
  <c r="BK144" i="4"/>
  <c r="BK717" i="5"/>
  <c r="BK640" i="5"/>
  <c r="BK587" i="5"/>
  <c r="BK517" i="5"/>
  <c r="J419" i="5"/>
  <c r="J245" i="5"/>
  <c r="J609" i="5"/>
  <c r="BK550" i="5"/>
  <c r="J503" i="5"/>
  <c r="BK423" i="5"/>
  <c r="J198" i="5"/>
  <c r="BK648" i="5"/>
  <c r="J556" i="5"/>
  <c r="BK499" i="5"/>
  <c r="BK331" i="5"/>
  <c r="BK233" i="5"/>
  <c r="BK144" i="5"/>
  <c r="BK607" i="5"/>
  <c r="J506" i="5"/>
  <c r="J360" i="5"/>
  <c r="J192" i="5"/>
  <c r="J723" i="5"/>
  <c r="BK664" i="5"/>
  <c r="J625" i="5"/>
  <c r="J520" i="5"/>
  <c r="J283" i="5"/>
  <c r="J570" i="5"/>
  <c r="BK315" i="5"/>
  <c r="J136" i="5"/>
  <c r="BK644" i="5"/>
  <c r="BK562" i="5"/>
  <c r="J372" i="5"/>
  <c r="BK292" i="5"/>
  <c r="BK152" i="6"/>
  <c r="BK215" i="6"/>
  <c r="J215" i="6"/>
  <c r="J149" i="6"/>
  <c r="BK170" i="6"/>
  <c r="BK166" i="6"/>
  <c r="J134" i="6"/>
  <c r="J152" i="6"/>
  <c r="J266" i="7"/>
  <c r="BK227" i="7"/>
  <c r="BK178" i="7"/>
  <c r="BK289" i="7"/>
  <c r="BK157" i="7"/>
  <c r="BK212" i="7"/>
  <c r="J246" i="7"/>
  <c r="BK134" i="7"/>
  <c r="BK281" i="7"/>
  <c r="BK246" i="7"/>
  <c r="BK199" i="7"/>
  <c r="J168" i="7"/>
  <c r="J250" i="8"/>
  <c r="BK176" i="8"/>
  <c r="J299" i="8"/>
  <c r="BK204" i="8"/>
  <c r="J256" i="8"/>
  <c r="J184" i="8"/>
  <c r="BK281" i="8"/>
  <c r="BK289" i="8"/>
  <c r="J218" i="8"/>
  <c r="J266" i="8"/>
  <c r="J143" i="8"/>
  <c r="BK333" i="9"/>
  <c r="J272" i="9"/>
  <c r="BK198" i="9"/>
  <c r="J357" i="9"/>
  <c r="BK268" i="9"/>
  <c r="BK171" i="9"/>
  <c r="BK386" i="9"/>
  <c r="J305" i="9"/>
  <c r="J428" i="9"/>
  <c r="BK329" i="9"/>
  <c r="J219" i="9"/>
  <c r="J333" i="9"/>
  <c r="J245" i="9"/>
  <c r="J386" i="9"/>
  <c r="J268" i="9"/>
  <c r="BK319" i="10"/>
  <c r="BK233" i="10"/>
  <c r="BK364" i="10"/>
  <c r="BK291" i="10"/>
  <c r="J186" i="10"/>
  <c r="BK430" i="10"/>
  <c r="BK335" i="10"/>
  <c r="BK206" i="10"/>
  <c r="J307" i="10"/>
  <c r="J311" i="10"/>
  <c r="BK275" i="10"/>
  <c r="J385" i="10"/>
  <c r="BK330" i="10"/>
  <c r="J188" i="10"/>
  <c r="J152" i="11"/>
  <c r="BK152" i="11"/>
  <c r="BK163" i="11"/>
  <c r="J154" i="12"/>
  <c r="J137" i="12"/>
  <c r="BK154" i="12"/>
  <c r="BK144" i="12"/>
  <c r="J233" i="13"/>
  <c r="J203" i="13"/>
  <c r="BK149" i="13"/>
  <c r="BK188" i="13"/>
  <c r="BK241" i="13"/>
  <c r="BK170" i="13"/>
  <c r="J214" i="13"/>
  <c r="J185" i="13"/>
  <c r="J236" i="13"/>
  <c r="J195" i="13"/>
  <c r="J162" i="13"/>
  <c r="BK201" i="13"/>
  <c r="BK468" i="2"/>
  <c r="J332" i="2"/>
  <c r="J153" i="2"/>
  <c r="J357" i="2"/>
  <c r="J175" i="2"/>
  <c r="BK910" i="2"/>
  <c r="BK884" i="2"/>
  <c r="J880" i="2"/>
  <c r="J866" i="2"/>
  <c r="BK843" i="2"/>
  <c r="BK756" i="2"/>
  <c r="BK737" i="2"/>
  <c r="J710" i="2"/>
  <c r="J686" i="2"/>
  <c r="BK655" i="2"/>
  <c r="BK622" i="2"/>
  <c r="BK471" i="2"/>
  <c r="J367" i="2"/>
  <c r="J307" i="2"/>
  <c r="J271" i="2"/>
  <c r="J205" i="2"/>
  <c r="BK926" i="2"/>
  <c r="BK307" i="2"/>
  <c r="AS101" i="1"/>
  <c r="J766" i="2"/>
  <c r="J737" i="2"/>
  <c r="J714" i="2"/>
  <c r="J702" i="2"/>
  <c r="BK682" i="2"/>
  <c r="J641" i="2"/>
  <c r="J589" i="2"/>
  <c r="BK504" i="2"/>
  <c r="J448" i="2"/>
  <c r="J330" i="2"/>
  <c r="J171" i="2"/>
  <c r="J550" i="2"/>
  <c r="BK448" i="2"/>
  <c r="BK134" i="2"/>
  <c r="BK762" i="2"/>
  <c r="BK735" i="2"/>
  <c r="BK700" i="2"/>
  <c r="J648" i="2"/>
  <c r="J566" i="2"/>
  <c r="BK389" i="2"/>
  <c r="BK616" i="3"/>
  <c r="J541" i="3"/>
  <c r="BK498" i="3"/>
  <c r="J151" i="3"/>
  <c r="J635" i="3"/>
  <c r="BK631" i="3"/>
  <c r="J564" i="3"/>
  <c r="J467" i="3"/>
  <c r="J283" i="3"/>
  <c r="J137" i="3"/>
  <c r="J551" i="3"/>
  <c r="J510" i="3"/>
  <c r="J439" i="3"/>
  <c r="BK320" i="3"/>
  <c r="J142" i="3"/>
  <c r="J610" i="3"/>
  <c r="BK525" i="3"/>
  <c r="J464" i="3"/>
  <c r="BK316" i="3"/>
  <c r="BK202" i="3"/>
  <c r="BK527" i="3"/>
  <c r="BK464" i="3"/>
  <c r="BK413" i="3"/>
  <c r="J342" i="3"/>
  <c r="J243" i="3"/>
  <c r="J522" i="4"/>
  <c r="J439" i="4"/>
  <c r="J386" i="4"/>
  <c r="J225" i="4"/>
  <c r="J476" i="4"/>
  <c r="J405" i="4"/>
  <c r="BK371" i="4"/>
  <c r="BK285" i="4"/>
  <c r="BK196" i="4"/>
  <c r="J536" i="4"/>
  <c r="BK519" i="4"/>
  <c r="J483" i="4"/>
  <c r="J453" i="4"/>
  <c r="J394" i="4"/>
  <c r="J361" i="4"/>
  <c r="J300" i="4"/>
  <c r="J258" i="4"/>
  <c r="BK476" i="4"/>
  <c r="J371" i="4"/>
  <c r="BK300" i="4"/>
  <c r="BK247" i="4"/>
  <c r="BK536" i="4"/>
  <c r="J459" i="4"/>
  <c r="BK378" i="4"/>
  <c r="J322" i="4"/>
  <c r="J209" i="4"/>
  <c r="J171" i="4"/>
  <c r="J496" i="4"/>
  <c r="BK439" i="4"/>
  <c r="BK388" i="4"/>
  <c r="J326" i="4"/>
  <c r="J267" i="4"/>
  <c r="BK166" i="4"/>
  <c r="BK275" i="4"/>
  <c r="BK181" i="4"/>
  <c r="BK728" i="5"/>
  <c r="BK656" i="5"/>
  <c r="BK599" i="5"/>
  <c r="BK526" i="5"/>
  <c r="J435" i="5"/>
  <c r="BK283" i="5"/>
  <c r="J152" i="5"/>
  <c r="BK574" i="5"/>
  <c r="BK535" i="5"/>
  <c r="BK457" i="5"/>
  <c r="J301" i="5"/>
  <c r="J677" i="5"/>
  <c r="J595" i="5"/>
  <c r="J510" i="5"/>
  <c r="BK677" i="5"/>
  <c r="BK618" i="5"/>
  <c r="J532" i="5"/>
  <c r="J416" i="5"/>
  <c r="BK222" i="5"/>
  <c r="BK731" i="5"/>
  <c r="BK674" i="5"/>
  <c r="J599" i="5"/>
  <c r="J476" i="5"/>
  <c r="J345" i="5"/>
  <c r="J154" i="5"/>
  <c r="J535" i="5"/>
  <c r="BK230" i="5"/>
  <c r="J699" i="5"/>
  <c r="BK611" i="5"/>
  <c r="J558" i="5"/>
  <c r="BK496" i="5"/>
  <c r="BK391" i="5"/>
  <c r="BK301" i="5"/>
  <c r="BK234" i="6"/>
  <c r="BK202" i="6"/>
  <c r="J198" i="6"/>
  <c r="BK142" i="6"/>
  <c r="BK146" i="6"/>
  <c r="J234" i="6"/>
  <c r="J230" i="6"/>
  <c r="J161" i="6"/>
  <c r="J259" i="7"/>
  <c r="J212" i="7"/>
  <c r="BK149" i="7"/>
  <c r="J199" i="7"/>
  <c r="J154" i="7"/>
  <c r="J164" i="7"/>
  <c r="J216" i="7"/>
  <c r="BK291" i="7"/>
  <c r="BK259" i="7"/>
  <c r="BK164" i="7"/>
  <c r="BK308" i="8"/>
  <c r="J138" i="8"/>
  <c r="J274" i="8"/>
  <c r="J223" i="8"/>
  <c r="BK271" i="8"/>
  <c r="J209" i="8"/>
  <c r="BK318" i="8"/>
  <c r="J313" i="8"/>
  <c r="J199" i="8"/>
  <c r="BK209" i="8"/>
  <c r="J300" i="9"/>
  <c r="BK203" i="9"/>
  <c r="BK155" i="9"/>
  <c r="BK364" i="9"/>
  <c r="BK265" i="9"/>
  <c r="J414" i="9"/>
  <c r="BK344" i="9"/>
  <c r="J173" i="9"/>
  <c r="BK377" i="9"/>
  <c r="BK281" i="9"/>
  <c r="J424" i="9"/>
  <c r="BK337" i="9"/>
  <c r="BK235" i="9"/>
  <c r="BK438" i="10"/>
  <c r="J271" i="10"/>
  <c r="BK188" i="10"/>
  <c r="J325" i="10"/>
  <c r="BK262" i="10"/>
  <c r="J438" i="10"/>
  <c r="BK387" i="10"/>
  <c r="BK165" i="10"/>
  <c r="BK288" i="10"/>
  <c r="J444" i="10"/>
  <c r="BK255" i="10"/>
  <c r="J364" i="10"/>
  <c r="J258" i="10"/>
  <c r="J138" i="11"/>
  <c r="J144" i="11"/>
  <c r="BK148" i="11"/>
  <c r="BK156" i="12"/>
  <c r="J144" i="12"/>
  <c r="J141" i="12"/>
  <c r="BK251" i="13"/>
  <c r="J201" i="13"/>
  <c r="BK214" i="13"/>
  <c r="BK157" i="13"/>
  <c r="J198" i="13"/>
  <c r="BK245" i="13"/>
  <c r="BK198" i="13"/>
  <c r="J151" i="13"/>
  <c r="J193" i="13"/>
  <c r="BK153" i="13"/>
  <c r="BK457" i="2"/>
  <c r="J224" i="2"/>
  <c r="BK568" i="2"/>
  <c r="J389" i="2"/>
  <c r="BK239" i="2"/>
  <c r="BK920" i="2"/>
  <c r="BK891" i="2"/>
  <c r="J874" i="2"/>
  <c r="J854" i="2"/>
  <c r="J771" i="2"/>
  <c r="J741" i="2"/>
  <c r="BK708" i="2"/>
  <c r="J666" i="2"/>
  <c r="BK648" i="2"/>
  <c r="J601" i="2"/>
  <c r="J465" i="2"/>
  <c r="J343" i="2"/>
  <c r="J222" i="2"/>
  <c r="J946" i="2"/>
  <c r="BK311" i="2"/>
  <c r="BK854" i="2"/>
  <c r="J812" i="2"/>
  <c r="BK786" i="2"/>
  <c r="J756" i="2"/>
  <c r="BK729" i="2"/>
  <c r="J697" i="2"/>
  <c r="BK652" i="2"/>
  <c r="BK594" i="2"/>
  <c r="BK523" i="2"/>
  <c r="BK393" i="2"/>
  <c r="J311" i="2"/>
  <c r="J195" i="2"/>
  <c r="J535" i="2"/>
  <c r="J266" i="2"/>
  <c r="J777" i="2"/>
  <c r="BK726" i="2"/>
  <c r="BK666" i="2"/>
  <c r="J645" i="2"/>
  <c r="J568" i="2"/>
  <c r="BK441" i="2"/>
  <c r="J626" i="3"/>
  <c r="BK543" i="3"/>
  <c r="BK504" i="3"/>
  <c r="BK142" i="3"/>
  <c r="J631" i="3"/>
  <c r="BK597" i="3"/>
  <c r="J502" i="3"/>
  <c r="BK323" i="3"/>
  <c r="J225" i="3"/>
  <c r="J581" i="3"/>
  <c r="J533" i="3"/>
  <c r="BK455" i="3"/>
  <c r="J380" i="3"/>
  <c r="J132" i="3"/>
  <c r="J535" i="3"/>
  <c r="J508" i="3"/>
  <c r="J396" i="3"/>
  <c r="BK246" i="3"/>
  <c r="BK132" i="3"/>
  <c r="J500" i="3"/>
  <c r="J458" i="3"/>
  <c r="J384" i="3"/>
  <c r="BK151" i="3"/>
  <c r="J451" i="4"/>
  <c r="J401" i="4"/>
  <c r="J311" i="4"/>
  <c r="J191" i="4"/>
  <c r="J532" i="4"/>
  <c r="BK449" i="4"/>
  <c r="BK392" i="4"/>
  <c r="BK309" i="4"/>
  <c r="BK205" i="4"/>
  <c r="J181" i="4"/>
  <c r="BK527" i="4"/>
  <c r="J478" i="4"/>
  <c r="BK433" i="4"/>
  <c r="BK418" i="4"/>
  <c r="BK386" i="4"/>
  <c r="J333" i="4"/>
  <c r="J285" i="4"/>
  <c r="BK229" i="4"/>
  <c r="BK464" i="4"/>
  <c r="J388" i="4"/>
  <c r="J313" i="4"/>
  <c r="J254" i="4"/>
  <c r="J144" i="4"/>
  <c r="BK488" i="4"/>
  <c r="BK437" i="4"/>
  <c r="J351" i="4"/>
  <c r="J315" i="4"/>
  <c r="J196" i="4"/>
  <c r="BK150" i="4"/>
  <c r="J516" i="4"/>
  <c r="J403" i="4"/>
  <c r="J346" i="4"/>
  <c r="BK315" i="4"/>
  <c r="BK254" i="4"/>
  <c r="BK201" i="4"/>
  <c r="BK263" i="4"/>
  <c r="BK175" i="4"/>
  <c r="BK720" i="5"/>
  <c r="BK654" i="5"/>
  <c r="J618" i="5"/>
  <c r="BK520" i="5"/>
  <c r="J467" i="5"/>
  <c r="J278" i="5"/>
  <c r="J138" i="5"/>
  <c r="BK554" i="5"/>
  <c r="J490" i="5"/>
  <c r="J405" i="5"/>
  <c r="BK167" i="5"/>
  <c r="J562" i="5"/>
  <c r="BK503" i="5"/>
  <c r="BK416" i="5"/>
  <c r="J222" i="5"/>
  <c r="J720" i="5"/>
  <c r="BK635" i="5"/>
  <c r="BK538" i="5"/>
  <c r="BK446" i="5"/>
  <c r="J298" i="5"/>
  <c r="BK181" i="5"/>
  <c r="BK714" i="5"/>
  <c r="J640" i="5"/>
  <c r="J560" i="5"/>
  <c r="J391" i="5"/>
  <c r="BK629" i="5"/>
  <c r="BK542" i="5"/>
  <c r="J249" i="5"/>
  <c r="BK723" i="5"/>
  <c r="J629" i="5"/>
  <c r="BK560" i="5"/>
  <c r="BK451" i="5"/>
  <c r="BK235" i="5"/>
  <c r="J138" i="6"/>
  <c r="BK149" i="6"/>
  <c r="BK174" i="6"/>
  <c r="BK206" i="6"/>
  <c r="J178" i="6"/>
  <c r="J142" i="6"/>
  <c r="J166" i="6"/>
  <c r="J242" i="7"/>
  <c r="BK208" i="7"/>
  <c r="BK143" i="7"/>
  <c r="BK274" i="7"/>
  <c r="J171" i="7"/>
  <c r="BK216" i="7"/>
  <c r="BK251" i="7"/>
  <c r="J183" i="7"/>
  <c r="BK285" i="7"/>
  <c r="J262" i="7"/>
  <c r="BK232" i="7"/>
  <c r="J143" i="7"/>
  <c r="J138" i="7"/>
  <c r="BK223" i="8"/>
  <c r="J318" i="8"/>
  <c r="J234" i="8"/>
  <c r="BK299" i="8"/>
  <c r="BK211" i="8"/>
  <c r="BK324" i="8"/>
  <c r="J161" i="8"/>
  <c r="J236" i="8"/>
  <c r="BK302" i="8"/>
  <c r="BK232" i="8"/>
  <c r="BK170" i="8"/>
  <c r="J377" i="9"/>
  <c r="J281" i="9"/>
  <c r="J241" i="9"/>
  <c r="J145" i="9"/>
  <c r="BK305" i="9"/>
  <c r="J261" i="9"/>
  <c r="BK424" i="9"/>
  <c r="J337" i="9"/>
  <c r="BK221" i="9"/>
  <c r="BK411" i="9"/>
  <c r="J364" i="9"/>
  <c r="J265" i="9"/>
  <c r="J155" i="9"/>
  <c r="BK300" i="9"/>
  <c r="BK241" i="9"/>
  <c r="J350" i="9"/>
  <c r="BK258" i="9"/>
  <c r="BK325" i="10"/>
  <c r="J265" i="10"/>
  <c r="J381" i="10"/>
  <c r="BK311" i="10"/>
  <c r="BK223" i="10"/>
  <c r="BK427" i="10"/>
  <c r="BK298" i="10"/>
  <c r="J233" i="10"/>
  <c r="BK419" i="10"/>
  <c r="BK258" i="10"/>
  <c r="J427" i="10"/>
  <c r="BK265" i="10"/>
  <c r="J150" i="10"/>
  <c r="J319" i="10"/>
  <c r="BK136" i="10"/>
  <c r="BK130" i="11"/>
  <c r="BK158" i="11"/>
  <c r="BK138" i="11"/>
  <c r="J165" i="12"/>
  <c r="BK176" i="12"/>
  <c r="BK130" i="12"/>
  <c r="J219" i="13"/>
  <c r="J181" i="13"/>
  <c r="BK236" i="13"/>
  <c r="BK177" i="13"/>
  <c r="BK238" i="13"/>
  <c r="BK151" i="13"/>
  <c r="BK193" i="13"/>
  <c r="BK249" i="13"/>
  <c r="BK205" i="13"/>
  <c r="J255" i="13"/>
  <c r="BK185" i="13"/>
  <c r="J444" i="2"/>
  <c r="BK266" i="2"/>
  <c r="J929" i="2"/>
  <c r="J457" i="2"/>
  <c r="J276" i="2"/>
  <c r="BK151" i="2"/>
  <c r="J910" i="2"/>
  <c r="J884" i="2"/>
  <c r="BK874" i="2"/>
  <c r="J858" i="2"/>
  <c r="J786" i="2"/>
  <c r="J750" i="2"/>
  <c r="J723" i="2"/>
  <c r="BK697" i="2"/>
  <c r="BK678" i="2"/>
  <c r="BK641" i="2"/>
  <c r="J594" i="2"/>
  <c r="BK743" i="2"/>
  <c r="BK723" i="2"/>
  <c r="BK706" i="2"/>
  <c r="BK686" i="2"/>
  <c r="BK645" i="2"/>
  <c r="J607" i="2"/>
  <c r="J572" i="2"/>
  <c r="BK482" i="2"/>
  <c r="BK375" i="2"/>
  <c r="BK251" i="2"/>
  <c r="BK942" i="2"/>
  <c r="BK322" i="2"/>
  <c r="J177" i="2"/>
  <c r="BK771" i="2"/>
  <c r="J754" i="2"/>
  <c r="J704" i="2"/>
  <c r="J617" i="2"/>
  <c r="BK550" i="2"/>
  <c r="BK465" i="2"/>
  <c r="J613" i="3"/>
  <c r="J529" i="3"/>
  <c r="BK467" i="3"/>
  <c r="J616" i="3"/>
  <c r="BK581" i="3"/>
  <c r="J482" i="3"/>
  <c r="BK296" i="3"/>
  <c r="J604" i="3"/>
  <c r="BK535" i="3"/>
  <c r="BK482" i="3"/>
  <c r="J409" i="3"/>
  <c r="BK306" i="3"/>
  <c r="BK621" i="3"/>
  <c r="BK529" i="3"/>
  <c r="J474" i="3"/>
  <c r="J296" i="3"/>
  <c r="BK169" i="3"/>
  <c r="BK541" i="3"/>
  <c r="J486" i="3"/>
  <c r="J431" i="3"/>
  <c r="J331" i="3"/>
  <c r="J234" i="3"/>
  <c r="BK510" i="4"/>
  <c r="J437" i="4"/>
  <c r="J375" i="4"/>
  <c r="BK171" i="4"/>
  <c r="BK469" i="4"/>
  <c r="BK401" i="4"/>
  <c r="BK356" i="4"/>
  <c r="J271" i="4"/>
  <c r="J185" i="4"/>
  <c r="BK532" i="4"/>
  <c r="BK504" i="4"/>
  <c r="J464" i="4"/>
  <c r="J424" i="4"/>
  <c r="BK390" i="4"/>
  <c r="J339" i="4"/>
  <c r="J280" i="4"/>
  <c r="J233" i="4"/>
  <c r="BK428" i="4"/>
  <c r="J381" i="4"/>
  <c r="BK322" i="4"/>
  <c r="J229" i="4"/>
  <c r="BK496" i="4"/>
  <c r="BK444" i="4"/>
  <c r="BK361" i="4"/>
  <c r="BK326" i="4"/>
  <c r="J222" i="4"/>
  <c r="J175" i="4"/>
  <c r="BK132" i="4"/>
  <c r="J469" i="4"/>
  <c r="BK351" i="4"/>
  <c r="BK304" i="4"/>
  <c r="BK225" i="4"/>
  <c r="BK280" i="4"/>
  <c r="BK222" i="4"/>
  <c r="J737" i="5"/>
  <c r="BK707" i="5"/>
  <c r="J620" i="5"/>
  <c r="J544" i="5"/>
  <c r="BK476" i="5"/>
  <c r="BK376" i="5"/>
  <c r="J233" i="5"/>
  <c r="BK633" i="5"/>
  <c r="BK558" i="5"/>
  <c r="J517" i="5"/>
  <c r="J462" i="5"/>
  <c r="BK341" i="5"/>
  <c r="J707" i="5"/>
  <c r="J607" i="5"/>
  <c r="J529" i="5"/>
  <c r="J457" i="5"/>
  <c r="J313" i="5"/>
  <c r="BK213" i="5"/>
  <c r="J691" i="5"/>
  <c r="BK609" i="5"/>
  <c r="BK544" i="5"/>
  <c r="J423" i="5"/>
  <c r="J230" i="5"/>
  <c r="BK737" i="5"/>
  <c r="BK688" i="5"/>
  <c r="J654" i="5"/>
  <c r="BK578" i="5"/>
  <c r="J451" i="5"/>
  <c r="BK218" i="5"/>
  <c r="BK591" i="5"/>
  <c r="BK360" i="5"/>
  <c r="J235" i="5"/>
  <c r="J728" i="5"/>
  <c r="J633" i="5"/>
  <c r="J554" i="5"/>
  <c r="J484" i="5"/>
  <c r="J348" i="5"/>
  <c r="BK136" i="5"/>
  <c r="J192" i="6"/>
  <c r="BK221" i="6"/>
  <c r="J202" i="6"/>
  <c r="J156" i="6"/>
  <c r="J221" i="6"/>
  <c r="J227" i="6"/>
  <c r="BK210" i="6"/>
  <c r="J236" i="6"/>
  <c r="J277" i="7"/>
  <c r="BK239" i="7"/>
  <c r="BK160" i="7"/>
  <c r="J285" i="7"/>
  <c r="J178" i="7"/>
  <c r="J221" i="7"/>
  <c r="BK262" i="7"/>
  <c r="J189" i="7"/>
  <c r="J289" i="7"/>
  <c r="J270" i="7"/>
  <c r="J239" i="7"/>
  <c r="BK189" i="7"/>
  <c r="BK154" i="7"/>
  <c r="BK234" i="8"/>
  <c r="J308" i="8"/>
  <c r="BK245" i="8"/>
  <c r="J176" i="8"/>
  <c r="BK266" i="8"/>
  <c r="J196" i="8"/>
  <c r="J261" i="8"/>
  <c r="J324" i="8"/>
  <c r="J206" i="8"/>
  <c r="J281" i="8"/>
  <c r="BK206" i="8"/>
  <c r="J411" i="9"/>
  <c r="J326" i="9"/>
  <c r="J235" i="9"/>
  <c r="BK186" i="9"/>
  <c r="BK414" i="9"/>
  <c r="J289" i="9"/>
  <c r="J198" i="9"/>
  <c r="J394" i="9"/>
  <c r="BK326" i="9"/>
  <c r="J186" i="9"/>
  <c r="J402" i="9"/>
  <c r="BK295" i="9"/>
  <c r="BK165" i="9"/>
  <c r="J295" i="9"/>
  <c r="BK219" i="9"/>
  <c r="J346" i="9"/>
  <c r="J208" i="9"/>
  <c r="BK379" i="10"/>
  <c r="J298" i="10"/>
  <c r="J136" i="10"/>
  <c r="BK295" i="10"/>
  <c r="J206" i="10"/>
  <c r="J419" i="10"/>
  <c r="J262" i="10"/>
  <c r="J430" i="10"/>
  <c r="BK237" i="10"/>
  <c r="J392" i="10"/>
  <c r="BK302" i="10"/>
  <c r="BK186" i="10"/>
  <c r="J370" i="10"/>
  <c r="J291" i="10"/>
  <c r="J158" i="11"/>
  <c r="BK144" i="11"/>
  <c r="J130" i="11"/>
  <c r="J160" i="12"/>
  <c r="J156" i="12"/>
  <c r="J170" i="12"/>
  <c r="J249" i="13"/>
  <c r="BK207" i="13"/>
  <c r="BK162" i="13"/>
  <c r="J190" i="13"/>
  <c r="J223" i="13"/>
  <c r="J238" i="13"/>
  <c r="BK203" i="13"/>
  <c r="BK160" i="13"/>
  <c r="BK223" i="13"/>
  <c r="BK190" i="13"/>
  <c r="J149" i="13"/>
  <c r="BK181" i="13"/>
  <c r="R133" i="2" l="1"/>
  <c r="BK470" i="2"/>
  <c r="J470" i="2"/>
  <c r="J102" i="2" s="1"/>
  <c r="P522" i="2"/>
  <c r="R600" i="2"/>
  <c r="R811" i="2"/>
  <c r="R883" i="2"/>
  <c r="T131" i="3"/>
  <c r="P422" i="3"/>
  <c r="P580" i="3"/>
  <c r="T131" i="4"/>
  <c r="T299" i="4"/>
  <c r="T487" i="4"/>
  <c r="T131" i="5"/>
  <c r="BK434" i="5"/>
  <c r="J434" i="5"/>
  <c r="J102" i="5" s="1"/>
  <c r="T483" i="5"/>
  <c r="R690" i="5"/>
  <c r="P133" i="6"/>
  <c r="BK155" i="6"/>
  <c r="J155" i="6"/>
  <c r="J103" i="6" s="1"/>
  <c r="P186" i="6"/>
  <c r="R197" i="6"/>
  <c r="R214" i="6"/>
  <c r="P233" i="6"/>
  <c r="R133" i="7"/>
  <c r="T182" i="7"/>
  <c r="R226" i="7"/>
  <c r="R255" i="7"/>
  <c r="T288" i="7"/>
  <c r="BK135" i="10"/>
  <c r="J135" i="10"/>
  <c r="J102" i="10" s="1"/>
  <c r="R135" i="10"/>
  <c r="P324" i="10"/>
  <c r="T324" i="10"/>
  <c r="P344" i="10"/>
  <c r="T344" i="10"/>
  <c r="P410" i="10"/>
  <c r="R410" i="10"/>
  <c r="T410" i="10"/>
  <c r="P129" i="11"/>
  <c r="BK169" i="11"/>
  <c r="J169" i="11"/>
  <c r="J103" i="11" s="1"/>
  <c r="R169" i="11"/>
  <c r="P447" i="2"/>
  <c r="R129" i="12"/>
  <c r="R128" i="12" s="1"/>
  <c r="R127" i="12" s="1"/>
  <c r="P148" i="13"/>
  <c r="P156" i="13"/>
  <c r="T187" i="13"/>
  <c r="P200" i="13"/>
  <c r="BK211" i="13"/>
  <c r="J211" i="13" s="1"/>
  <c r="J113" i="13" s="1"/>
  <c r="R211" i="13"/>
  <c r="P235" i="13"/>
  <c r="BK248" i="13"/>
  <c r="BK247" i="13"/>
  <c r="J247" i="13" s="1"/>
  <c r="J120" i="13" s="1"/>
  <c r="P857" i="2"/>
  <c r="P883" i="2"/>
  <c r="R131" i="3"/>
  <c r="T422" i="3"/>
  <c r="T580" i="3"/>
  <c r="BK299" i="4"/>
  <c r="J299" i="4" s="1"/>
  <c r="J104" i="4" s="1"/>
  <c r="R487" i="4"/>
  <c r="P483" i="5"/>
  <c r="BK690" i="5"/>
  <c r="J690" i="5" s="1"/>
  <c r="J106" i="5" s="1"/>
  <c r="T155" i="6"/>
  <c r="R186" i="6"/>
  <c r="T197" i="6"/>
  <c r="BK233" i="6"/>
  <c r="J233" i="6"/>
  <c r="J107" i="6" s="1"/>
  <c r="P133" i="7"/>
  <c r="P182" i="7"/>
  <c r="BK255" i="7"/>
  <c r="J255" i="7" s="1"/>
  <c r="J106" i="7" s="1"/>
  <c r="R288" i="7"/>
  <c r="BK132" i="8"/>
  <c r="T132" i="8"/>
  <c r="P195" i="8"/>
  <c r="BK255" i="8"/>
  <c r="J255" i="8"/>
  <c r="J104" i="8" s="1"/>
  <c r="R255" i="8"/>
  <c r="R273" i="8"/>
  <c r="P135" i="9"/>
  <c r="P276" i="9"/>
  <c r="BK294" i="9"/>
  <c r="J294" i="9" s="1"/>
  <c r="J105" i="9" s="1"/>
  <c r="R294" i="9"/>
  <c r="P314" i="9"/>
  <c r="R385" i="9"/>
  <c r="T156" i="13"/>
  <c r="P187" i="13"/>
  <c r="P183" i="13" s="1"/>
  <c r="P216" i="13"/>
  <c r="R235" i="13"/>
  <c r="BK133" i="2"/>
  <c r="J133" i="2"/>
  <c r="J100" i="2" s="1"/>
  <c r="P600" i="2"/>
  <c r="T811" i="2"/>
  <c r="R857" i="2"/>
  <c r="T857" i="2"/>
  <c r="R422" i="3"/>
  <c r="BK580" i="3"/>
  <c r="J580" i="3"/>
  <c r="J106" i="3" s="1"/>
  <c r="P131" i="4"/>
  <c r="BK262" i="4"/>
  <c r="J262" i="4" s="1"/>
  <c r="J102" i="4" s="1"/>
  <c r="P262" i="4"/>
  <c r="R262" i="4"/>
  <c r="T262" i="4"/>
  <c r="BK279" i="4"/>
  <c r="J279" i="4"/>
  <c r="J103" i="4" s="1"/>
  <c r="P279" i="4"/>
  <c r="R279" i="4"/>
  <c r="T279" i="4"/>
  <c r="BK487" i="4"/>
  <c r="J487" i="4"/>
  <c r="J106" i="4" s="1"/>
  <c r="P131" i="5"/>
  <c r="P130" i="5" s="1"/>
  <c r="P129" i="5" s="1"/>
  <c r="AU99" i="1" s="1"/>
  <c r="P434" i="5"/>
  <c r="R434" i="5"/>
  <c r="T434" i="5"/>
  <c r="BK456" i="5"/>
  <c r="J456" i="5"/>
  <c r="J103" i="5" s="1"/>
  <c r="P456" i="5"/>
  <c r="R456" i="5"/>
  <c r="T456" i="5"/>
  <c r="P690" i="5"/>
  <c r="BK133" i="6"/>
  <c r="J133" i="6" s="1"/>
  <c r="J102" i="6" s="1"/>
  <c r="R155" i="6"/>
  <c r="BK197" i="6"/>
  <c r="J197" i="6" s="1"/>
  <c r="J105" i="6" s="1"/>
  <c r="P214" i="6"/>
  <c r="R233" i="6"/>
  <c r="BK182" i="7"/>
  <c r="J182" i="7"/>
  <c r="J103" i="7" s="1"/>
  <c r="T226" i="7"/>
  <c r="BK288" i="7"/>
  <c r="J288" i="7"/>
  <c r="J107" i="7" s="1"/>
  <c r="P135" i="10"/>
  <c r="P134" i="10" s="1"/>
  <c r="P133" i="10" s="1"/>
  <c r="AU106" i="1" s="1"/>
  <c r="T135" i="10"/>
  <c r="T134" i="10" s="1"/>
  <c r="T133" i="10" s="1"/>
  <c r="BK324" i="10"/>
  <c r="J324" i="10"/>
  <c r="J105" i="10" s="1"/>
  <c r="R324" i="10"/>
  <c r="BK344" i="10"/>
  <c r="J344" i="10" s="1"/>
  <c r="J106" i="10" s="1"/>
  <c r="R344" i="10"/>
  <c r="BK410" i="10"/>
  <c r="J410" i="10"/>
  <c r="J108" i="10" s="1"/>
  <c r="T129" i="12"/>
  <c r="T128" i="12" s="1"/>
  <c r="T127" i="12" s="1"/>
  <c r="BK148" i="13"/>
  <c r="J148" i="13"/>
  <c r="J101" i="13" s="1"/>
  <c r="BK165" i="13"/>
  <c r="J165" i="13" s="1"/>
  <c r="J103" i="13" s="1"/>
  <c r="R187" i="13"/>
  <c r="R183" i="13" s="1"/>
  <c r="BK200" i="13"/>
  <c r="J200" i="13"/>
  <c r="J112" i="13" s="1"/>
  <c r="BK216" i="13"/>
  <c r="J216" i="13" s="1"/>
  <c r="J114" i="13" s="1"/>
  <c r="P248" i="13"/>
  <c r="P247" i="13" s="1"/>
  <c r="T133" i="2"/>
  <c r="T148" i="13"/>
  <c r="P165" i="13"/>
  <c r="P192" i="13"/>
  <c r="T200" i="13"/>
  <c r="T211" i="13"/>
  <c r="R248" i="13"/>
  <c r="R247" i="13" s="1"/>
  <c r="P133" i="2"/>
  <c r="P470" i="2"/>
  <c r="BK522" i="2"/>
  <c r="J522" i="2"/>
  <c r="J103" i="2" s="1"/>
  <c r="BK583" i="2"/>
  <c r="J583" i="2" s="1"/>
  <c r="J104" i="2" s="1"/>
  <c r="P583" i="2"/>
  <c r="R583" i="2"/>
  <c r="T583" i="2"/>
  <c r="BK811" i="2"/>
  <c r="J811" i="2" s="1"/>
  <c r="J106" i="2" s="1"/>
  <c r="BK857" i="2"/>
  <c r="J857" i="2" s="1"/>
  <c r="J107" i="2" s="1"/>
  <c r="T883" i="2"/>
  <c r="P131" i="3"/>
  <c r="BK422" i="3"/>
  <c r="J422" i="3" s="1"/>
  <c r="J104" i="3" s="1"/>
  <c r="R131" i="4"/>
  <c r="R299" i="4"/>
  <c r="R131" i="5"/>
  <c r="BK483" i="5"/>
  <c r="J483" i="5" s="1"/>
  <c r="J104" i="5" s="1"/>
  <c r="R133" i="6"/>
  <c r="R132" i="6"/>
  <c r="R131" i="6" s="1"/>
  <c r="T133" i="6"/>
  <c r="BK186" i="6"/>
  <c r="J186" i="6"/>
  <c r="J104" i="6" s="1"/>
  <c r="T186" i="6"/>
  <c r="BK214" i="6"/>
  <c r="J214" i="6"/>
  <c r="J106" i="6" s="1"/>
  <c r="T233" i="6"/>
  <c r="T133" i="7"/>
  <c r="T132" i="7"/>
  <c r="T131" i="7" s="1"/>
  <c r="BK226" i="7"/>
  <c r="J226" i="7" s="1"/>
  <c r="J105" i="7" s="1"/>
  <c r="T255" i="7"/>
  <c r="P132" i="8"/>
  <c r="BK195" i="8"/>
  <c r="J195" i="8"/>
  <c r="J103" i="8" s="1"/>
  <c r="T195" i="8"/>
  <c r="BK273" i="8"/>
  <c r="J273" i="8"/>
  <c r="J105" i="8" s="1"/>
  <c r="P273" i="8"/>
  <c r="BK135" i="9"/>
  <c r="J135" i="9"/>
  <c r="J102" i="9" s="1"/>
  <c r="R135" i="9"/>
  <c r="BK276" i="9"/>
  <c r="J276" i="9"/>
  <c r="J104" i="9" s="1"/>
  <c r="R276" i="9"/>
  <c r="P294" i="9"/>
  <c r="BK314" i="9"/>
  <c r="J314" i="9" s="1"/>
  <c r="J106" i="9" s="1"/>
  <c r="T314" i="9"/>
  <c r="BK385" i="9"/>
  <c r="J385" i="9" s="1"/>
  <c r="J108" i="9" s="1"/>
  <c r="P385" i="9"/>
  <c r="T129" i="11"/>
  <c r="T128" i="11" s="1"/>
  <c r="T127" i="11" s="1"/>
  <c r="T169" i="11"/>
  <c r="BK129" i="12"/>
  <c r="BK128" i="12" s="1"/>
  <c r="J128" i="12" s="1"/>
  <c r="J101" i="12" s="1"/>
  <c r="R156" i="13"/>
  <c r="BK192" i="13"/>
  <c r="J192" i="13" s="1"/>
  <c r="J110" i="13" s="1"/>
  <c r="R216" i="13"/>
  <c r="T235" i="13"/>
  <c r="R447" i="2"/>
  <c r="T447" i="2"/>
  <c r="T470" i="2"/>
  <c r="R522" i="2"/>
  <c r="T522" i="2"/>
  <c r="P129" i="12"/>
  <c r="P128" i="12" s="1"/>
  <c r="P127" i="12" s="1"/>
  <c r="AU108" i="1" s="1"/>
  <c r="BK156" i="13"/>
  <c r="J156" i="13"/>
  <c r="J102" i="13"/>
  <c r="R165" i="13"/>
  <c r="BK187" i="13"/>
  <c r="J187" i="13" s="1"/>
  <c r="J109" i="13" s="1"/>
  <c r="R192" i="13"/>
  <c r="T216" i="13"/>
  <c r="BK447" i="2"/>
  <c r="J447" i="2"/>
  <c r="J101" i="2" s="1"/>
  <c r="R470" i="2"/>
  <c r="BK600" i="2"/>
  <c r="J600" i="2"/>
  <c r="J105" i="2" s="1"/>
  <c r="P811" i="2"/>
  <c r="BK883" i="2"/>
  <c r="J883" i="2"/>
  <c r="J108" i="2" s="1"/>
  <c r="BK131" i="3"/>
  <c r="J131" i="3" s="1"/>
  <c r="J100" i="3" s="1"/>
  <c r="BK403" i="3"/>
  <c r="J403" i="3" s="1"/>
  <c r="J103" i="3" s="1"/>
  <c r="P403" i="3"/>
  <c r="R403" i="3"/>
  <c r="T403" i="3"/>
  <c r="R580" i="3"/>
  <c r="BK131" i="4"/>
  <c r="P299" i="4"/>
  <c r="P487" i="4"/>
  <c r="BK131" i="5"/>
  <c r="J131" i="5"/>
  <c r="J100" i="5" s="1"/>
  <c r="R483" i="5"/>
  <c r="T690" i="5"/>
  <c r="P155" i="6"/>
  <c r="P197" i="6"/>
  <c r="T214" i="6"/>
  <c r="BK133" i="7"/>
  <c r="J133" i="7"/>
  <c r="J102" i="7" s="1"/>
  <c r="R182" i="7"/>
  <c r="P226" i="7"/>
  <c r="P255" i="7"/>
  <c r="P288" i="7"/>
  <c r="R132" i="8"/>
  <c r="R195" i="8"/>
  <c r="P255" i="8"/>
  <c r="T255" i="8"/>
  <c r="T273" i="8"/>
  <c r="T135" i="9"/>
  <c r="T134" i="9"/>
  <c r="T133" i="9" s="1"/>
  <c r="T276" i="9"/>
  <c r="T294" i="9"/>
  <c r="R314" i="9"/>
  <c r="T385" i="9"/>
  <c r="BK129" i="11"/>
  <c r="J129" i="11" s="1"/>
  <c r="J102" i="11" s="1"/>
  <c r="R129" i="11"/>
  <c r="R128" i="11" s="1"/>
  <c r="R127" i="11" s="1"/>
  <c r="P169" i="11"/>
  <c r="R148" i="13"/>
  <c r="R147" i="13"/>
  <c r="T165" i="13"/>
  <c r="T192" i="13"/>
  <c r="T183" i="13" s="1"/>
  <c r="R200" i="13"/>
  <c r="P211" i="13"/>
  <c r="BK235" i="13"/>
  <c r="J235" i="13"/>
  <c r="J116" i="13" s="1"/>
  <c r="T248" i="13"/>
  <c r="T247" i="13" s="1"/>
  <c r="BK301" i="10"/>
  <c r="J301" i="10" s="1"/>
  <c r="J103" i="10" s="1"/>
  <c r="BK443" i="10"/>
  <c r="J443" i="10"/>
  <c r="J109" i="10" s="1"/>
  <c r="BK232" i="13"/>
  <c r="J232" i="13" s="1"/>
  <c r="J115" i="13" s="1"/>
  <c r="BK257" i="4"/>
  <c r="J257" i="4" s="1"/>
  <c r="J101" i="4" s="1"/>
  <c r="BK422" i="5"/>
  <c r="J422" i="5" s="1"/>
  <c r="J101" i="5" s="1"/>
  <c r="BK271" i="9"/>
  <c r="J271" i="9"/>
  <c r="J103" i="9" s="1"/>
  <c r="BK427" i="9"/>
  <c r="J427" i="9"/>
  <c r="J109" i="9"/>
  <c r="BK176" i="13"/>
  <c r="J176" i="13"/>
  <c r="J104" i="13" s="1"/>
  <c r="BK184" i="13"/>
  <c r="BK197" i="13"/>
  <c r="J197" i="13" s="1"/>
  <c r="J111" i="13" s="1"/>
  <c r="BK945" i="2"/>
  <c r="J945" i="2" s="1"/>
  <c r="J109" i="2" s="1"/>
  <c r="BK383" i="3"/>
  <c r="J383" i="3"/>
  <c r="J101" i="3" s="1"/>
  <c r="BK676" i="5"/>
  <c r="J676" i="5"/>
  <c r="J105" i="5"/>
  <c r="BK220" i="7"/>
  <c r="J220" i="7"/>
  <c r="J104" i="7" s="1"/>
  <c r="BK306" i="10"/>
  <c r="J306" i="10" s="1"/>
  <c r="J104" i="10" s="1"/>
  <c r="BK391" i="10"/>
  <c r="J391" i="10"/>
  <c r="J107" i="10" s="1"/>
  <c r="BK240" i="13"/>
  <c r="J240" i="13" s="1"/>
  <c r="J117" i="13" s="1"/>
  <c r="BK244" i="13"/>
  <c r="J244" i="13" s="1"/>
  <c r="J119" i="13" s="1"/>
  <c r="BK634" i="3"/>
  <c r="J634" i="3" s="1"/>
  <c r="J107" i="3" s="1"/>
  <c r="BK482" i="4"/>
  <c r="J482" i="4"/>
  <c r="J105" i="4" s="1"/>
  <c r="BK736" i="5"/>
  <c r="J736" i="5"/>
  <c r="J107" i="5"/>
  <c r="BK323" i="8"/>
  <c r="J323" i="8"/>
  <c r="J106" i="8" s="1"/>
  <c r="BK254" i="13"/>
  <c r="BK253" i="13" s="1"/>
  <c r="J253" i="13" s="1"/>
  <c r="J122" i="13" s="1"/>
  <c r="BK388" i="3"/>
  <c r="J388" i="3" s="1"/>
  <c r="J102" i="3" s="1"/>
  <c r="BK563" i="3"/>
  <c r="J563" i="3"/>
  <c r="J105" i="3" s="1"/>
  <c r="BK535" i="4"/>
  <c r="J535" i="4"/>
  <c r="J107" i="4"/>
  <c r="BK363" i="9"/>
  <c r="J363" i="9"/>
  <c r="J107" i="9" s="1"/>
  <c r="BK175" i="12"/>
  <c r="J175" i="12" s="1"/>
  <c r="J103" i="12" s="1"/>
  <c r="BK180" i="13"/>
  <c r="BK179" i="13"/>
  <c r="J179" i="13" s="1"/>
  <c r="J105" i="13" s="1"/>
  <c r="F142" i="13"/>
  <c r="BE151" i="13"/>
  <c r="BE166" i="13"/>
  <c r="BE170" i="13"/>
  <c r="BE188" i="13"/>
  <c r="BE190" i="13"/>
  <c r="BE198" i="13"/>
  <c r="BE245" i="13"/>
  <c r="BE251" i="13"/>
  <c r="E133" i="13"/>
  <c r="BE185" i="13"/>
  <c r="BE195" i="13"/>
  <c r="BE209" i="13"/>
  <c r="BE214" i="13"/>
  <c r="BE221" i="13"/>
  <c r="BE238" i="13"/>
  <c r="J91" i="13"/>
  <c r="BE162" i="13"/>
  <c r="BE181" i="13"/>
  <c r="BE219" i="13"/>
  <c r="BE233" i="13"/>
  <c r="BE236" i="13"/>
  <c r="BE241" i="13"/>
  <c r="BE249" i="13"/>
  <c r="J94" i="13"/>
  <c r="BE153" i="13"/>
  <c r="BE168" i="13"/>
  <c r="BE177" i="13"/>
  <c r="BE201" i="13"/>
  <c r="BE203" i="13"/>
  <c r="BE207" i="13"/>
  <c r="BE149" i="13"/>
  <c r="BE157" i="13"/>
  <c r="BE212" i="13"/>
  <c r="BE223" i="13"/>
  <c r="BE228" i="13"/>
  <c r="BE160" i="13"/>
  <c r="BE173" i="13"/>
  <c r="BE193" i="13"/>
  <c r="BE205" i="13"/>
  <c r="BE217" i="13"/>
  <c r="BE255" i="13"/>
  <c r="BK128" i="11"/>
  <c r="J128" i="11" s="1"/>
  <c r="J101" i="11" s="1"/>
  <c r="BE154" i="12"/>
  <c r="BE156" i="12"/>
  <c r="BE160" i="12"/>
  <c r="F96" i="12"/>
  <c r="BE135" i="12"/>
  <c r="BE137" i="12"/>
  <c r="BE165" i="12"/>
  <c r="BE170" i="12"/>
  <c r="J93" i="12"/>
  <c r="J96" i="12"/>
  <c r="BE130" i="12"/>
  <c r="E113" i="12"/>
  <c r="BE151" i="12"/>
  <c r="BE141" i="12"/>
  <c r="BE144" i="12"/>
  <c r="BE176" i="12"/>
  <c r="E113" i="11"/>
  <c r="BE134" i="11"/>
  <c r="BE158" i="11"/>
  <c r="BE172" i="11"/>
  <c r="BK134" i="10"/>
  <c r="J134" i="10"/>
  <c r="J101" i="10" s="1"/>
  <c r="BE130" i="11"/>
  <c r="BE138" i="11"/>
  <c r="BE148" i="11"/>
  <c r="BE163" i="11"/>
  <c r="F96" i="11"/>
  <c r="J124" i="11"/>
  <c r="BE152" i="11"/>
  <c r="BE170" i="11"/>
  <c r="J121" i="11"/>
  <c r="BE144" i="11"/>
  <c r="E85" i="10"/>
  <c r="BE186" i="10"/>
  <c r="BE271" i="10"/>
  <c r="BE288" i="10"/>
  <c r="BE325" i="10"/>
  <c r="BE335" i="10"/>
  <c r="BE381" i="10"/>
  <c r="BE430" i="10"/>
  <c r="BK134" i="9"/>
  <c r="J134" i="9" s="1"/>
  <c r="J101" i="9" s="1"/>
  <c r="J127" i="10"/>
  <c r="BE180" i="10"/>
  <c r="BE249" i="10"/>
  <c r="BE262" i="10"/>
  <c r="BE298" i="10"/>
  <c r="BE307" i="10"/>
  <c r="BE387" i="10"/>
  <c r="BE419" i="10"/>
  <c r="BE438" i="10"/>
  <c r="F96" i="10"/>
  <c r="BE206" i="10"/>
  <c r="BE233" i="10"/>
  <c r="BE255" i="10"/>
  <c r="BE275" i="10"/>
  <c r="BE295" i="10"/>
  <c r="BE302" i="10"/>
  <c r="BE311" i="10"/>
  <c r="BE357" i="10"/>
  <c r="BE411" i="10"/>
  <c r="BE427" i="10"/>
  <c r="BE433" i="10"/>
  <c r="BE444" i="10"/>
  <c r="BE136" i="10"/>
  <c r="BE228" i="10"/>
  <c r="BE237" i="10"/>
  <c r="BE258" i="10"/>
  <c r="BE265" i="10"/>
  <c r="BE291" i="10"/>
  <c r="BE345" i="10"/>
  <c r="BE370" i="10"/>
  <c r="BE379" i="10"/>
  <c r="BE385" i="10"/>
  <c r="BE392" i="10"/>
  <c r="J130" i="10"/>
  <c r="BE150" i="10"/>
  <c r="BE165" i="10"/>
  <c r="BE188" i="10"/>
  <c r="BE319" i="10"/>
  <c r="BE360" i="10"/>
  <c r="BE372" i="10"/>
  <c r="BE223" i="10"/>
  <c r="BE251" i="10"/>
  <c r="BE330" i="10"/>
  <c r="BE364" i="10"/>
  <c r="BE374" i="10"/>
  <c r="J96" i="9"/>
  <c r="BE136" i="9"/>
  <c r="BE198" i="9"/>
  <c r="BE272" i="9"/>
  <c r="BE289" i="9"/>
  <c r="BE333" i="9"/>
  <c r="BE344" i="9"/>
  <c r="BE377" i="9"/>
  <c r="BE402" i="9"/>
  <c r="BE428" i="9"/>
  <c r="J132" i="8"/>
  <c r="J102" i="8"/>
  <c r="J127" i="9"/>
  <c r="BE212" i="9"/>
  <c r="BE235" i="9"/>
  <c r="BE326" i="9"/>
  <c r="BE329" i="9"/>
  <c r="BE350" i="9"/>
  <c r="BE364" i="9"/>
  <c r="E119" i="9"/>
  <c r="F130" i="9"/>
  <c r="BE145" i="9"/>
  <c r="BE221" i="9"/>
  <c r="BE228" i="9"/>
  <c r="BE245" i="9"/>
  <c r="BE258" i="9"/>
  <c r="BE261" i="9"/>
  <c r="BE277" i="9"/>
  <c r="BE281" i="9"/>
  <c r="BE300" i="9"/>
  <c r="BE305" i="9"/>
  <c r="BE352" i="9"/>
  <c r="BE405" i="9"/>
  <c r="BE424" i="9"/>
  <c r="BE171" i="9"/>
  <c r="BE173" i="9"/>
  <c r="BE203" i="9"/>
  <c r="BE219" i="9"/>
  <c r="BE241" i="9"/>
  <c r="BE268" i="9"/>
  <c r="BE319" i="9"/>
  <c r="BE346" i="9"/>
  <c r="BE357" i="9"/>
  <c r="BE411" i="9"/>
  <c r="BE414" i="9"/>
  <c r="BE419" i="9"/>
  <c r="BE165" i="9"/>
  <c r="BE186" i="9"/>
  <c r="BE265" i="9"/>
  <c r="BE295" i="9"/>
  <c r="BE386" i="9"/>
  <c r="BE394" i="9"/>
  <c r="BE155" i="9"/>
  <c r="BE208" i="9"/>
  <c r="BE225" i="9"/>
  <c r="BE232" i="9"/>
  <c r="BE315" i="9"/>
  <c r="BE337" i="9"/>
  <c r="BE339" i="9"/>
  <c r="BE408" i="9"/>
  <c r="E85" i="8"/>
  <c r="J96" i="8"/>
  <c r="BE138" i="8"/>
  <c r="BE161" i="8"/>
  <c r="BE176" i="8"/>
  <c r="BE184" i="8"/>
  <c r="BE223" i="8"/>
  <c r="BE234" i="8"/>
  <c r="BE236" i="8"/>
  <c r="BE261" i="8"/>
  <c r="BE274" i="8"/>
  <c r="BE299" i="8"/>
  <c r="BE324" i="8"/>
  <c r="F96" i="8"/>
  <c r="BE209" i="8"/>
  <c r="BE211" i="8"/>
  <c r="BE232" i="8"/>
  <c r="BE245" i="8"/>
  <c r="BE281" i="8"/>
  <c r="BE318" i="8"/>
  <c r="BE143" i="8"/>
  <c r="BE148" i="8"/>
  <c r="BE238" i="8"/>
  <c r="BK132" i="7"/>
  <c r="J132" i="7"/>
  <c r="J101" i="7" s="1"/>
  <c r="J124" i="8"/>
  <c r="BE199" i="8"/>
  <c r="BE204" i="8"/>
  <c r="BE206" i="8"/>
  <c r="BE240" i="8"/>
  <c r="BE250" i="8"/>
  <c r="BE302" i="8"/>
  <c r="BE308" i="8"/>
  <c r="BE133" i="8"/>
  <c r="BE218" i="8"/>
  <c r="BE271" i="8"/>
  <c r="BE289" i="8"/>
  <c r="BE305" i="8"/>
  <c r="BE313" i="8"/>
  <c r="BE170" i="8"/>
  <c r="BE181" i="8"/>
  <c r="BE196" i="8"/>
  <c r="BE256" i="8"/>
  <c r="BE266" i="8"/>
  <c r="F128" i="7"/>
  <c r="BE134" i="7"/>
  <c r="BE149" i="7"/>
  <c r="BE164" i="7"/>
  <c r="BE175" i="7"/>
  <c r="E85" i="7"/>
  <c r="J125" i="7"/>
  <c r="BE138" i="7"/>
  <c r="BE146" i="7"/>
  <c r="BE160" i="7"/>
  <c r="BE183" i="7"/>
  <c r="BE203" i="7"/>
  <c r="BE216" i="7"/>
  <c r="BE221" i="7"/>
  <c r="BE251" i="7"/>
  <c r="BE256" i="7"/>
  <c r="BE274" i="7"/>
  <c r="BE291" i="7"/>
  <c r="BE178" i="7"/>
  <c r="BE208" i="7"/>
  <c r="BE212" i="7"/>
  <c r="BE266" i="7"/>
  <c r="BE285" i="7"/>
  <c r="BK132" i="6"/>
  <c r="J132" i="6" s="1"/>
  <c r="J101" i="6" s="1"/>
  <c r="J96" i="7"/>
  <c r="BE235" i="7"/>
  <c r="BE259" i="7"/>
  <c r="BE262" i="7"/>
  <c r="BE270" i="7"/>
  <c r="BE143" i="7"/>
  <c r="BE195" i="7"/>
  <c r="BE227" i="7"/>
  <c r="BE246" i="7"/>
  <c r="BE154" i="7"/>
  <c r="BE157" i="7"/>
  <c r="BE168" i="7"/>
  <c r="BE171" i="7"/>
  <c r="BE189" i="7"/>
  <c r="BE199" i="7"/>
  <c r="BE232" i="7"/>
  <c r="BE239" i="7"/>
  <c r="BE242" i="7"/>
  <c r="BE277" i="7"/>
  <c r="BE281" i="7"/>
  <c r="BE289" i="7"/>
  <c r="BK130" i="5"/>
  <c r="J130" i="5" s="1"/>
  <c r="J99" i="5" s="1"/>
  <c r="BE170" i="6"/>
  <c r="BE174" i="6"/>
  <c r="BE202" i="6"/>
  <c r="BE206" i="6"/>
  <c r="BE210" i="6"/>
  <c r="BE215" i="6"/>
  <c r="BE161" i="6"/>
  <c r="F96" i="6"/>
  <c r="BE134" i="6"/>
  <c r="BE138" i="6"/>
  <c r="BE149" i="6"/>
  <c r="BE152" i="6"/>
  <c r="BE198" i="6"/>
  <c r="BE236" i="6"/>
  <c r="E85" i="6"/>
  <c r="J96" i="6"/>
  <c r="BE142" i="6"/>
  <c r="BE192" i="6"/>
  <c r="BE146" i="6"/>
  <c r="BE187" i="6"/>
  <c r="BE234" i="6"/>
  <c r="J93" i="6"/>
  <c r="BE227" i="6"/>
  <c r="BE156" i="6"/>
  <c r="BE166" i="6"/>
  <c r="BE178" i="6"/>
  <c r="BE182" i="6"/>
  <c r="BE218" i="6"/>
  <c r="BE221" i="6"/>
  <c r="BE224" i="6"/>
  <c r="BE230" i="6"/>
  <c r="F94" i="5"/>
  <c r="BE132" i="5"/>
  <c r="BE213" i="5"/>
  <c r="BE283" i="5"/>
  <c r="BE288" i="5"/>
  <c r="BE462" i="5"/>
  <c r="BE467" i="5"/>
  <c r="BE476" i="5"/>
  <c r="BE490" i="5"/>
  <c r="BE609" i="5"/>
  <c r="BE654" i="5"/>
  <c r="BE677" i="5"/>
  <c r="BE691" i="5"/>
  <c r="BE714" i="5"/>
  <c r="E117" i="5"/>
  <c r="BE144" i="5"/>
  <c r="BE152" i="5"/>
  <c r="BE154" i="5"/>
  <c r="BE218" i="5"/>
  <c r="BE292" i="5"/>
  <c r="BE298" i="5"/>
  <c r="BE301" i="5"/>
  <c r="BE313" i="5"/>
  <c r="BE338" i="5"/>
  <c r="BE341" i="5"/>
  <c r="BE376" i="5"/>
  <c r="BE391" i="5"/>
  <c r="BE478" i="5"/>
  <c r="BE529" i="5"/>
  <c r="BE582" i="5"/>
  <c r="BE587" i="5"/>
  <c r="BE611" i="5"/>
  <c r="BE644" i="5"/>
  <c r="J94" i="5"/>
  <c r="BE230" i="5"/>
  <c r="BE245" i="5"/>
  <c r="BE315" i="5"/>
  <c r="BE348" i="5"/>
  <c r="BE423" i="5"/>
  <c r="BE457" i="5"/>
  <c r="BE496" i="5"/>
  <c r="BE499" i="5"/>
  <c r="BE503" i="5"/>
  <c r="BE513" i="5"/>
  <c r="BE544" i="5"/>
  <c r="BE548" i="5"/>
  <c r="BE550" i="5"/>
  <c r="BE554" i="5"/>
  <c r="BE591" i="5"/>
  <c r="BE635" i="5"/>
  <c r="BE717" i="5"/>
  <c r="BE720" i="5"/>
  <c r="BE728" i="5"/>
  <c r="BE731" i="5"/>
  <c r="BE737" i="5"/>
  <c r="BE488" i="5"/>
  <c r="BE520" i="5"/>
  <c r="BE558" i="5"/>
  <c r="BE564" i="5"/>
  <c r="BE570" i="5"/>
  <c r="BE574" i="5"/>
  <c r="BE599" i="5"/>
  <c r="BE603" i="5"/>
  <c r="BE648" i="5"/>
  <c r="BE658" i="5"/>
  <c r="BE688" i="5"/>
  <c r="BE699" i="5"/>
  <c r="BE707" i="5"/>
  <c r="J131" i="4"/>
  <c r="J100" i="4" s="1"/>
  <c r="J91" i="5"/>
  <c r="BE136" i="5"/>
  <c r="BE138" i="5"/>
  <c r="BE167" i="5"/>
  <c r="BE181" i="5"/>
  <c r="BE192" i="5"/>
  <c r="BE198" i="5"/>
  <c r="BE249" i="5"/>
  <c r="BE345" i="5"/>
  <c r="BE360" i="5"/>
  <c r="BE372" i="5"/>
  <c r="BE405" i="5"/>
  <c r="BE484" i="5"/>
  <c r="BE517" i="5"/>
  <c r="BE618" i="5"/>
  <c r="BE620" i="5"/>
  <c r="BE633" i="5"/>
  <c r="BE656" i="5"/>
  <c r="BE674" i="5"/>
  <c r="BE222" i="5"/>
  <c r="BE233" i="5"/>
  <c r="BE235" i="5"/>
  <c r="BE278" i="5"/>
  <c r="BE416" i="5"/>
  <c r="BE419" i="5"/>
  <c r="BE435" i="5"/>
  <c r="BE526" i="5"/>
  <c r="BE556" i="5"/>
  <c r="BE560" i="5"/>
  <c r="BE562" i="5"/>
  <c r="BE595" i="5"/>
  <c r="BE607" i="5"/>
  <c r="BE625" i="5"/>
  <c r="BE629" i="5"/>
  <c r="BE640" i="5"/>
  <c r="BE200" i="5"/>
  <c r="BE329" i="5"/>
  <c r="BE331" i="5"/>
  <c r="BE446" i="5"/>
  <c r="BE451" i="5"/>
  <c r="BE506" i="5"/>
  <c r="BE510" i="5"/>
  <c r="BE532" i="5"/>
  <c r="BE535" i="5"/>
  <c r="BE538" i="5"/>
  <c r="BE542" i="5"/>
  <c r="BE578" i="5"/>
  <c r="BE664" i="5"/>
  <c r="BE668" i="5"/>
  <c r="BE723" i="5"/>
  <c r="J123" i="4"/>
  <c r="BE156" i="4"/>
  <c r="BE158" i="4"/>
  <c r="BE166" i="4"/>
  <c r="BE229" i="4"/>
  <c r="BE233" i="4"/>
  <c r="E85" i="4"/>
  <c r="F94" i="4"/>
  <c r="BE185" i="4"/>
  <c r="BE191" i="4"/>
  <c r="BE196" i="4"/>
  <c r="BE313" i="4"/>
  <c r="BE322" i="4"/>
  <c r="BE341" i="4"/>
  <c r="BE375" i="4"/>
  <c r="BE386" i="4"/>
  <c r="BE392" i="4"/>
  <c r="BE405" i="4"/>
  <c r="BE437" i="4"/>
  <c r="BE449" i="4"/>
  <c r="BE451" i="4"/>
  <c r="BE244" i="4"/>
  <c r="BE309" i="4"/>
  <c r="BE333" i="4"/>
  <c r="BE339" i="4"/>
  <c r="BE414" i="4"/>
  <c r="BE433" i="4"/>
  <c r="BE483" i="4"/>
  <c r="BE532" i="4"/>
  <c r="BE175" i="4"/>
  <c r="BE280" i="4"/>
  <c r="BE285" i="4"/>
  <c r="BE290" i="4"/>
  <c r="BE315" i="4"/>
  <c r="BE331" i="4"/>
  <c r="BE401" i="4"/>
  <c r="BE478" i="4"/>
  <c r="BK130" i="3"/>
  <c r="J130" i="3"/>
  <c r="J99" i="3" s="1"/>
  <c r="J126" i="4"/>
  <c r="BE150" i="4"/>
  <c r="BE177" i="4"/>
  <c r="BE181" i="4"/>
  <c r="BE211" i="4"/>
  <c r="BE215" i="4"/>
  <c r="BE218" i="4"/>
  <c r="BE222" i="4"/>
  <c r="BE225" i="4"/>
  <c r="BE251" i="4"/>
  <c r="BE254" i="4"/>
  <c r="BE271" i="4"/>
  <c r="BE275" i="4"/>
  <c r="BE304" i="4"/>
  <c r="BE324" i="4"/>
  <c r="BE326" i="4"/>
  <c r="BE337" i="4"/>
  <c r="BE346" i="4"/>
  <c r="BE351" i="4"/>
  <c r="BE371" i="4"/>
  <c r="BE378" i="4"/>
  <c r="BE381" i="4"/>
  <c r="BE403" i="4"/>
  <c r="BE424" i="4"/>
  <c r="BE439" i="4"/>
  <c r="BE459" i="4"/>
  <c r="BE469" i="4"/>
  <c r="BE474" i="4"/>
  <c r="BE476" i="4"/>
  <c r="BE510" i="4"/>
  <c r="BE132" i="4"/>
  <c r="BE137" i="4"/>
  <c r="BE144" i="4"/>
  <c r="BE171" i="4"/>
  <c r="BE247" i="4"/>
  <c r="BE258" i="4"/>
  <c r="BE263" i="4"/>
  <c r="BE267" i="4"/>
  <c r="BE300" i="4"/>
  <c r="BE311" i="4"/>
  <c r="BE361" i="4"/>
  <c r="BE366" i="4"/>
  <c r="BE388" i="4"/>
  <c r="BE390" i="4"/>
  <c r="BE409" i="4"/>
  <c r="BE453" i="4"/>
  <c r="BE464" i="4"/>
  <c r="BE504" i="4"/>
  <c r="BE522" i="4"/>
  <c r="BE527" i="4"/>
  <c r="BE536" i="4"/>
  <c r="BE201" i="4"/>
  <c r="BE205" i="4"/>
  <c r="BE209" i="4"/>
  <c r="BE356" i="4"/>
  <c r="BE394" i="4"/>
  <c r="BE396" i="4"/>
  <c r="BE418" i="4"/>
  <c r="BE428" i="4"/>
  <c r="BE444" i="4"/>
  <c r="BE488" i="4"/>
  <c r="BE496" i="4"/>
  <c r="BE516" i="4"/>
  <c r="BE519" i="4"/>
  <c r="E117" i="3"/>
  <c r="BE142" i="3"/>
  <c r="BE196" i="3"/>
  <c r="BE225" i="3"/>
  <c r="BE269" i="3"/>
  <c r="BE283" i="3"/>
  <c r="BE306" i="3"/>
  <c r="BE320" i="3"/>
  <c r="BE323" i="3"/>
  <c r="BE370" i="3"/>
  <c r="BE380" i="3"/>
  <c r="BE396" i="3"/>
  <c r="BE423" i="3"/>
  <c r="BE467" i="3"/>
  <c r="BE474" i="3"/>
  <c r="BE482" i="3"/>
  <c r="BE498" i="3"/>
  <c r="BE516" i="3"/>
  <c r="BE525" i="3"/>
  <c r="BE548" i="3"/>
  <c r="BE581" i="3"/>
  <c r="BK132" i="2"/>
  <c r="J132" i="2"/>
  <c r="J99" i="2" s="1"/>
  <c r="J94" i="3"/>
  <c r="F126" i="3"/>
  <c r="BE218" i="3"/>
  <c r="BE389" i="3"/>
  <c r="BE413" i="3"/>
  <c r="BE455" i="3"/>
  <c r="BE458" i="3"/>
  <c r="BE471" i="3"/>
  <c r="BE502" i="3"/>
  <c r="BE514" i="3"/>
  <c r="BE533" i="3"/>
  <c r="BE541" i="3"/>
  <c r="BE589" i="3"/>
  <c r="BE631" i="3"/>
  <c r="J123" i="3"/>
  <c r="BE137" i="3"/>
  <c r="BE151" i="3"/>
  <c r="BE243" i="3"/>
  <c r="BE279" i="3"/>
  <c r="BE296" i="3"/>
  <c r="BE316" i="3"/>
  <c r="BE377" i="3"/>
  <c r="BE384" i="3"/>
  <c r="BE500" i="3"/>
  <c r="BE504" i="3"/>
  <c r="BE508" i="3"/>
  <c r="BE543" i="3"/>
  <c r="BE564" i="3"/>
  <c r="BE597" i="3"/>
  <c r="BE132" i="3"/>
  <c r="BE156" i="3"/>
  <c r="BE183" i="3"/>
  <c r="BE204" i="3"/>
  <c r="BE274" i="3"/>
  <c r="BE294" i="3"/>
  <c r="BE331" i="3"/>
  <c r="BE342" i="3"/>
  <c r="BE409" i="3"/>
  <c r="BE435" i="3"/>
  <c r="BE464" i="3"/>
  <c r="BE478" i="3"/>
  <c r="BE486" i="3"/>
  <c r="BE496" i="3"/>
  <c r="BE523" i="3"/>
  <c r="BE545" i="3"/>
  <c r="BE556" i="3"/>
  <c r="BE616" i="3"/>
  <c r="BE169" i="3"/>
  <c r="BE202" i="3"/>
  <c r="BE234" i="3"/>
  <c r="BE246" i="3"/>
  <c r="BE304" i="3"/>
  <c r="BE313" i="3"/>
  <c r="BE346" i="3"/>
  <c r="BE359" i="3"/>
  <c r="BE404" i="3"/>
  <c r="BE431" i="3"/>
  <c r="BE439" i="3"/>
  <c r="BE447" i="3"/>
  <c r="BE488" i="3"/>
  <c r="BE510" i="3"/>
  <c r="BE527" i="3"/>
  <c r="BE529" i="3"/>
  <c r="BE535" i="3"/>
  <c r="BE551" i="3"/>
  <c r="BE604" i="3"/>
  <c r="BE610" i="3"/>
  <c r="BE613" i="3"/>
  <c r="BE626" i="3"/>
  <c r="BE621" i="3"/>
  <c r="BE635" i="3"/>
  <c r="BA97" i="1"/>
  <c r="BE200" i="2"/>
  <c r="BE332" i="2"/>
  <c r="BE556" i="2"/>
  <c r="BE561" i="2"/>
  <c r="BE574" i="2"/>
  <c r="BE594" i="2"/>
  <c r="BE702" i="2"/>
  <c r="BE714" i="2"/>
  <c r="BE723" i="2"/>
  <c r="BE729" i="2"/>
  <c r="BE735" i="2"/>
  <c r="BE748" i="2"/>
  <c r="BE762" i="2"/>
  <c r="BE786" i="2"/>
  <c r="F94" i="2"/>
  <c r="BE171" i="2"/>
  <c r="BE175" i="2"/>
  <c r="BE271" i="2"/>
  <c r="BE276" i="2"/>
  <c r="BE343" i="2"/>
  <c r="BE345" i="2"/>
  <c r="BE354" i="2"/>
  <c r="BE393" i="2"/>
  <c r="BE441" i="2"/>
  <c r="BE444" i="2"/>
  <c r="BE465" i="2"/>
  <c r="BE504" i="2"/>
  <c r="BE506" i="2"/>
  <c r="BE523" i="2"/>
  <c r="BE566" i="2"/>
  <c r="BE926" i="2"/>
  <c r="BE929" i="2"/>
  <c r="BE942" i="2"/>
  <c r="J94" i="2"/>
  <c r="BE134" i="2"/>
  <c r="BE210" i="2"/>
  <c r="BE320" i="2"/>
  <c r="BE322" i="2"/>
  <c r="BE357" i="2"/>
  <c r="BE367" i="2"/>
  <c r="BE431" i="2"/>
  <c r="BE457" i="2"/>
  <c r="BE492" i="2"/>
  <c r="BE589" i="2"/>
  <c r="BE601" i="2"/>
  <c r="BE607" i="2"/>
  <c r="BE617" i="2"/>
  <c r="BE632" i="2"/>
  <c r="BE638" i="2"/>
  <c r="BE641" i="2"/>
  <c r="BE648" i="2"/>
  <c r="BE662" i="2"/>
  <c r="BE672" i="2"/>
  <c r="BE678" i="2"/>
  <c r="BE682" i="2"/>
  <c r="BE686" i="2"/>
  <c r="BE697" i="2"/>
  <c r="BE700" i="2"/>
  <c r="BE704" i="2"/>
  <c r="BE708" i="2"/>
  <c r="BE720" i="2"/>
  <c r="BE726" i="2"/>
  <c r="BE737" i="2"/>
  <c r="BE741" i="2"/>
  <c r="BE743" i="2"/>
  <c r="BE745" i="2"/>
  <c r="BE750" i="2"/>
  <c r="BE756" i="2"/>
  <c r="BE771" i="2"/>
  <c r="BE779" i="2"/>
  <c r="BE794" i="2"/>
  <c r="BE798" i="2"/>
  <c r="BE812" i="2"/>
  <c r="BE946" i="2"/>
  <c r="BE151" i="2"/>
  <c r="BE153" i="2"/>
  <c r="BE205" i="2"/>
  <c r="BE297" i="2"/>
  <c r="BE302" i="2"/>
  <c r="J125" i="2"/>
  <c r="BE177" i="2"/>
  <c r="BE195" i="2"/>
  <c r="BE239" i="2"/>
  <c r="BE251" i="2"/>
  <c r="BE266" i="2"/>
  <c r="BE364" i="2"/>
  <c r="BE389" i="2"/>
  <c r="BE468" i="2"/>
  <c r="BE514" i="2"/>
  <c r="BE568" i="2"/>
  <c r="BE572" i="2"/>
  <c r="BE584" i="2"/>
  <c r="BE622" i="2"/>
  <c r="BE645" i="2"/>
  <c r="BE652" i="2"/>
  <c r="BE655" i="2"/>
  <c r="BE659" i="2"/>
  <c r="BE666" i="2"/>
  <c r="BE690" i="2"/>
  <c r="BE706" i="2"/>
  <c r="BE710" i="2"/>
  <c r="BE754" i="2"/>
  <c r="BE766" i="2"/>
  <c r="BE777" i="2"/>
  <c r="BE829" i="2"/>
  <c r="BE843" i="2"/>
  <c r="BE851" i="2"/>
  <c r="BE854" i="2"/>
  <c r="BE858" i="2"/>
  <c r="BE866" i="2"/>
  <c r="BE874" i="2"/>
  <c r="BE877" i="2"/>
  <c r="BE880" i="2"/>
  <c r="BE884" i="2"/>
  <c r="BE891" i="2"/>
  <c r="BE897" i="2"/>
  <c r="BE910" i="2"/>
  <c r="BE920" i="2"/>
  <c r="E85" i="2"/>
  <c r="BE142" i="2"/>
  <c r="BE218" i="2"/>
  <c r="BE222" i="2"/>
  <c r="BE224" i="2"/>
  <c r="BE231" i="2"/>
  <c r="BE330" i="2"/>
  <c r="BE375" i="2"/>
  <c r="BE448" i="2"/>
  <c r="BE471" i="2"/>
  <c r="BE474" i="2"/>
  <c r="BE482" i="2"/>
  <c r="BE535" i="2"/>
  <c r="BE550" i="2"/>
  <c r="BE559" i="2"/>
  <c r="BE937" i="2"/>
  <c r="BE307" i="2"/>
  <c r="BE311" i="2"/>
  <c r="BE420" i="2"/>
  <c r="BE923" i="2"/>
  <c r="F39" i="2"/>
  <c r="BD96" i="1" s="1"/>
  <c r="F36" i="4"/>
  <c r="BA98" i="1" s="1"/>
  <c r="J36" i="5"/>
  <c r="AW99" i="1" s="1"/>
  <c r="F40" i="7"/>
  <c r="BC103" i="1"/>
  <c r="J38" i="9"/>
  <c r="AW105" i="1" s="1"/>
  <c r="F38" i="10"/>
  <c r="BA106" i="1" s="1"/>
  <c r="F39" i="12"/>
  <c r="BB108" i="1" s="1"/>
  <c r="AS100" i="1"/>
  <c r="AS95" i="1"/>
  <c r="AS94" i="1"/>
  <c r="F37" i="3"/>
  <c r="BB97" i="1"/>
  <c r="F39" i="3"/>
  <c r="BD97" i="1"/>
  <c r="F38" i="5"/>
  <c r="BC99" i="1" s="1"/>
  <c r="J38" i="7"/>
  <c r="AW103" i="1"/>
  <c r="J38" i="8"/>
  <c r="AW104" i="1"/>
  <c r="F41" i="10"/>
  <c r="BD106" i="1"/>
  <c r="J38" i="12"/>
  <c r="AW108" i="1" s="1"/>
  <c r="F37" i="13"/>
  <c r="BB109" i="1"/>
  <c r="F37" i="2"/>
  <c r="BB96" i="1"/>
  <c r="F37" i="4"/>
  <c r="BB98" i="1"/>
  <c r="F39" i="6"/>
  <c r="BB102" i="1" s="1"/>
  <c r="F38" i="6"/>
  <c r="BA102" i="1"/>
  <c r="F40" i="6"/>
  <c r="BC102" i="1"/>
  <c r="F41" i="8"/>
  <c r="BD104" i="1"/>
  <c r="F39" i="9"/>
  <c r="BB105" i="1" s="1"/>
  <c r="F39" i="10"/>
  <c r="BB106" i="1"/>
  <c r="J36" i="13"/>
  <c r="AW109" i="1"/>
  <c r="F38" i="2"/>
  <c r="BC96" i="1"/>
  <c r="F39" i="4"/>
  <c r="BD98" i="1" s="1"/>
  <c r="F37" i="5"/>
  <c r="BB99" i="1"/>
  <c r="F40" i="8"/>
  <c r="BC104" i="1"/>
  <c r="F40" i="9"/>
  <c r="BC105" i="1"/>
  <c r="F39" i="11"/>
  <c r="BB107" i="1" s="1"/>
  <c r="F38" i="11"/>
  <c r="BA107" i="1"/>
  <c r="F41" i="11"/>
  <c r="BD107" i="1"/>
  <c r="F40" i="12"/>
  <c r="BC108" i="1"/>
  <c r="J36" i="3"/>
  <c r="AW97" i="1" s="1"/>
  <c r="F38" i="3"/>
  <c r="BC97" i="1"/>
  <c r="J36" i="4"/>
  <c r="AW98" i="1"/>
  <c r="F39" i="5"/>
  <c r="BD99" i="1"/>
  <c r="F39" i="7"/>
  <c r="BB103" i="1" s="1"/>
  <c r="F38" i="9"/>
  <c r="BA105" i="1"/>
  <c r="F40" i="10"/>
  <c r="BC106" i="1"/>
  <c r="F36" i="13"/>
  <c r="BA109" i="1"/>
  <c r="J36" i="2"/>
  <c r="AW96" i="1" s="1"/>
  <c r="F38" i="4"/>
  <c r="BC98" i="1"/>
  <c r="F41" i="6"/>
  <c r="BD102" i="1"/>
  <c r="J38" i="6"/>
  <c r="AW102" i="1"/>
  <c r="F41" i="7"/>
  <c r="BD103" i="1" s="1"/>
  <c r="F39" i="8"/>
  <c r="BB104" i="1"/>
  <c r="F41" i="9"/>
  <c r="BD105" i="1" s="1"/>
  <c r="F40" i="11"/>
  <c r="BC107" i="1"/>
  <c r="J38" i="11"/>
  <c r="AW107" i="1" s="1"/>
  <c r="F38" i="12"/>
  <c r="BA108" i="1"/>
  <c r="F39" i="13"/>
  <c r="BD109" i="1" s="1"/>
  <c r="F36" i="2"/>
  <c r="BA96" i="1" s="1"/>
  <c r="F36" i="5"/>
  <c r="BA99" i="1" s="1"/>
  <c r="F38" i="7"/>
  <c r="BA103" i="1"/>
  <c r="F38" i="8"/>
  <c r="BA104" i="1" s="1"/>
  <c r="J38" i="10"/>
  <c r="AW106" i="1"/>
  <c r="F41" i="12"/>
  <c r="BD108" i="1" s="1"/>
  <c r="F38" i="13"/>
  <c r="BC109" i="1"/>
  <c r="J129" i="12" l="1"/>
  <c r="J102" i="12" s="1"/>
  <c r="P130" i="3"/>
  <c r="P129" i="3" s="1"/>
  <c r="AU97" i="1" s="1"/>
  <c r="P134" i="9"/>
  <c r="P133" i="9"/>
  <c r="AU105" i="1"/>
  <c r="P147" i="13"/>
  <c r="P146" i="13" s="1"/>
  <c r="P145" i="13" s="1"/>
  <c r="AU109" i="1" s="1"/>
  <c r="BK130" i="4"/>
  <c r="BK129" i="4"/>
  <c r="J129" i="4"/>
  <c r="J98" i="4"/>
  <c r="T132" i="6"/>
  <c r="T131" i="6" s="1"/>
  <c r="P132" i="2"/>
  <c r="P131" i="2" s="1"/>
  <c r="AU96" i="1" s="1"/>
  <c r="R134" i="9"/>
  <c r="R133" i="9"/>
  <c r="P131" i="8"/>
  <c r="P130" i="8"/>
  <c r="AU104" i="1" s="1"/>
  <c r="T131" i="8"/>
  <c r="T130" i="8" s="1"/>
  <c r="R130" i="3"/>
  <c r="R129" i="3"/>
  <c r="R134" i="10"/>
  <c r="R133" i="10"/>
  <c r="P132" i="6"/>
  <c r="P131" i="6" s="1"/>
  <c r="AU102" i="1" s="1"/>
  <c r="BK183" i="13"/>
  <c r="J183" i="13"/>
  <c r="J107" i="13" s="1"/>
  <c r="R146" i="13"/>
  <c r="R145" i="13" s="1"/>
  <c r="R130" i="5"/>
  <c r="R129" i="5" s="1"/>
  <c r="T147" i="13"/>
  <c r="T146" i="13" s="1"/>
  <c r="T145" i="13" s="1"/>
  <c r="P130" i="4"/>
  <c r="P129" i="4"/>
  <c r="AU98" i="1" s="1"/>
  <c r="R131" i="8"/>
  <c r="R130" i="8" s="1"/>
  <c r="T132" i="2"/>
  <c r="T131" i="2" s="1"/>
  <c r="BK131" i="8"/>
  <c r="BK130" i="8" s="1"/>
  <c r="J130" i="8" s="1"/>
  <c r="J34" i="8" s="1"/>
  <c r="AG104" i="1" s="1"/>
  <c r="AN104" i="1" s="1"/>
  <c r="T130" i="5"/>
  <c r="T129" i="5"/>
  <c r="R132" i="2"/>
  <c r="R131" i="2"/>
  <c r="P132" i="7"/>
  <c r="P131" i="7"/>
  <c r="AU103" i="1"/>
  <c r="T130" i="3"/>
  <c r="T129" i="3" s="1"/>
  <c r="R130" i="4"/>
  <c r="R129" i="4" s="1"/>
  <c r="P128" i="11"/>
  <c r="P127" i="11" s="1"/>
  <c r="AU107" i="1" s="1"/>
  <c r="R132" i="7"/>
  <c r="R131" i="7"/>
  <c r="T130" i="4"/>
  <c r="T129" i="4"/>
  <c r="J184" i="13"/>
  <c r="J108" i="13"/>
  <c r="BK147" i="13"/>
  <c r="J147" i="13"/>
  <c r="J100" i="13"/>
  <c r="BK243" i="13"/>
  <c r="J243" i="13"/>
  <c r="J118" i="13"/>
  <c r="J180" i="13"/>
  <c r="J106" i="13"/>
  <c r="J254" i="13"/>
  <c r="J123" i="13"/>
  <c r="J248" i="13"/>
  <c r="J121" i="13"/>
  <c r="BK127" i="12"/>
  <c r="J127" i="12"/>
  <c r="J100" i="12" s="1"/>
  <c r="BK127" i="11"/>
  <c r="J127" i="11" s="1"/>
  <c r="J100" i="11" s="1"/>
  <c r="BK133" i="10"/>
  <c r="J133" i="10"/>
  <c r="BK133" i="9"/>
  <c r="J133" i="9"/>
  <c r="BK131" i="7"/>
  <c r="J131" i="7"/>
  <c r="BK131" i="6"/>
  <c r="J131" i="6"/>
  <c r="J100" i="6" s="1"/>
  <c r="BK129" i="5"/>
  <c r="J129" i="5"/>
  <c r="J98" i="5"/>
  <c r="BK129" i="3"/>
  <c r="J129" i="3"/>
  <c r="J98" i="3" s="1"/>
  <c r="BK131" i="2"/>
  <c r="J131" i="2" s="1"/>
  <c r="J32" i="2" s="1"/>
  <c r="AG96" i="1" s="1"/>
  <c r="J35" i="2"/>
  <c r="AV96" i="1" s="1"/>
  <c r="AT96" i="1" s="1"/>
  <c r="F35" i="2"/>
  <c r="AZ96" i="1" s="1"/>
  <c r="J35" i="13"/>
  <c r="AV109" i="1"/>
  <c r="AT109" i="1" s="1"/>
  <c r="J35" i="4"/>
  <c r="AV98" i="1" s="1"/>
  <c r="AT98" i="1" s="1"/>
  <c r="J35" i="5"/>
  <c r="AV99" i="1" s="1"/>
  <c r="AT99" i="1" s="1"/>
  <c r="J37" i="8"/>
  <c r="AV104" i="1" s="1"/>
  <c r="AT104" i="1" s="1"/>
  <c r="J34" i="10"/>
  <c r="AG106" i="1"/>
  <c r="J37" i="11"/>
  <c r="AV107" i="1"/>
  <c r="AT107" i="1"/>
  <c r="F37" i="11"/>
  <c r="AZ107" i="1"/>
  <c r="F37" i="12"/>
  <c r="AZ108" i="1" s="1"/>
  <c r="F35" i="4"/>
  <c r="AZ98" i="1" s="1"/>
  <c r="F37" i="6"/>
  <c r="AZ102" i="1"/>
  <c r="BD101" i="1"/>
  <c r="F37" i="7"/>
  <c r="AZ103" i="1"/>
  <c r="F37" i="9"/>
  <c r="AZ105" i="1"/>
  <c r="F35" i="3"/>
  <c r="AZ97" i="1" s="1"/>
  <c r="J37" i="6"/>
  <c r="AV102" i="1" s="1"/>
  <c r="AT102" i="1" s="1"/>
  <c r="BA101" i="1"/>
  <c r="J34" i="7"/>
  <c r="AG103" i="1"/>
  <c r="F37" i="8"/>
  <c r="AZ104" i="1" s="1"/>
  <c r="F37" i="10"/>
  <c r="AZ106" i="1" s="1"/>
  <c r="F35" i="13"/>
  <c r="AZ109" i="1"/>
  <c r="J35" i="3"/>
  <c r="AV97" i="1"/>
  <c r="AT97" i="1"/>
  <c r="BC101" i="1"/>
  <c r="BB101" i="1"/>
  <c r="AX101" i="1" s="1"/>
  <c r="J37" i="7"/>
  <c r="AV103" i="1"/>
  <c r="AT103" i="1" s="1"/>
  <c r="J34" i="9"/>
  <c r="AG105" i="1"/>
  <c r="J37" i="10"/>
  <c r="AV106" i="1" s="1"/>
  <c r="AT106" i="1" s="1"/>
  <c r="F35" i="5"/>
  <c r="AZ99" i="1" s="1"/>
  <c r="J37" i="9"/>
  <c r="AV105" i="1"/>
  <c r="AT105" i="1"/>
  <c r="J37" i="12"/>
  <c r="AV108" i="1" s="1"/>
  <c r="AT108" i="1" s="1"/>
  <c r="J100" i="8" l="1"/>
  <c r="J130" i="4"/>
  <c r="J99" i="4" s="1"/>
  <c r="BK146" i="13"/>
  <c r="BK145" i="13" s="1"/>
  <c r="J145" i="13" s="1"/>
  <c r="J98" i="13" s="1"/>
  <c r="J131" i="8"/>
  <c r="J101" i="8" s="1"/>
  <c r="AN106" i="1"/>
  <c r="J100" i="10"/>
  <c r="AN105" i="1"/>
  <c r="J100" i="9"/>
  <c r="J43" i="10"/>
  <c r="J43" i="9"/>
  <c r="AN103" i="1"/>
  <c r="J100" i="7"/>
  <c r="J43" i="8"/>
  <c r="J43" i="7"/>
  <c r="AN96" i="1"/>
  <c r="J98" i="2"/>
  <c r="J41" i="2"/>
  <c r="AU101" i="1"/>
  <c r="AU100" i="1"/>
  <c r="AU95" i="1" s="1"/>
  <c r="AU94" i="1" s="1"/>
  <c r="BC100" i="1"/>
  <c r="AY100" i="1"/>
  <c r="J32" i="5"/>
  <c r="AG99" i="1"/>
  <c r="AN99" i="1"/>
  <c r="AW101" i="1"/>
  <c r="BD100" i="1"/>
  <c r="BD95" i="1"/>
  <c r="BD94" i="1" s="1"/>
  <c r="W33" i="1" s="1"/>
  <c r="J32" i="4"/>
  <c r="AG98" i="1"/>
  <c r="J32" i="3"/>
  <c r="AG97" i="1"/>
  <c r="AN97" i="1" s="1"/>
  <c r="J34" i="6"/>
  <c r="AG102" i="1" s="1"/>
  <c r="AG101" i="1" s="1"/>
  <c r="BA100" i="1"/>
  <c r="AW100" i="1"/>
  <c r="AZ101" i="1"/>
  <c r="AV101" i="1"/>
  <c r="AY101" i="1"/>
  <c r="J34" i="11"/>
  <c r="AG107" i="1" s="1"/>
  <c r="AN107" i="1" s="1"/>
  <c r="J34" i="12"/>
  <c r="AG108" i="1"/>
  <c r="AN108" i="1"/>
  <c r="BB100" i="1"/>
  <c r="AX100" i="1" s="1"/>
  <c r="J41" i="4" l="1"/>
  <c r="J146" i="13"/>
  <c r="J99" i="13" s="1"/>
  <c r="J43" i="12"/>
  <c r="J43" i="11"/>
  <c r="J43" i="6"/>
  <c r="AN102" i="1"/>
  <c r="J41" i="5"/>
  <c r="J41" i="3"/>
  <c r="AN98" i="1"/>
  <c r="BA95" i="1"/>
  <c r="AW95" i="1"/>
  <c r="AG100" i="1"/>
  <c r="BC95" i="1"/>
  <c r="AY95" i="1" s="1"/>
  <c r="AZ100" i="1"/>
  <c r="AV100" i="1" s="1"/>
  <c r="AT100" i="1" s="1"/>
  <c r="AT101" i="1"/>
  <c r="AN101" i="1"/>
  <c r="J32" i="13"/>
  <c r="AG109" i="1" s="1"/>
  <c r="BB95" i="1"/>
  <c r="BB94" i="1" s="1"/>
  <c r="AX94" i="1" s="1"/>
  <c r="J41" i="13" l="1"/>
  <c r="AN100" i="1"/>
  <c r="AN109" i="1"/>
  <c r="BA94" i="1"/>
  <c r="W30" i="1"/>
  <c r="BC94" i="1"/>
  <c r="W32" i="1"/>
  <c r="W31" i="1"/>
  <c r="AX95" i="1"/>
  <c r="AZ95" i="1"/>
  <c r="AV95" i="1"/>
  <c r="AT95" i="1" s="1"/>
  <c r="AG95" i="1"/>
  <c r="AG94" i="1" s="1"/>
  <c r="AK26" i="1" s="1"/>
  <c r="AN95" i="1" l="1"/>
  <c r="AY94" i="1"/>
  <c r="AW94" i="1"/>
  <c r="AK30" i="1"/>
  <c r="AZ94" i="1"/>
  <c r="AV94" i="1"/>
  <c r="AK29" i="1"/>
  <c r="AK35" i="1"/>
  <c r="AT94" i="1" l="1"/>
  <c r="AN94" i="1"/>
  <c r="W29" i="1"/>
</calcChain>
</file>

<file path=xl/sharedStrings.xml><?xml version="1.0" encoding="utf-8"?>
<sst xmlns="http://schemas.openxmlformats.org/spreadsheetml/2006/main" count="33696" uniqueCount="3289">
  <si>
    <t>Export Komplet</t>
  </si>
  <si>
    <t/>
  </si>
  <si>
    <t>2.0</t>
  </si>
  <si>
    <t>False</t>
  </si>
  <si>
    <t>{cd7508b0-48e6-42d9-bf6e-afc3ba8c7143}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</si>
  <si>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</si>
  <si>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</si>
  <si>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</si>
  <si>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</si>
  <si>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</si>
  <si>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</si>
  <si>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</si>
  <si>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</si>
  <si>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</si>
  <si>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HDP_Brno-518127b_akt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</si>
  <si>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</si>
  <si>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</si>
  <si>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</si>
  <si>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</si>
  <si>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</si>
  <si>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>Tábor</t>
  </si>
  <si>
    <t>Datum:</t>
  </si>
  <si>
    <t>12. 2. 2024</t>
  </si>
  <si>
    <t>Zadavatel:</t>
  </si>
  <si>
    <t>IČ:</t>
  </si>
  <si>
    <t>Vodárenská společnost Táborsko s.r.o + Město Tábor</t>
  </si>
  <si>
    <t>DIČ:</t>
  </si>
  <si>
    <t>Uchazeč:</t>
  </si>
  <si>
    <t>Vyplň údaj</t>
  </si>
  <si>
    <t>Projektant:</t>
  </si>
  <si>
    <t>Sweco a.s., divize Morava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</si>
  <si>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</si>
  <si>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</si>
  <si>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</si>
  <si>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</si>
  <si>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</si>
  <si>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</si>
  <si>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</si>
  <si>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</si>
  <si>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</si>
  <si>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</si>
  <si>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</si>
  <si>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</si>
  <si>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</si>
  <si>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</si>
  <si>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</si>
  <si>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</si>
  <si>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</si>
  <si>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</si>
  <si>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</si>
  <si>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</si>
  <si>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</si>
  <si>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</si>
  <si>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</si>
  <si>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</si>
  <si>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</si>
  <si>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</si>
  <si>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</si>
  <si>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</si>
  <si>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</si>
  <si>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</si>
  <si>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</si>
  <si>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</si>
  <si>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</si>
  <si>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</si>
  <si>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</si>
  <si>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</si>
  <si>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</si>
  <si>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</si>
  <si>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</si>
  <si>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</si>
  <si>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</si>
  <si>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</si>
  <si>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</si>
  <si>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</si>
  <si>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</si>
  <si>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</si>
  <si>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</si>
  <si>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</si>
  <si>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</si>
  <si>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TÁBOR, Vodňanského, Vožická - obnova kanalizace, obnova a dostavba vodovodu - II. etapa</t>
  </si>
  <si>
    <t>STA</t>
  </si>
  <si>
    <t>1</t>
  </si>
  <si>
    <t>{ee45a11e-0142-411c-a528-15c674ef72ca}</t>
  </si>
  <si>
    <t>2</t>
  </si>
  <si>
    <t>/</t>
  </si>
  <si>
    <t>001</t>
  </si>
  <si>
    <t>SO 01 Kanalizace</t>
  </si>
  <si>
    <t>Soupis</t>
  </si>
  <si>
    <t>{eaf2236b-7de3-4ecf-a09b-9e697a74efe3}</t>
  </si>
  <si>
    <t>002</t>
  </si>
  <si>
    <t>SO 02 Kanalizační přípojky</t>
  </si>
  <si>
    <t>{4654edb4-74e8-42ea-a187-f99963b651e0}</t>
  </si>
  <si>
    <t>003</t>
  </si>
  <si>
    <t>SO 03 Vodovod</t>
  </si>
  <si>
    <t>{7cbf35b9-a302-41fe-bd43-599b8a8234b1}</t>
  </si>
  <si>
    <t>004</t>
  </si>
  <si>
    <t>SO 04 Vodovodní přípojky</t>
  </si>
  <si>
    <t>{7a427ba1-34dc-4605-928e-ce1287e70c96}</t>
  </si>
  <si>
    <t>005</t>
  </si>
  <si>
    <t>SO 05 Obnova povrchů</t>
  </si>
  <si>
    <t>{43bef41a-d132-41c8-a4cc-72d9a067e21e}</t>
  </si>
  <si>
    <t>0001</t>
  </si>
  <si>
    <t>SO 05.1 Vozovky</t>
  </si>
  <si>
    <t>3</t>
  </si>
  <si>
    <t>{c6886fb9-a4cd-4cb5-aa9c-fbf8b82d1fc5}</t>
  </si>
  <si>
    <t>00001</t>
  </si>
  <si>
    <t>SO 05.1a Vozovky - investor VST s.r.o.</t>
  </si>
  <si>
    <t>4</t>
  </si>
  <si>
    <t>{a2500c83-cb2b-4358-a0b4-8ea40e3e2180}</t>
  </si>
  <si>
    <t>00002</t>
  </si>
  <si>
    <t>SO 05.1b Vozovky - investor město Tábor</t>
  </si>
  <si>
    <t>{5ad71aeb-e6e9-48e5-81d1-7fbbc56e9276}</t>
  </si>
  <si>
    <t>0002</t>
  </si>
  <si>
    <t>SO 05.2 Chodníky</t>
  </si>
  <si>
    <t>{22e58bea-3bf0-4677-ae0a-74b0e349881c}</t>
  </si>
  <si>
    <t>0003</t>
  </si>
  <si>
    <t>SO 05.3.1 Obnova stávajícího odvodnění</t>
  </si>
  <si>
    <t>{3ef16770-ba6c-4f02-92e1-3c6ba64df3d8}</t>
  </si>
  <si>
    <t>0004</t>
  </si>
  <si>
    <t>SO 05.3.2 Doplnění stávajícího odvodnění</t>
  </si>
  <si>
    <t>{90146e7d-c9bd-4b01-99a8-7b0648cf9374}</t>
  </si>
  <si>
    <t>0005</t>
  </si>
  <si>
    <t>SO 05.4 Obnova dopravního značení</t>
  </si>
  <si>
    <t>{7b1b005f-008b-4e01-b71e-25e433f8f2cd}</t>
  </si>
  <si>
    <t>0006</t>
  </si>
  <si>
    <t>SO 05.5 Obnova nezpevněných povrchů</t>
  </si>
  <si>
    <t>{e9109356-913e-4fd7-ad99-fed1697e5ba7}</t>
  </si>
  <si>
    <t>006</t>
  </si>
  <si>
    <t>Ostatní a vedlejší náklady</t>
  </si>
  <si>
    <t>{41b6178b-c5a8-4a89-8144-81568f800ccd}</t>
  </si>
  <si>
    <t>KRYCÍ LIST SOUPISU PRACÍ</t>
  </si>
  <si>
    <t>Objekt:</t>
  </si>
  <si>
    <t>Soupis:</t>
  </si>
  <si>
    <t>001 - SO 01 Kanalizace</t>
  </si>
  <si>
    <t>2222</t>
  </si>
  <si>
    <t>Vodárenská společnost Táborsko s.r.o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</si>
  <si>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</si>
  <si>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</si>
  <si>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</si>
  <si>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</si>
  <si>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</si>
  <si>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</si>
  <si>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</si>
  <si>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</si>
  <si>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</si>
  <si>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</si>
  <si>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</si>
  <si>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</si>
  <si>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</si>
  <si>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91a - Převádění odpadních vod po dobu realizace stavby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</si>
  <si>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</si>
  <si>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</si>
  <si>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</si>
  <si>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</si>
  <si>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</si>
  <si>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</si>
  <si>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</si>
  <si>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</si>
  <si>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</si>
  <si>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</si>
  <si>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</si>
  <si>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</si>
  <si>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</si>
  <si>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</si>
  <si>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</si>
  <si>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</si>
  <si>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</si>
  <si>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</si>
  <si>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</si>
  <si>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</si>
  <si>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111251101R</t>
  </si>
  <si>
    <t>Odstranění křovin a stromů průměru kmene do 100 mm i s kořeny sklonu terénu do 1:5 z celkové plochy do 100 m2 strojně, vč. odvozu a likvidace</t>
  </si>
  <si>
    <t>m2</t>
  </si>
  <si>
    <t>-688502574</t>
  </si>
  <si>
    <t>PP</t>
  </si>
  <si>
    <t>Odstranění křovin a stromů s odstraněním kořenů strojně průměru kmene do 100 mm v rovině nebo ve svahu sklonu terénu do 1:5, při celkové ploše do 100 m2</t>
  </si>
  <si>
    <t>P</t>
  </si>
  <si>
    <t>Poznámka k položce:_x000D_
viz TZ př.č. D.1.0, v.č. D.1.1.1 až 9</t>
  </si>
  <si>
    <t>VV</t>
  </si>
  <si>
    <t>tavolník (cca 31ks)</t>
  </si>
  <si>
    <t>14*1</t>
  </si>
  <si>
    <t>ptačí zob - stavba šachty Š12aS a bourání stávající šachty ŠS10V</t>
  </si>
  <si>
    <t>(7+3)*1</t>
  </si>
  <si>
    <t>Součet</t>
  </si>
  <si>
    <t>113106123</t>
  </si>
  <si>
    <t>Rozebrání dlažeb ze zámkových dlaždic komunikací pro pěší ručně</t>
  </si>
  <si>
    <t>CS ÚRS 2024 01</t>
  </si>
  <si>
    <t>-246351284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</si>
  <si>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</si>
  <si>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zpětně zapravení, vč. konstrukčních vrstev viz SO 05.2 Chodníky, 30% předpoklad odvoz na skládku</t>
  </si>
  <si>
    <t>odstranění obrubníků viz SO 01 Kanalizace</t>
  </si>
  <si>
    <t>chodník ze zámkové dlažby ŠS1V</t>
  </si>
  <si>
    <t>6</t>
  </si>
  <si>
    <t>rozsahy ploch uveden D.1.5.1, položka č.5</t>
  </si>
  <si>
    <t>113107163</t>
  </si>
  <si>
    <t>Odstranění podkladu z kameniva drceného tl 300 mm strojně pl přes 50 do 200 m2</t>
  </si>
  <si>
    <t>-2020653635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</si>
  <si>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</si>
  <si>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113107222</t>
  </si>
  <si>
    <t>Odstranění podkladu z kameniva drceného tl přes 100 do 200 mm strojně pl přes 200 m2</t>
  </si>
  <si>
    <t>344380361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</si>
  <si>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</si>
  <si>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tl.150mm, bude odvezeno na trvalou skládku, 20% uvažováno kontaminované s obsahem dehtu</t>
  </si>
  <si>
    <t>rozšíření 200mm na každou stranu</t>
  </si>
  <si>
    <t>"Stoka C, DN600" 344,63*(1,83+0,2+0,2)</t>
  </si>
  <si>
    <t>"Stoka C1, DN300" 5,8*(1,415+0,2+0,2)</t>
  </si>
  <si>
    <t>"Stoka C2, DN200" 2,5*(1,3+0,2+0,2)</t>
  </si>
  <si>
    <t>"Stoka C3, DN400" 5,1*(1,5+0,2+0,2)</t>
  </si>
  <si>
    <t>"Stoka Přípojka, DN200" 2,1*(1,3+0,2+0,2)</t>
  </si>
  <si>
    <t>"rozšíření pro šachty DN1200" (3,2+0,2+0,2)*(3,2+0,2+0,2)*1-(3,2+0,2+0,2)*(1,83+0,2+0,2)*1</t>
  </si>
  <si>
    <t>"rozšíření pro šachty DN1000" (3+0,2+0,2)*(3+0,2+0,2)*10-(3+0,2+0,2)*(1,83+0,2+0,2)*10</t>
  </si>
  <si>
    <t>"rozšížení pro Š8M" (3,54+0,2+0,2)*(3,54+0,2+0,2)-(3,54+0,2+0,2)*(1,83+0,2+0,2)</t>
  </si>
  <si>
    <t>"rozšíření pro Š14M, odpočet část v zeleni" (3,74+0,2+0,2)*(3,54+0,2-2,4)</t>
  </si>
  <si>
    <t>"rozšíření pro Š12aS, odpočet část v zeleni" (3,54+0,2+0,2)*(3,54+0,2-2,9)</t>
  </si>
  <si>
    <t>bourání stávajícíh šachet, cca 1/2 výkop</t>
  </si>
  <si>
    <t>"ŠS2V, ŠS4V, ŠS5V, ŠS6V, ŠS7V, ŠS8V, ŠS10V" (2,6+0,2+0,2)*(1,3+0,2)*7</t>
  </si>
  <si>
    <t>5</t>
  </si>
  <si>
    <t>113107222,1</t>
  </si>
  <si>
    <t>-796415797</t>
  </si>
  <si>
    <t>tl.150mm, bude odvezeno na mezideponii a použito pro konstrukční vrstvu ze stávajícího materiálu</t>
  </si>
  <si>
    <t>1049,941</t>
  </si>
  <si>
    <t>113107242</t>
  </si>
  <si>
    <t>Odstranění podkladu živičného tl 100 mm strojně pl přes 200 m2</t>
  </si>
  <si>
    <t>-1345644147</t>
  </si>
  <si>
    <t>Odstranění podkladů nebo krytů strojně plochy jednotlivě přes 200 m2 s přemístěním hmot na skládku na vzdálenost do 20 m nebo s naložením na dopravní prostředek živičných, o tl. vrstvy přes 50 do 100 mm</t>
  </si>
  <si>
    <t>7</t>
  </si>
  <si>
    <t>113154333</t>
  </si>
  <si>
    <t>Frézování živičného krytu tl 50 mm pruh š přes 1 do 2 m pl přes 1000 do 10000 m2 bez překážek v trase - asfaltová komunikace</t>
  </si>
  <si>
    <t>1725722399</t>
  </si>
  <si>
    <t>Frézování živičného podkladu nebo krytu s naložením na dopravní prostředek plochy přes 1 000 do 10 000 m2 bez překážek v trase pruhu šířky přes 1 m do 2 m, tloušťky vrstvy 50 mm</t>
  </si>
  <si>
    <t>finální zpětně zapravení, viz SO 05.1 Vozovky</t>
  </si>
  <si>
    <t>rozšíření 400mm na každou stranu</t>
  </si>
  <si>
    <t>"Stoka C, DN600" 344,63*(1,83+0,4+0,4)</t>
  </si>
  <si>
    <t>"Stoka C1, DN300" 5,8*(1,415+0,4+0,4)</t>
  </si>
  <si>
    <t>"Stoka C2, DN200" 2,5*(1,3+0,4+0,4)</t>
  </si>
  <si>
    <t>"Stoka C3, DN400" 5,1*(1,5+0,4+0,4)</t>
  </si>
  <si>
    <t>"Stoka Přípojka, DN200" 2,1*(1,3+0,4+0,4)</t>
  </si>
  <si>
    <t>"rozšíření pro šachty DN1200" (3,2+0,4+0,4)*(3,2+0,4+0,4)*1-(3,2+0,4+0,4)*(1,83+0,4+0,4)*1</t>
  </si>
  <si>
    <t>"rozšíření pro šachty DN1000" (3+0,4+0,4)*(3+0,4+0,4)*10-(3+0,4+0,4)*(1,83+0,4+0,4)*10</t>
  </si>
  <si>
    <t>"rozšížení pro Š8M" (3,54+0,4+0,4)*(3,54+0,4+0,4)-(3,54+0,4+0,4)*(1,83+0,4+0,4)</t>
  </si>
  <si>
    <t>"rozšíření pro Š14M, odpočet část v zeleni" (3,74+0,4+0,4)*(3,54+0,4-2,4)</t>
  </si>
  <si>
    <t>"rozšíření pro Š12aS, odpočet část v zeleni" (3,54+0,4+0,4)*(3,54+0,4-2,9)</t>
  </si>
  <si>
    <t>"ŠS2V, ŠS4V, ŠS5V, ŠS6V, ŠS7V, ŠS8V, ŠS10V" (2,6+0,4+0,4)*(1,3+0,4)*7</t>
  </si>
  <si>
    <t>8</t>
  </si>
  <si>
    <t>113107344</t>
  </si>
  <si>
    <t xml:space="preserve">Odstranění podkladu živičného tl 200 mm strojně pl do 50 m2 </t>
  </si>
  <si>
    <t>-205613623</t>
  </si>
  <si>
    <t>Odstranění podkladů nebo krytů strojně plochy jednotlivě do 50 m2 s přemístěním hmot na skládku na vzdálenost do 3 m nebo s naložením na dopravní prostředek živičných, o tl. vrstvy přes 150 do 200 mm</t>
  </si>
  <si>
    <t>makadam</t>
  </si>
  <si>
    <t>"stoka přípojka, dle TZ" 1,8</t>
  </si>
  <si>
    <t>9</t>
  </si>
  <si>
    <t>113202111</t>
  </si>
  <si>
    <t>Vytrhání obrub krajníků obrubníků stojatých</t>
  </si>
  <si>
    <t>m</t>
  </si>
  <si>
    <t>1854022166</t>
  </si>
  <si>
    <t>Vytrhání obrub  s vybouráním lože, s přemístěním hmot na skládku na vzdálenost do 3 m nebo s naložením na dopravní prostředek z krajníků nebo obrubníků stojatých</t>
  </si>
  <si>
    <t>obnova viz SO 05.1 Vozovky, 20% předpoklad odvoz na skládku</t>
  </si>
  <si>
    <t>"silniční, dle obnovy v TZ" 34,4</t>
  </si>
  <si>
    <t>10</t>
  </si>
  <si>
    <t>113204111</t>
  </si>
  <si>
    <t>Vytrhání obrub záhonových</t>
  </si>
  <si>
    <t>-1246602699</t>
  </si>
  <si>
    <t>Vytrhání obrub  s vybouráním lože, s přemístěním hmot na skládku na vzdálenost do 3 m nebo s naložením na dopravní prostředek záhonových</t>
  </si>
  <si>
    <t>obnova viz SO 05.2 Chodníky, 20% předpoklad odvoz na skládku</t>
  </si>
  <si>
    <t>"dle obnovy v TZ" 10,9</t>
  </si>
  <si>
    <t>11</t>
  </si>
  <si>
    <t>115,1-R</t>
  </si>
  <si>
    <t>Dodávka + montáž čerpací studny ocel.(plast, beton) trouba DN 600mm, hl. do1m, vč. pomocných zemních prací, vč. následného odstranění</t>
  </si>
  <si>
    <t>ks</t>
  </si>
  <si>
    <t>511122285</t>
  </si>
  <si>
    <t>Dodávka + montáž čerpací studny ocel.(plast, beton) trouba DN 600, hl. do1m, vč. pomocných zemních prací, vč. následného odstranění</t>
  </si>
  <si>
    <t>dle počtu hlavních stok</t>
  </si>
  <si>
    <t>šachty v pažených jamách</t>
  </si>
  <si>
    <t>12</t>
  </si>
  <si>
    <t>115101201</t>
  </si>
  <si>
    <t>Čerpání vody na dopravní výšku do 10 m průměrný přítok do 500 l/min</t>
  </si>
  <si>
    <t>hod</t>
  </si>
  <si>
    <t>-531636106</t>
  </si>
  <si>
    <t>Čerpání vody na dopravní výšku do 10 m s uvažovaným průměrným přítokem do 500 l/min</t>
  </si>
  <si>
    <t>pozemní voda</t>
  </si>
  <si>
    <t>150*6</t>
  </si>
  <si>
    <t>13</t>
  </si>
  <si>
    <t>115101301</t>
  </si>
  <si>
    <t>Pohotovost čerpací soupravy pro dopravní výšku do 10 m přítok do 500 l/min</t>
  </si>
  <si>
    <t>den</t>
  </si>
  <si>
    <t>-465845693</t>
  </si>
  <si>
    <t>Pohotovost záložní čerpací soupravy pro dopravní výšku do 10 m s uvažovaným průměrným přítokem do 500 l/min</t>
  </si>
  <si>
    <t>14</t>
  </si>
  <si>
    <t>119001405</t>
  </si>
  <si>
    <t>Dočasné zajištění potrubí z PE DN do 200 mm</t>
  </si>
  <si>
    <t>978375121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</si>
  <si>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</si>
  <si>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"Stoka C, DN600" 1,83*7</t>
  </si>
  <si>
    <t>"Stoka C1, DN300" 1,415*1</t>
  </si>
  <si>
    <t>"Stoka C3, DN400" 1,5*1</t>
  </si>
  <si>
    <t>119001421</t>
  </si>
  <si>
    <t>Dočasné zajištění kabelů a kabelových tratí ze 3 volně ložených kabelů, vč. úpravy dle TZ a výkresu D.1.1.9</t>
  </si>
  <si>
    <t>1048274949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</si>
  <si>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</si>
  <si>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"Stoka C, DN600" 1,83*10</t>
  </si>
  <si>
    <t>"Stoka C2, DN200" 1,3*3</t>
  </si>
  <si>
    <t>"Stoka Přípojka, DN200" 1,3*1</t>
  </si>
  <si>
    <t>16</t>
  </si>
  <si>
    <t>121151113</t>
  </si>
  <si>
    <t>Sejmutí ornice plochy do 500 m2 tl vrstvy do 200 mm strojně</t>
  </si>
  <si>
    <t>2111442466</t>
  </si>
  <si>
    <t>Sejmutí ornice strojně při souvislé ploše přes 100 do 500 m2, tl. vrstvy do 200 mm</t>
  </si>
  <si>
    <t>zpětné vyspravení viz SO 05.5 Obnova nezpevněných povrchů</t>
  </si>
  <si>
    <t>"napojení stoky C1 na ŠS3V=Š5aS"  3,9</t>
  </si>
  <si>
    <t>"napojení stoky C2 na ŠPAR=Š5bS"  9</t>
  </si>
  <si>
    <t>"napojení stoky C3 na Š12aS=ŠS9V"  14</t>
  </si>
  <si>
    <t>"napojení přípojky na ŠGAR=Š13aS"6,7</t>
  </si>
  <si>
    <t>"napojení na stávající stoku Š14M" 17,1</t>
  </si>
  <si>
    <t>bourání stávajícíh šachet, viz v.č. situace D.1.5.1 a 2</t>
  </si>
  <si>
    <t>"ŠS2V, ŠS4V, ŠS5V, ŠS6V, ŠS7V, ŠS8V, ŠS10V" 5,4+9,7+6,7+9,2+11+7,1+8,2</t>
  </si>
  <si>
    <t>17</t>
  </si>
  <si>
    <t>131151204</t>
  </si>
  <si>
    <t>Hloubení jam zapažených v hornině třídy těžitelnosti I, skupiny 1 a 2 objem do 500 m3 strojně</t>
  </si>
  <si>
    <t>m3</t>
  </si>
  <si>
    <t>1407630334</t>
  </si>
  <si>
    <t>Hloubení zapažených jam a zářezů strojně s urovnáním dna do předepsaného profilu a spádu v hornině třídy těžitelnosti I skupiny 1 a 2 přes 100 do 500 m3</t>
  </si>
  <si>
    <t>Poznámka k položce:_x000D_
viz TZ př.č. D.1.0, v.č. D.1.1.1 až 9_x000D_
20% hor. tř. II, 70% hor. tř. III  a 10% hor. tř.IV</t>
  </si>
  <si>
    <t>Š8M, v asfalt. komunikaci tl.430mm, odstraněno v rámci přípravných prací</t>
  </si>
  <si>
    <t>"odpočet výkopu potrubí" 3,54*3,54*(3,57-0,43)-3,54*1,83*(3,2-0,43)</t>
  </si>
  <si>
    <t>Š14M, v asfalt. komunikaci tl.430mm, odstraněno v rámci přípravných prací</t>
  </si>
  <si>
    <t>"odpočet výkopu potrubí v asfaltu 1,14m, 2,4m výkop v zeleni" 3,74*(3,54-2,4)*(4,3-0,43)-1,14*(3,2-0,43)</t>
  </si>
  <si>
    <t>Š14M, v zeleni tl.200mm, odstraněno v rámci přípravných prací</t>
  </si>
  <si>
    <t>3,74*2,4*(4,3-0,2)-(3,54/2-1,14)*(3,2-0,2)</t>
  </si>
  <si>
    <t>Š12aS, v asfalt. komunikaci tl.430mm, odstraněno v rámci přípravných prací</t>
  </si>
  <si>
    <t>"odpočet výkopu potrubí v asfaltu 0,64m, 2,9m výkop v zeleni" 3,54*(3,54-2,9)*(3,18-0,43)-0,64*(3,18-0,43)</t>
  </si>
  <si>
    <t>Š12aS, v zeleni tl.200mm, odstraněno v rámci přípravných prací</t>
  </si>
  <si>
    <t>3,54*2,9*(3,18-0,2)-(3,54/2-0,64)*(3,18-0,2)</t>
  </si>
  <si>
    <t>Mezisoučet</t>
  </si>
  <si>
    <t>101,354*0,2</t>
  </si>
  <si>
    <t>18</t>
  </si>
  <si>
    <t>131251204</t>
  </si>
  <si>
    <t>Hloubení jam zapažených v hornině třídy těžitelnosti I, skupiny 3 objem do 500 m3 strojně</t>
  </si>
  <si>
    <t>234136443</t>
  </si>
  <si>
    <t>Hloubení zapažených jam a zářezů strojně s urovnáním dna do předepsaného profilu a spádu v hornině třídy těžitelnosti I skupiny 3 přes 100 do 500 m3</t>
  </si>
  <si>
    <t>celkový výkop viz hloubení rýh v hor. tř. II</t>
  </si>
  <si>
    <t>101,354*0,7</t>
  </si>
  <si>
    <t>19</t>
  </si>
  <si>
    <t>131351204</t>
  </si>
  <si>
    <t>Hloubení jam zapažených v hornině třídy těžitelnosti II, skupiny 4 objem do 500 m3 strojně</t>
  </si>
  <si>
    <t>-1876746650</t>
  </si>
  <si>
    <t>Hloubení zapažených jam a zářezů strojně s urovnáním dna do předepsaného profilu a spádu v hornině třídy těžitelnosti II skupiny 4 přes 100 do 500 m3</t>
  </si>
  <si>
    <t>100,668*0,1</t>
  </si>
  <si>
    <t>20</t>
  </si>
  <si>
    <t>132154205</t>
  </si>
  <si>
    <t>Hloubení zapažených rýh š do 2000 mm v hornině třídy těžitelnosti I, skupiny 1 a 2 objem do 1000 m3</t>
  </si>
  <si>
    <t>-158644352</t>
  </si>
  <si>
    <t>Hloubení zapažených rýh šířky přes 800 do 2 000 mm strojně s urovnáním dna do předepsaného profilu a spádu v hornině třídy těžitelnosti I skupiny 1 a 2 přes 500 do 1 000 m3</t>
  </si>
  <si>
    <t>v asfaltové komunikaci tl.430mm, odstraněno v rámci připravných prací</t>
  </si>
  <si>
    <t>"Stoka C, DN600" 344,63*1,83*(3,2-0,43)</t>
  </si>
  <si>
    <t>"Stoka C1, DN300" 5,8*1,415*(2,9-0,43)</t>
  </si>
  <si>
    <t>"Stoka C2, DN200" 2,5*1,3*(2,8-0,43)</t>
  </si>
  <si>
    <t>"Stoka C3, DN400" 5,1*1,5*(2,9-0,43)</t>
  </si>
  <si>
    <t>"Stoka Přípojka, DN200" 2,1*1,3*(3,1-0,43)</t>
  </si>
  <si>
    <t>"rozšíření pro šachty DN1200" 3,2*3,2*(3,4-0,43)*1-3,2*1,83*(3,2-0,43)*1</t>
  </si>
  <si>
    <t>"rozšíření pro šachty DN1000" 3*3*(3,4-0,43)*10-3*1,83*(3,2-0,43)*10</t>
  </si>
  <si>
    <t>v zeleni tl.200mm, odstraněno v rámci přípravných prací</t>
  </si>
  <si>
    <t>"Stoka C2, DN200" 1,6*1,3*(2,8-0,2)</t>
  </si>
  <si>
    <t>"Stoka C3, DN400" 0,7*1,5*(2,9-0,2)</t>
  </si>
  <si>
    <t>"Stoka přípojka, DN200" 1,5*1,3*(3,1-0,2)</t>
  </si>
  <si>
    <t>bourání stávajícíh šachet, cca 1/2 výkop zeleň a 1/2 asfalt. komunikace</t>
  </si>
  <si>
    <t>"ŠS2V, ŠS4V, ŠS5V, ŠS6V, ŠS7V, ŠS8V, ŠS10V" 2,6*1,3*(1,2-0,43)*7</t>
  </si>
  <si>
    <t>"ŠS2V, ŠS4V, ŠS5V, ŠS6V, ŠS7V, ŠS8V, ŠS10V" 2,6*1,3*(1,2-0,2)*7</t>
  </si>
  <si>
    <t>-3,14*0,62*0,62*(1,2-0,2)*7</t>
  </si>
  <si>
    <t>1977,869*0,2</t>
  </si>
  <si>
    <t>132254205</t>
  </si>
  <si>
    <t>Hloubení zapažených rýh š do 2000 mm v hornině třídy těžitelnosti I, skupiny 3 objem do 1000 m3</t>
  </si>
  <si>
    <t>1189810263</t>
  </si>
  <si>
    <t>Hloubení zapažených rýh šířky přes 800 do 2 000 mm strojně s urovnáním dna do předepsaného profilu a spádu v hornině třídy těžitelnosti I skupiny 3 přes 500 do 1 000 m3</t>
  </si>
  <si>
    <t>1977,869*0,7</t>
  </si>
  <si>
    <t>22</t>
  </si>
  <si>
    <t>132354205</t>
  </si>
  <si>
    <t>Hloubení zapažených rýh š do 2000 mm v hornině třídy těžitelnosti II, skupiny 4 objem do 1000 m3</t>
  </si>
  <si>
    <t>-1117681104</t>
  </si>
  <si>
    <t>Hloubení zapažených rýh šířky přes 800 do 2 000 mm strojně s urovnáním dna do předepsaného profilu a spádu v hornině třídy těžitelnosti II skupiny 4 přes 500 do 1 000 m3</t>
  </si>
  <si>
    <t>1977,869*0,1</t>
  </si>
  <si>
    <t>23</t>
  </si>
  <si>
    <t>139001101</t>
  </si>
  <si>
    <t>Příplatek za ztížení vykopávky v blízkosti podzemního vedení (ruční výkop)</t>
  </si>
  <si>
    <t>1182152211</t>
  </si>
  <si>
    <t>Příplatek k cenám hloubených vykopávek za ztížení vykopávky v blízkosti podzemního vedení nebo výbušnin pro jakoukoliv třídu horniny</t>
  </si>
  <si>
    <t>20% z výkopu</t>
  </si>
  <si>
    <t>"rýhy" (395,574+1384,508+197,787)*0,2</t>
  </si>
  <si>
    <t>24</t>
  </si>
  <si>
    <t>151201102</t>
  </si>
  <si>
    <t>Zřízení zátažného pažení a rozepření stěn rýh hl do 4 m</t>
  </si>
  <si>
    <t>-2037858574</t>
  </si>
  <si>
    <t>Zřízení pažení a rozepření stěn rýh pro podzemní vedení zátažné, hloubky do 4 m</t>
  </si>
  <si>
    <t xml:space="preserve">Poznámka k položce:_x000D_
viz TZ př.č. D.1.0, v.č. D.1.1.1 až 9_x000D_
</t>
  </si>
  <si>
    <t>"Stoka C, DN600" 344,63*3,2*2</t>
  </si>
  <si>
    <t>"Stoka C1, DN300" 5,8*2,9*2</t>
  </si>
  <si>
    <t>"Stoka C2, DN200" 4,1*2,8*2</t>
  </si>
  <si>
    <t>"Stoka C3, DN400" 5,8*2,9*2</t>
  </si>
  <si>
    <t>"Stoka přípojka, DN200" 3,6*3,1*2</t>
  </si>
  <si>
    <t>25</t>
  </si>
  <si>
    <t>151201112</t>
  </si>
  <si>
    <t>Odstranění zátažného pažení a rozepření stěn rýh hl do 4 m</t>
  </si>
  <si>
    <t>884524397</t>
  </si>
  <si>
    <t>Odstranění pažení a rozepření stěn rýh pro podzemní vedení s uložením materiálu na vzdálenost do 3 m od kraje výkopu zátažné, hloubky přes 2 do 4 m</t>
  </si>
  <si>
    <t>26</t>
  </si>
  <si>
    <t>151301201</t>
  </si>
  <si>
    <t>Zřízení hnaného pažení stěn výkopu hl do 4 m</t>
  </si>
  <si>
    <t>1495224978</t>
  </si>
  <si>
    <t>Zřízení pažení stěn výkopu bez rozepření nebo vzepření hnané, hloubky do 4 m</t>
  </si>
  <si>
    <t>Poznámka k položce:_x000D_
viz TZ př.č. D.1.0, v.č. D.1.1.1 až 9, statická část D.2.1 a v.č. D.2.2 až 6</t>
  </si>
  <si>
    <t xml:space="preserve">stavební jámy </t>
  </si>
  <si>
    <t>"Š8M" 2*(3,54+3,54)*3,57</t>
  </si>
  <si>
    <t>"Š14M" 2*(3,54+3,74)*4,3</t>
  </si>
  <si>
    <t>"Š12aS" 2*(3,54+3,54)*3,18</t>
  </si>
  <si>
    <t>27</t>
  </si>
  <si>
    <t>151301211</t>
  </si>
  <si>
    <t>Odstranění pažení stěn hnaného hl do 4 m</t>
  </si>
  <si>
    <t>-1279249763</t>
  </si>
  <si>
    <t>Odstranění pažení stěn výkopu bez rozepření nebo vzepření s uložením pažin na vzdálenost do 3 m od okraje výkopu hnané, hloubky do 4 m</t>
  </si>
  <si>
    <t>28</t>
  </si>
  <si>
    <t>162651112</t>
  </si>
  <si>
    <t>Vodorovné přemístění do 5000 m výkopku/sypaniny z horniny třídy těžitelnosti I, skupiny 1 až 3 - na mezideponii</t>
  </si>
  <si>
    <t>-1254758080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</si>
  <si>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</si>
  <si>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ornice na mezideponii, uložena a použita pro zpětné zapravení viz SO 05</t>
  </si>
  <si>
    <t>108*0,2</t>
  </si>
  <si>
    <t>zemina pro zpětný zásyp</t>
  </si>
  <si>
    <t>zásyp v zeleni</t>
  </si>
  <si>
    <t>"stoka C2, DN200" 1,6*1,3*(2,8-0,2-0,06-0,1-0,5)</t>
  </si>
  <si>
    <t>"stoka C3, DN400" 0,7*1,5*(2,9-0,2-0,06-0,1-0,7)</t>
  </si>
  <si>
    <t>"stoka přípojka, DN200" 1,5*1,3*(3,1-0,2-0,06-0,1-0,5)</t>
  </si>
  <si>
    <t>zásyp části jam v zeleni pro šachty Š8M a Š12aS uvažován kamenivem</t>
  </si>
  <si>
    <t>29</t>
  </si>
  <si>
    <t>162651112,1</t>
  </si>
  <si>
    <t>Vodorovné přemístění do 5000 m výkopku/sypaniny z horniny třídy těžitelnosti I, skupiny 1 až 3 - zpět na stavbu</t>
  </si>
  <si>
    <t>320719054</t>
  </si>
  <si>
    <t>30</t>
  </si>
  <si>
    <t>162751117</t>
  </si>
  <si>
    <t>Vodorovné přemístění do 10000 m výkopku/sypaniny z horniny třídy těžitelnosti I, skupiny 1 až 3 - na trvalou skládku</t>
  </si>
  <si>
    <t>-407805506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</si>
  <si>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</si>
  <si>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výkop rýh, nekontaminované, do 16km</t>
  </si>
  <si>
    <t>395,574+1384,508</t>
  </si>
  <si>
    <t>výkop jam, nekontaminované, do 16km</t>
  </si>
  <si>
    <t>20,271+70,948</t>
  </si>
  <si>
    <t>-10,335</t>
  </si>
  <si>
    <t>31</t>
  </si>
  <si>
    <t>162751119</t>
  </si>
  <si>
    <t>Příplatek k vodorovnému přemístění výkopku/sypaniny z horniny třídy těžitelnosti I, skupiny 1 až 3 ZKD 1000 m přes 10000 m - na trvalou skládku</t>
  </si>
  <si>
    <t>475383290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</si>
  <si>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</si>
  <si>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1860,966*6 'Přepočtené koeficientem množství</t>
  </si>
  <si>
    <t>32</t>
  </si>
  <si>
    <t>162751137</t>
  </si>
  <si>
    <t>Vodorovné přemístění přes 9 000 do 10000 m výkopku/sypaniny z horniny třídy těžitelnosti II skupiny 4 a 5 - na trvalou skládku</t>
  </si>
  <si>
    <t>-429415549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</si>
  <si>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</si>
  <si>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197,787</t>
  </si>
  <si>
    <t>10,067</t>
  </si>
  <si>
    <t>33</t>
  </si>
  <si>
    <t>162751139</t>
  </si>
  <si>
    <t>Příplatek k vodorovnému přemístění výkopku/sypaniny z horniny třídy těžitelnosti II skupiny 4 a 5 ZKD 1000 m přes 10000 m</t>
  </si>
  <si>
    <t>-740891556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</si>
  <si>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</si>
  <si>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207,854*6 'Přepočtené koeficientem množství</t>
  </si>
  <si>
    <t>34</t>
  </si>
  <si>
    <t>167151101</t>
  </si>
  <si>
    <t>Nakládání výkopku z hornin třídy těžitelnosti I, skupiny 1 až 3 do 100 m3 - pro zpětný zásyp</t>
  </si>
  <si>
    <t>-437806413</t>
  </si>
  <si>
    <t>Nakládání, skládání a překládání neulehlého výkopku nebo sypaniny strojně nakládání, množství do 100 m3, z horniny třídy těžitelnosti I, skupiny 1 až 3</t>
  </si>
  <si>
    <t>35</t>
  </si>
  <si>
    <t>171152501</t>
  </si>
  <si>
    <t xml:space="preserve">Zhutnění podloží z hornin soudržných nebo nesoudržných </t>
  </si>
  <si>
    <t>-1344674245</t>
  </si>
  <si>
    <t>Zhutnění podloží pod násypy z rostlé horniny třídy těžitelnosti I a II, skupiny 1 až 4 z hornin soudružných a nesoudržných</t>
  </si>
  <si>
    <t>"Stoka C, DN600" 344,63*1,83</t>
  </si>
  <si>
    <t>"Stoka C1, DN300" 5,8*1,415</t>
  </si>
  <si>
    <t>"Stoka C2, DN200" 4,1*1,3</t>
  </si>
  <si>
    <t>"Stoka C3, DN400" 5,8*1,5</t>
  </si>
  <si>
    <t>"Stoka Přípojka, DN200" 3,6*1,3</t>
  </si>
  <si>
    <t>"rozšíření pro šachty DN1200" 3,2*3,2*1-3,2*1,83*1</t>
  </si>
  <si>
    <t>"rozšíření pro šachty DN1000" 3*3*10-3*1,83*10</t>
  </si>
  <si>
    <t>"rozšížení pro Š8M" 3,54*3,54-3,54*1,83</t>
  </si>
  <si>
    <t>"rozšíření pro Š14M, odpočet potrubí na polovině šachty, koncová šachta" 3,54*3,74-3,54/2*1,83</t>
  </si>
  <si>
    <t>"rozšíření pro Š12aS, odpočet potrubí na polovině šachty, koncová šachta" 3,54*3,54-3,54/2*1,5</t>
  </si>
  <si>
    <t>36</t>
  </si>
  <si>
    <t>171201231</t>
  </si>
  <si>
    <t>Poplatek za uložení zeminy a kamení na recyklační skládce (skládkovné) kód odpadu 17 05 04</t>
  </si>
  <si>
    <t>t</t>
  </si>
  <si>
    <t>-680005983</t>
  </si>
  <si>
    <t>Poplatek za uložení stavebního odpadu na recyklační skládce (skládkovné) zeminy a kamení zatříděného do Katalogu odpadů pod kódem 17 05 04</t>
  </si>
  <si>
    <t>1860,966+207,854</t>
  </si>
  <si>
    <t>2068,82*1,8 'Přepočtené koeficientem množství</t>
  </si>
  <si>
    <t>37</t>
  </si>
  <si>
    <t>174151101</t>
  </si>
  <si>
    <t>Zásyp jam, šachet rýh nebo kolem objektů sypaninou se zhutněním</t>
  </si>
  <si>
    <t>394825845</t>
  </si>
  <si>
    <t>Zásyp sypaninou z jakékoliv horniny strojně s uložením výkopku ve vrstvách se zhutněním jam, šachet, rýh nebo kolem objektů v těchto vykopávkách</t>
  </si>
  <si>
    <t>výkop rýh</t>
  </si>
  <si>
    <t>395,574+1384,508+197,787</t>
  </si>
  <si>
    <t>výkop jam</t>
  </si>
  <si>
    <t>20,271+70,948+10,067</t>
  </si>
  <si>
    <t>lóže</t>
  </si>
  <si>
    <t>-72,109-55,225</t>
  </si>
  <si>
    <t>obsyp</t>
  </si>
  <si>
    <t>-442,989</t>
  </si>
  <si>
    <t>OP potrubí nad DN 500</t>
  </si>
  <si>
    <t>"DN600" -3,14*0,3*0,3*344,63</t>
  </si>
  <si>
    <t>podkladní beton</t>
  </si>
  <si>
    <t>-10,925</t>
  </si>
  <si>
    <t>OP šachet</t>
  </si>
  <si>
    <t>"DN1000" -3,12*0,62*0,62*3,4*10</t>
  </si>
  <si>
    <t>"DN1200" -3,12*0,75*0,75*3,4*1</t>
  </si>
  <si>
    <t>"Š8M" -1,5*1,5*2,17-3,14*0,62*0,62*(1,19-0,43)</t>
  </si>
  <si>
    <t>"Š14M" -1,5*1,7*1,69-3,14*0,62*0,62*(2,36-0,43)</t>
  </si>
  <si>
    <t>"Š12aS"  -1,5*1,5*2,03-3,14*0,62*0,62*(0,9-0,43)</t>
  </si>
  <si>
    <t>dosyp dlážděného chodníku  do úrovně komunikace</t>
  </si>
  <si>
    <t>6*0,35</t>
  </si>
  <si>
    <t>dosyp zpevněné komunikace z makadamu</t>
  </si>
  <si>
    <t>1,8*0,19</t>
  </si>
  <si>
    <t xml:space="preserve">bourání stávajícíh šachet, přípočet OP </t>
  </si>
  <si>
    <t>"ŠS2V, ŠS4V, ŠS5V, ŠS6V, ŠS7V, ŠS8V, ŠS10V" 3,14*0,62*0,62*(1,2-0,2)*7</t>
  </si>
  <si>
    <t>38</t>
  </si>
  <si>
    <t>M</t>
  </si>
  <si>
    <t>58981144</t>
  </si>
  <si>
    <t>recyklát betonový frakce 0/63</t>
  </si>
  <si>
    <t>80477627</t>
  </si>
  <si>
    <t>zásyp</t>
  </si>
  <si>
    <t>1347,088</t>
  </si>
  <si>
    <t>"stoka C2, DN200" -1,6*1,3*(2,8-0,2-0,06-0,1-0,5)</t>
  </si>
  <si>
    <t>"stoka C3, DN400" -0,7*1,5*(2,9-0,2-0,06-0,1-0,7)</t>
  </si>
  <si>
    <t>"stoka přípojka, DN200" -1,5*1,3*(3,1-0,2-0,06-0,1-0,5)</t>
  </si>
  <si>
    <t>1336,753*2 'Přepočtené koeficientem množství</t>
  </si>
  <si>
    <t>39</t>
  </si>
  <si>
    <t>175111101</t>
  </si>
  <si>
    <t>Obsypání potrubí ručně sypaninou bez prohození, uloženou do 3 m</t>
  </si>
  <si>
    <t>-1765814361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</si>
  <si>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</si>
  <si>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kubatury obsypu dle tabulky vzorového uložení</t>
  </si>
  <si>
    <t>"Stoka C, DN600" 344,63*1,246</t>
  </si>
  <si>
    <t>"Stoka C1, DN300" 5,8*0,731</t>
  </si>
  <si>
    <t>"Stoka C2, DN200" 4,1*0,569</t>
  </si>
  <si>
    <t>"Stoka C3, DN400" 5,8*0,855</t>
  </si>
  <si>
    <t>"Stoka Přípojka, DN200" 3,6*0,569</t>
  </si>
  <si>
    <t>40</t>
  </si>
  <si>
    <t>583,1-R</t>
  </si>
  <si>
    <t>písek zrna 0-8mm</t>
  </si>
  <si>
    <t>-1903583392</t>
  </si>
  <si>
    <t>442,989*2 'Přepočtené koeficientem množství</t>
  </si>
  <si>
    <t>41</t>
  </si>
  <si>
    <t>998225111</t>
  </si>
  <si>
    <t>Přesun hmot pro pozemní komunikace s krytem z kamene, monolitickým betonovým nebo živičným</t>
  </si>
  <si>
    <t>1407104976</t>
  </si>
  <si>
    <t>Přesun hmot pro komunikace s krytem z kameniva, monolitickým betonovým nebo živičným  dopravní vzdálenost do 200 m jakékoliv délky objektu</t>
  </si>
  <si>
    <t>2673,506+885,978</t>
  </si>
  <si>
    <t>Zakládání</t>
  </si>
  <si>
    <t>42</t>
  </si>
  <si>
    <t>212752111</t>
  </si>
  <si>
    <t>Trativod z drenážních trubek korugovaných PE-HD SN 4 perforace 220° včetně lože otevřený výkop DN 100 pro liniové stavby</t>
  </si>
  <si>
    <t>-2108080437</t>
  </si>
  <si>
    <t>Trativody z drenážních trubek pro liniové stavby a komunikace se zřízením štěrkového lože pod trubky a s jejich obsypem v otevřeném výkopu trubka korugovaná sendvičová PE-HD SN 4 perforace 220° DN 100</t>
  </si>
  <si>
    <t>"Stoka C, DN600" 344,63</t>
  </si>
  <si>
    <t>"Stoka C1, DN300" 5,8</t>
  </si>
  <si>
    <t>"Stoka C2, DN200" 4,1</t>
  </si>
  <si>
    <t>"Stoka C3, DN400" 5,8</t>
  </si>
  <si>
    <t>"Stoka Přípojka, DN200" 3,6</t>
  </si>
  <si>
    <t>43</t>
  </si>
  <si>
    <t>292111111</t>
  </si>
  <si>
    <t>Montáž pomocné konstrukce ocelové pro zvláštní zakládání z terénu</t>
  </si>
  <si>
    <t>870285571</t>
  </si>
  <si>
    <t>Pomocná konstrukce pro zvláštní zakládání staveb  ocelová z terénu zřízení</t>
  </si>
  <si>
    <t>"Š8M" 1,80225+0,5994</t>
  </si>
  <si>
    <t>"Š14M" 2,214+0,9325</t>
  </si>
  <si>
    <t>"Š12aS" 1,44+0,6244</t>
  </si>
  <si>
    <t>44</t>
  </si>
  <si>
    <t>130,1-R</t>
  </si>
  <si>
    <t>ocel profilová I 140, I180</t>
  </si>
  <si>
    <t>367732530</t>
  </si>
  <si>
    <t>7,613*1,1 'Přepočtené koeficientem množství</t>
  </si>
  <si>
    <t>45</t>
  </si>
  <si>
    <t>292111112</t>
  </si>
  <si>
    <t>Demontáž pomocné konstrukce ocelové pro zvláštní zakládání z terénu</t>
  </si>
  <si>
    <t>-2133202654</t>
  </si>
  <si>
    <t>Pomocná konstrukce pro zvláštní zakládání staveb  ocelová z terénu odstranění</t>
  </si>
  <si>
    <t>Svislé a kompletní konstrukce</t>
  </si>
  <si>
    <t>46</t>
  </si>
  <si>
    <t>380,1-R</t>
  </si>
  <si>
    <t>Dodávka + montáž stropní deska (staveništní prefabrikát) 1700x1500x200mm se vstupním otvorem DN1000, ŽB C30/37 XC4, XD2, XF3, XA2</t>
  </si>
  <si>
    <t>1778712907</t>
  </si>
  <si>
    <t>"Š14M" 1</t>
  </si>
  <si>
    <t>47</t>
  </si>
  <si>
    <t>380316200R</t>
  </si>
  <si>
    <t xml:space="preserve">Podesta z tvrzeného betonu mrazuvzdorného s čedičovým kamenivem tř. C 30/37, XC4, XD2, XF3, XA2 </t>
  </si>
  <si>
    <t>578550778</t>
  </si>
  <si>
    <t>šachty s monol. dnem</t>
  </si>
  <si>
    <t>"Š8M" 1*1*0,35</t>
  </si>
  <si>
    <t>"Š14M" 1*1,2*0,6</t>
  </si>
  <si>
    <t>"Š12aS" 1*1*0,35</t>
  </si>
  <si>
    <t>48</t>
  </si>
  <si>
    <t>380326242</t>
  </si>
  <si>
    <t>Kompletní konstrukce ČOV, nádrží nebo vodojemů ze ŽB vodostavebného, mrazuvzdorného tř. C 30/37 XC4, XD2, XF3, XA2 tl 300 mm</t>
  </si>
  <si>
    <t>1682009760</t>
  </si>
  <si>
    <t>Kompletní konstrukce čistíren odpadních vod, nádrží, vodojemů, kanálů z betonu železového  bez výztuže a bednění pro prostředí s mrazovými cykly tř. C 30/37, tl. přes 150 do 300 mm</t>
  </si>
  <si>
    <t>"Š8M" 1,5*1,5*2,17-1*1*1,87</t>
  </si>
  <si>
    <t>"Š14M" 1,7*1,5*1,49-1,2*1*1,19</t>
  </si>
  <si>
    <t>"Š12aS" 1,5*1,5*2,03-1*1*1,73</t>
  </si>
  <si>
    <t>odpočet otvory nad DN500</t>
  </si>
  <si>
    <t>"potrubí DN600" -3,14*0,3*0,3*0,25*(2+1)</t>
  </si>
  <si>
    <t>49</t>
  </si>
  <si>
    <t>380356231</t>
  </si>
  <si>
    <t>Bednění kompletních konstrukcí ČOV, nádrží nebo vodojemů neomítaných ploch rovinných zřízení</t>
  </si>
  <si>
    <t>1718668164</t>
  </si>
  <si>
    <t>Bednění kompletních konstrukcí čistíren odpadních vod, nádrží, vodojemů, kanálů  konstrukcí neomítaných z betonu prostého nebo železového ploch rovinných zřízení</t>
  </si>
  <si>
    <t>"Š8M" 2*(1,5+1,5)*2,17+2*(1+1)*1,87</t>
  </si>
  <si>
    <t>"strop" 1*1+2*3,14*0,5*0,2</t>
  </si>
  <si>
    <t>"Š14M" 2*(1,7+1,5)*1,49+2*(1,2+1)*1,19</t>
  </si>
  <si>
    <t>"Š12aS" 2*(1,5+1,5)*2,03+2*(1+1)*1,73</t>
  </si>
  <si>
    <t>"potrubí DN600" -3,14*0,3*0,3*2*(2+1)</t>
  </si>
  <si>
    <t>50</t>
  </si>
  <si>
    <t>380356232</t>
  </si>
  <si>
    <t>Bednění kompletních konstrukcí ČOV, nádrží nebo vodojemů neomítaných ploch rovinných odstranění</t>
  </si>
  <si>
    <t>695071536</t>
  </si>
  <si>
    <t>Bednění kompletních konstrukcí čistíren odpadních vod, nádrží, vodojemů, kanálů  konstrukcí neomítaných z betonu prostého nebo železového ploch rovinných odstranění</t>
  </si>
  <si>
    <t>51</t>
  </si>
  <si>
    <t>380361006</t>
  </si>
  <si>
    <t>Výztuž kompletních konstrukcí ČOV, nádrží nebo vodojemů z betonářské oceli 10 505</t>
  </si>
  <si>
    <t>-461882048</t>
  </si>
  <si>
    <t>Výztuž kompletních konstrukcí čistíren odpadních vod, nádrží, vodojemů, kanálů  z oceli 10 505 (R) nebo BSt 500</t>
  </si>
  <si>
    <t>"Š8M" 0,309</t>
  </si>
  <si>
    <t>"Š14M" 0,285</t>
  </si>
  <si>
    <t>"Š12aS" 0,365</t>
  </si>
  <si>
    <t>52</t>
  </si>
  <si>
    <t>380361011</t>
  </si>
  <si>
    <t>Výztuž kompletních konstrukcí ČOV, nádrží nebo vodojemů ze svařovaných sítí KARI</t>
  </si>
  <si>
    <t>-1101511751</t>
  </si>
  <si>
    <t>Výztuž kompletních konstrukcí čistíren odpadních vod, nádrží, vodojemů, kanálů  ze svařovaných sítí z drátů typu KARI</t>
  </si>
  <si>
    <t>"Š8M" 0,347</t>
  </si>
  <si>
    <t>"Š14M" 0,4</t>
  </si>
  <si>
    <t>"Š12aS" 0,4</t>
  </si>
  <si>
    <t>Vodorovné konstrukce</t>
  </si>
  <si>
    <t>53</t>
  </si>
  <si>
    <t>451573111</t>
  </si>
  <si>
    <t>Lože pod potrubí otevřený výkop z písku zrna 0-8 mm</t>
  </si>
  <si>
    <t>1261773091</t>
  </si>
  <si>
    <t xml:space="preserve">Lože pod potrubí, stoky a drobné objekty v otevřeném výkopu z písku a štěrkopísku </t>
  </si>
  <si>
    <t>"Stoka C, DN600" 344,63*1,83*0,1</t>
  </si>
  <si>
    <t>"Stoka C1, DN300" 5,8*1,415*0,1</t>
  </si>
  <si>
    <t>"Stoka C2, DN200" 4,1*1,3*0,1</t>
  </si>
  <si>
    <t>"Stoka C3, DN400" 5,8*1,5*0,1</t>
  </si>
  <si>
    <t>"Stoka Přípojka, DN200" 3,6*1,3*0,1</t>
  </si>
  <si>
    <t>"po terénu" (25+37+25+40)*0,5*0,1</t>
  </si>
  <si>
    <t>54</t>
  </si>
  <si>
    <t>451573111,1</t>
  </si>
  <si>
    <t>Lože pod šachty a potrubí otevřený výkop ze štěrkopísku</t>
  </si>
  <si>
    <t>380152976</t>
  </si>
  <si>
    <t>Lože pod potrubí, stoky a drobné objekty v otevřeném výkopu z písku a štěrkopísku do 63 mm</t>
  </si>
  <si>
    <t>"prefa DN1000" 3*3*0,1*10</t>
  </si>
  <si>
    <t>"Pefa DN1200" 3,2*3,2*0,1*1</t>
  </si>
  <si>
    <t>"Š8M" 3,54*3,54*0,15</t>
  </si>
  <si>
    <t>"Š14M" 3,54*3,74*0,15</t>
  </si>
  <si>
    <t>"Š12aS" 3,54*3,54*0,15</t>
  </si>
  <si>
    <t>potrubí</t>
  </si>
  <si>
    <t>"Stoka C, DN600" 344,63*1,83*0,06</t>
  </si>
  <si>
    <t>"Stoka C1, DN300" 5,8*1,415*0,06</t>
  </si>
  <si>
    <t>"Stoka C2, DN200" 4,1*1,3*0,06</t>
  </si>
  <si>
    <t>"Stoka C3, DN400" 5,8*1,5*0,06</t>
  </si>
  <si>
    <t>"Stoka Přípojka, DN200" 3,6*1,3*0,06</t>
  </si>
  <si>
    <t>55</t>
  </si>
  <si>
    <t>452112112</t>
  </si>
  <si>
    <t>Osazení betonových prstenců nebo rámů v do 100 mm pod poklopy a mříže</t>
  </si>
  <si>
    <t>kus</t>
  </si>
  <si>
    <t>-1181412840</t>
  </si>
  <si>
    <t>Osazení betonových dílců prstenců nebo rámů pod poklopy a mříže, výšky do 100 mm</t>
  </si>
  <si>
    <t>"prefa šachty" 7+2+6</t>
  </si>
  <si>
    <t>"šachty s monol. dnem, Š8M, Š14M, Š12aS" 1+1+1</t>
  </si>
  <si>
    <t>56</t>
  </si>
  <si>
    <t>59224184</t>
  </si>
  <si>
    <t>prstenec šachtový vyrovnávací betonový 625x120x40mm</t>
  </si>
  <si>
    <t>-635749427</t>
  </si>
  <si>
    <t>"šachty s monol. dnem, Š14M" 1</t>
  </si>
  <si>
    <t>57</t>
  </si>
  <si>
    <t>59224185</t>
  </si>
  <si>
    <t>prstenec šachtový vyrovnávací betonový 625x120x60mm</t>
  </si>
  <si>
    <t>1816136728</t>
  </si>
  <si>
    <t>58</t>
  </si>
  <si>
    <t>59224176</t>
  </si>
  <si>
    <t>prstenec šachtový vyrovnávací betonový 625x120x80mm</t>
  </si>
  <si>
    <t>-1195166942</t>
  </si>
  <si>
    <t>"šachty s monol. dnem, Š8M, Š12aS" 1+1</t>
  </si>
  <si>
    <t>59</t>
  </si>
  <si>
    <t>59224187</t>
  </si>
  <si>
    <t>prstenec šachtový vyrovnávací betonový 625x120x100mm</t>
  </si>
  <si>
    <t>931133768</t>
  </si>
  <si>
    <t>60</t>
  </si>
  <si>
    <t>452112122</t>
  </si>
  <si>
    <t>Osazení betonových prstenců nebo rámů v přes 100 do 200 mm pod poklopy a mříže</t>
  </si>
  <si>
    <t>-1991147325</t>
  </si>
  <si>
    <t>Osazení betonových dílců prstenců nebo rámů pod poklopy a mříže, výšky přes 100 do 200 mm</t>
  </si>
  <si>
    <t>"prefa šachty" 2</t>
  </si>
  <si>
    <t>61</t>
  </si>
  <si>
    <t>59224188</t>
  </si>
  <si>
    <t>prstenec šachtový vyrovnávací betonový 625x120x120mm</t>
  </si>
  <si>
    <t>-794983458</t>
  </si>
  <si>
    <t>62</t>
  </si>
  <si>
    <t>452311131</t>
  </si>
  <si>
    <t>Podkladní desky z betonu prostého tř. C 12/15 X0 otevřený výkop</t>
  </si>
  <si>
    <t>894127370</t>
  </si>
  <si>
    <t>Podkladní a zajišťovací konstrukce z betonu prostého v otevřeném výkopu desky pod potrubí, stoky a drobné objekty z betonu tř. C 12/15</t>
  </si>
  <si>
    <t>"Š8M" 1,7*1,7*0,1</t>
  </si>
  <si>
    <t>"Š14M" 1,7*1,9*0,1</t>
  </si>
  <si>
    <t>"Š12aS" 1,7*1,7*0,1</t>
  </si>
  <si>
    <t>Komunikace pozemní</t>
  </si>
  <si>
    <t>63</t>
  </si>
  <si>
    <t>564851111</t>
  </si>
  <si>
    <t>Podklad ze štěrkodrtě ŠD plochy přes 100 m2 tl 150 mm fr 0-32mm</t>
  </si>
  <si>
    <t>1242326742</t>
  </si>
  <si>
    <t>Podklad ze štěrkodrti ŠD s rozprostřením a zhutněním plochy přes 100 m2, po zhutnění tl. 150 mm</t>
  </si>
  <si>
    <t>viz odstranění podkladu z kameniva tl. do 200mm</t>
  </si>
  <si>
    <t>888,369</t>
  </si>
  <si>
    <t>64</t>
  </si>
  <si>
    <t>564851111R</t>
  </si>
  <si>
    <t>Provedení podkladu ze štěrkodrtě ŠD plochy přes 100 m2 tl 150 mm fr 0-32mm</t>
  </si>
  <si>
    <t>-1444900720</t>
  </si>
  <si>
    <t>Provedení podkladu ze štěrkodrti ŠD s rozprostřením a zhutněním plochy přes 100 m2, po zhutnění tl. 150 mm</t>
  </si>
  <si>
    <t>materiál použit z odstraněné konstukční vrstvy</t>
  </si>
  <si>
    <t>65</t>
  </si>
  <si>
    <t>564951411</t>
  </si>
  <si>
    <t>Podklad z asfaltového recyklátu plochy přes 100 m2 tl 130 mm</t>
  </si>
  <si>
    <t>1920761381</t>
  </si>
  <si>
    <t>Podklad nebo podsyp z asfaltového recyklátu s rozprostřením a zhutněním plochy přes 100 m2, po zhutnění tl. 130 mm</t>
  </si>
  <si>
    <t>doačesné zapravení dle popisu v TZ</t>
  </si>
  <si>
    <t>viz frézování</t>
  </si>
  <si>
    <t>Trubní vedení</t>
  </si>
  <si>
    <t>66</t>
  </si>
  <si>
    <t>810351811</t>
  </si>
  <si>
    <t>Bourání stávajícího potrubí z betonu DN do 200</t>
  </si>
  <si>
    <t>-1177674785</t>
  </si>
  <si>
    <t>Bourání stávajícího potrubí z betonu v otevřeném výkopu DN do 200</t>
  </si>
  <si>
    <t>"v rámci rušení šachet ŠS5V, ŠS6V, ŠS8V" 1,4*3</t>
  </si>
  <si>
    <t>"v rámci rušení šachet ŠS6V" 1,2</t>
  </si>
  <si>
    <t>67</t>
  </si>
  <si>
    <t>810391811</t>
  </si>
  <si>
    <t>Bourání stávajícího potrubí z betonu DN přes 200 do 400</t>
  </si>
  <si>
    <t>191106889</t>
  </si>
  <si>
    <t>Bourání stávajícího potrubí z betonu v otevřeném výkopu DN přes 200 do 400</t>
  </si>
  <si>
    <t>V rámci obnovy stoky C</t>
  </si>
  <si>
    <t>"DN400" 2,5</t>
  </si>
  <si>
    <t>V rámci obnovy stoky C3</t>
  </si>
  <si>
    <t>"DN400" 3,6</t>
  </si>
  <si>
    <t>V rámci obnovy přípojky</t>
  </si>
  <si>
    <t>"DN300" 3,6</t>
  </si>
  <si>
    <t>68</t>
  </si>
  <si>
    <t>830391811</t>
  </si>
  <si>
    <t>Bourání stávajícího kameninového potrubí DN přes 250 do 400</t>
  </si>
  <si>
    <t>1749375858</t>
  </si>
  <si>
    <t>Bourání stávajícího potrubí z kameninových trub v otevřeném výkopu DN přes 250 do 400</t>
  </si>
  <si>
    <t>"DN300" 2,8</t>
  </si>
  <si>
    <t>69</t>
  </si>
  <si>
    <t>871365811</t>
  </si>
  <si>
    <t>Bourání stávajícího potrubí z PVC nebo PP DN přes 150 do 250</t>
  </si>
  <si>
    <t>-1945185599</t>
  </si>
  <si>
    <t>Bourání stávajícího potrubí z PVC nebo polypropylenu PP v otevřeném výkopu DN přes 150 do 250</t>
  </si>
  <si>
    <t>"DN200" 2</t>
  </si>
  <si>
    <t>V rámci obnovy stoky C1</t>
  </si>
  <si>
    <t>"DN200" 4,9</t>
  </si>
  <si>
    <t>V rámci obnovy stoky C2</t>
  </si>
  <si>
    <t>"DN200" 2,8</t>
  </si>
  <si>
    <t>70</t>
  </si>
  <si>
    <t>871350320</t>
  </si>
  <si>
    <t>Montáž kanalizačního potrubí hladkého plnostěnného SN 12 z polypropylenu DN 200</t>
  </si>
  <si>
    <t>1074921875</t>
  </si>
  <si>
    <t>Montáž kanalizačního potrubí z plastů z polypropylenu PP hladkého plnostěnného SN 12 DN 200</t>
  </si>
  <si>
    <t>"stoka C.2" 4,1</t>
  </si>
  <si>
    <t>"stoka přípojka" 3,6</t>
  </si>
  <si>
    <t>71</t>
  </si>
  <si>
    <t>28614227</t>
  </si>
  <si>
    <t>trubka kanalizační PP hladká plnostěnná jednovrstvá DN 200mm SN12</t>
  </si>
  <si>
    <t>1243039558</t>
  </si>
  <si>
    <t>7,7*1,05 'Přepočtené koeficientem množství</t>
  </si>
  <si>
    <t>72</t>
  </si>
  <si>
    <t>871370320</t>
  </si>
  <si>
    <t>Montáž kanalizačního potrubí hladkého plnostěnného SN 12 z polypropylenu DN 300</t>
  </si>
  <si>
    <t>-129353274</t>
  </si>
  <si>
    <t>Montáž kanalizačního potrubí z plastů z polypropylenu PP hladkého plnostěnného SN 12 DN 300</t>
  </si>
  <si>
    <t>"stoka C.1" 5,8</t>
  </si>
  <si>
    <t>73</t>
  </si>
  <si>
    <t>28614229</t>
  </si>
  <si>
    <t>trubka kanalizační PP hladká plnostěnná jednovrstvá DN 300mm SN12</t>
  </si>
  <si>
    <t>1351667534</t>
  </si>
  <si>
    <t>5,8*1,05 'Přepočtené koeficientem množství</t>
  </si>
  <si>
    <t>74</t>
  </si>
  <si>
    <t>871390320</t>
  </si>
  <si>
    <t>Montáž kanalizačního potrubí hladkého plnostěnného SN 12 z polypropylenu DN 400</t>
  </si>
  <si>
    <t>1394576879</t>
  </si>
  <si>
    <t>Montáž kanalizačního potrubí z plastů z polypropylenu PP hladkého plnostěnného SN 12 DN 400</t>
  </si>
  <si>
    <t>"stoka C.3" 5,8</t>
  </si>
  <si>
    <t>75</t>
  </si>
  <si>
    <t>28614270</t>
  </si>
  <si>
    <t>trubka kanalizační PP hladká plnostěnná jednovrstvá DN 400mm SN12</t>
  </si>
  <si>
    <t>-393501610</t>
  </si>
  <si>
    <t>5,08*1,05 'Přepočtené koeficientem množství</t>
  </si>
  <si>
    <t>76</t>
  </si>
  <si>
    <t>871440320</t>
  </si>
  <si>
    <t>Montáž kanalizačního potrubí hladkého plnostěnného SN 12 z polypropylenu DN 600</t>
  </si>
  <si>
    <t>1685680077</t>
  </si>
  <si>
    <t>Montáž kanalizačního potrubí z polypropylenu PP hladkého plnostěnného SN 12 DN 600</t>
  </si>
  <si>
    <t>"Stoka C" 344,63</t>
  </si>
  <si>
    <t>77</t>
  </si>
  <si>
    <t>28614272</t>
  </si>
  <si>
    <t>trubka kanalizační PP hladká, plnostěnná jednovrstvá DN 600mm SN12</t>
  </si>
  <si>
    <t>-676033025</t>
  </si>
  <si>
    <t>trubka kanalizační PP hladká plnostěnná jednovrstvá DN 600mm SN12</t>
  </si>
  <si>
    <t>344,63*1,015 'Přepočtené koeficientem množství</t>
  </si>
  <si>
    <t>78</t>
  </si>
  <si>
    <t>872,1-R</t>
  </si>
  <si>
    <t xml:space="preserve">Dodávka + montáž spojka PP DN400 pro kloubové napojení </t>
  </si>
  <si>
    <t>-123959871</t>
  </si>
  <si>
    <t>"Š12aS" 1</t>
  </si>
  <si>
    <t>79</t>
  </si>
  <si>
    <t>872,2-R</t>
  </si>
  <si>
    <t xml:space="preserve">Dodávka + montáž spojka PP DN600 pro kloubové napojení </t>
  </si>
  <si>
    <t>-1578778468</t>
  </si>
  <si>
    <t>"Š8M" 2</t>
  </si>
  <si>
    <t>80</t>
  </si>
  <si>
    <t>872,3-R</t>
  </si>
  <si>
    <t>Demontáž záslepky PP DN600, vč. odvozu a likvidace</t>
  </si>
  <si>
    <t>-1646460487</t>
  </si>
  <si>
    <t>"Stoka A, před II.etapou" 1</t>
  </si>
  <si>
    <t>"Stoka C, 5.úseku realizace stavby" 1</t>
  </si>
  <si>
    <t>81</t>
  </si>
  <si>
    <t>872,5-R</t>
  </si>
  <si>
    <t>Demontáž záslepky PP DN300, vč. odvozu a likvidace</t>
  </si>
  <si>
    <t>1743048723</t>
  </si>
  <si>
    <t>"Stoka C1, 5.úseku realizace stavby" 1</t>
  </si>
  <si>
    <t>82</t>
  </si>
  <si>
    <t>872,6-R</t>
  </si>
  <si>
    <t>Dodávka + montáž záslepka PP DN600</t>
  </si>
  <si>
    <t>-1100239555</t>
  </si>
  <si>
    <t>"Stoka C (úsek mezi šachtami Š10P a Š11P), dočasné zaslepení" 1</t>
  </si>
  <si>
    <t>83</t>
  </si>
  <si>
    <t>872,8-R</t>
  </si>
  <si>
    <t>Dodávka + montáž záslepka PP DN300</t>
  </si>
  <si>
    <t>-591971503</t>
  </si>
  <si>
    <t>"Stoka C1 před šachtou Š5aS, dočasné zaslepení" 1</t>
  </si>
  <si>
    <t>84</t>
  </si>
  <si>
    <t>890411851</t>
  </si>
  <si>
    <t>Bourání šachet z prefabrikovaných skruží strojně obestavěného prostoru do 1,5 m3</t>
  </si>
  <si>
    <t>-1514300925</t>
  </si>
  <si>
    <t>Bourání šachet a jímek strojně velikosti obestavěného prostoru do 1,5 m3 z prefabrikovaných skruží</t>
  </si>
  <si>
    <t>3,14*0,62*0,62*2,4</t>
  </si>
  <si>
    <t>"ŠS2V, ŠS4V, ŠS5V, ŠS6V, ŠS7V, ŠS8V, ŠS10V" 3,14*0,62*0,62*1,2*7</t>
  </si>
  <si>
    <t>85</t>
  </si>
  <si>
    <t>892,1-R</t>
  </si>
  <si>
    <t>Kamerová zkouška kanalizačního potrubí, vč. vyhotovení záznamu o zkoušce</t>
  </si>
  <si>
    <t>-1459844892</t>
  </si>
  <si>
    <t>7,7+5,8+5,8+344,63</t>
  </si>
  <si>
    <t>86</t>
  </si>
  <si>
    <t>892351111</t>
  </si>
  <si>
    <t>Tlaková zkouška potrubí DN 150 nebo 200, vč. šachet</t>
  </si>
  <si>
    <t>255557608</t>
  </si>
  <si>
    <t>Tlakové zkoušky na potrubí DN 150 nebo 200</t>
  </si>
  <si>
    <t>87</t>
  </si>
  <si>
    <t>892352121</t>
  </si>
  <si>
    <t>Tlaková zkouška potrubí DN 200 těsnícím vakem ucpávkovým</t>
  </si>
  <si>
    <t>úsek</t>
  </si>
  <si>
    <t>1184886034</t>
  </si>
  <si>
    <t>Tlakové zkoušky těsnícími vaky ucpávkovými DN 200</t>
  </si>
  <si>
    <t>88</t>
  </si>
  <si>
    <t>892421111</t>
  </si>
  <si>
    <t>Tlaková zkouška potrubí DN 400 nebo 500, vč. šachet</t>
  </si>
  <si>
    <t>1311153248</t>
  </si>
  <si>
    <t>Tlakové zkoušky na potrubí DN 400 nebo 500</t>
  </si>
  <si>
    <t>89</t>
  </si>
  <si>
    <t>892392121</t>
  </si>
  <si>
    <t>Tlaková zkouška potrubí DN 400 těsnícím vakem ucpávkovým</t>
  </si>
  <si>
    <t>1074784375</t>
  </si>
  <si>
    <t>Tlakové zkoušky těsnícími vaky ucpávkovými DN 400</t>
  </si>
  <si>
    <t>90</t>
  </si>
  <si>
    <t>892441111</t>
  </si>
  <si>
    <t>Tlaková zkouška potrubí DN 600, vč. šachet</t>
  </si>
  <si>
    <t>1661635342</t>
  </si>
  <si>
    <t>Tlakové zkoušky na potrubí DN 600</t>
  </si>
  <si>
    <t>91</t>
  </si>
  <si>
    <t>892442121</t>
  </si>
  <si>
    <t>Tlaková zkouška potrubí DN 600 těsnícím vakem ucpávkovým</t>
  </si>
  <si>
    <t>-1027311673</t>
  </si>
  <si>
    <t>Tlakové zkoušky těsnícími vaky ucpávkovými DN 600</t>
  </si>
  <si>
    <t>dle počtu šachet</t>
  </si>
  <si>
    <t>10+1+3</t>
  </si>
  <si>
    <t>92</t>
  </si>
  <si>
    <t>894411311</t>
  </si>
  <si>
    <t>Osazení betonových nebo železobetonových dílců pro šachty skruží rovných</t>
  </si>
  <si>
    <t>-794681702</t>
  </si>
  <si>
    <t>"prefa šachty" 3+4+8</t>
  </si>
  <si>
    <t>"šachty s monol. dnem, Š8M, Š14M, Š12aS" 1+2+0</t>
  </si>
  <si>
    <t>93</t>
  </si>
  <si>
    <t>59224160</t>
  </si>
  <si>
    <t>skruž kanalizační s ocelovými stupadly 100x25x12cm, vč. povrchové úpravy</t>
  </si>
  <si>
    <t>1414987511</t>
  </si>
  <si>
    <t>skruž kanalizační s ocelovými stupadly 100x25x12cm</t>
  </si>
  <si>
    <t>3+1</t>
  </si>
  <si>
    <t>94</t>
  </si>
  <si>
    <t>59224161</t>
  </si>
  <si>
    <t>skruž kanalizační s ocelovými stupadly 100x50x12cm, vč. povrchové úpravy</t>
  </si>
  <si>
    <t>1726789769</t>
  </si>
  <si>
    <t>skruž kanalizační s ocelovými stupadly 100x50x12cm</t>
  </si>
  <si>
    <t>4+1</t>
  </si>
  <si>
    <t>95</t>
  </si>
  <si>
    <t>59224162</t>
  </si>
  <si>
    <t>skruž kanalizační s ocelovými stupadly 100x100x12cm, vč. povrchové úpravy</t>
  </si>
  <si>
    <t>-1912795452</t>
  </si>
  <si>
    <t>skruž kanalizační s ocelovými stupadly 100x100x12cm</t>
  </si>
  <si>
    <t>8+1</t>
  </si>
  <si>
    <t>96</t>
  </si>
  <si>
    <t>894412411</t>
  </si>
  <si>
    <t>Osazení betonových nebo železobetonových dílců pro šachty skruží přechodových</t>
  </si>
  <si>
    <t>91657335</t>
  </si>
  <si>
    <t>"prefa šachty" 11</t>
  </si>
  <si>
    <t>97</t>
  </si>
  <si>
    <t>59224168</t>
  </si>
  <si>
    <t>skruž betonová přechodová 62,5/100x60x12cm, stupadla poplastovaná kapsová</t>
  </si>
  <si>
    <t>-2139782458</t>
  </si>
  <si>
    <t>98</t>
  </si>
  <si>
    <t>894414111</t>
  </si>
  <si>
    <t>Osazení betonových nebo železobetonových dílců pro šachty skruží základových (dno)</t>
  </si>
  <si>
    <t>2051531105</t>
  </si>
  <si>
    <t>10+1</t>
  </si>
  <si>
    <t>99</t>
  </si>
  <si>
    <t>59224339</t>
  </si>
  <si>
    <t xml:space="preserve">dno betonové šachty kanalizační100x100x60cm, vč. povrchové úpravy, s podestou vytvarovanou z tvrzeného betonu. </t>
  </si>
  <si>
    <t>-1809104946</t>
  </si>
  <si>
    <t>dno betonové šachty kanalizační přímé 100x100x60cm, vč. povrchové úpravy, s podestou vytvarovanou z tvrzeného betonu. 
Šachty s prefabrikovaným šachtovým dnem budou dodány pro zaústění přítoku a odtoku již z výroby s osazením příslušných šachtových vložek. Při napojení na šachty budou použity originální šachtové vložky výrobce trub</t>
  </si>
  <si>
    <t>100</t>
  </si>
  <si>
    <t>592,1-R</t>
  </si>
  <si>
    <t xml:space="preserve">dno betonové šachty kanalizační 120x120cm, vč. povrchové úpravy, s podestou vytvarovanou z tvrzeného betonu. </t>
  </si>
  <si>
    <t>-65322104</t>
  </si>
  <si>
    <t>dno betonové šachty kanalizační přímé 120x120cm, vč. povrchové úpravy, s podestou vytvarovanou z tvrzeného betonu. 
Šachty s prefabrikovaným šachtovým dnem budou dodány pro zaústění přítoku a odtoku již z výroby s osazením příslušných šachtových vložek. Při napojení na šachty budou použity originální šachtové vložky výrobce trub</t>
  </si>
  <si>
    <t>101</t>
  </si>
  <si>
    <t>59224348</t>
  </si>
  <si>
    <t>těsnění elastomerové pro spojení šachetních dílů DN 1000</t>
  </si>
  <si>
    <t>-163635043</t>
  </si>
  <si>
    <t>26+3</t>
  </si>
  <si>
    <t>102</t>
  </si>
  <si>
    <t>59224341</t>
  </si>
  <si>
    <t>těsnění elastomerové pro spojení šachetních dílů DN 1200</t>
  </si>
  <si>
    <t>1597648049</t>
  </si>
  <si>
    <t>103</t>
  </si>
  <si>
    <t>894414211</t>
  </si>
  <si>
    <t>Osazení betonových nebo železobetonových dílců pro šachty desek zákrytových</t>
  </si>
  <si>
    <t>1448803135</t>
  </si>
  <si>
    <t>104</t>
  </si>
  <si>
    <t>592,3-R</t>
  </si>
  <si>
    <t>deska betonová zákrytová 120-100/25cm</t>
  </si>
  <si>
    <t>-604470226</t>
  </si>
  <si>
    <t>105</t>
  </si>
  <si>
    <t>898,1-R</t>
  </si>
  <si>
    <t>Napojení nového potrubí PP DN200 do stávající šachty (vybourání otvoru 500x500mm ve stěně šachty, vybourání a úpravu podesty, vč. utěsněné otvoru bobtnavým páskem s obetonováním potrubí C30/37 XC4, XD2, XF3, XA2 po jeho osazení, vč. dodávky materiálu</t>
  </si>
  <si>
    <t>kpl</t>
  </si>
  <si>
    <t>-1408535478</t>
  </si>
  <si>
    <t>"Stoka C2 na stávající ŠPAR=Š5bS" 1</t>
  </si>
  <si>
    <t>"přípojka na stávající ŠGAR=Š13aS" 1</t>
  </si>
  <si>
    <t>106</t>
  </si>
  <si>
    <t>898,2-R</t>
  </si>
  <si>
    <t>Napojení nového potrubí PP DN300 do stávající šachty (vybourání otvoru 600x600mm ve stěně šachty, vybourání a úpravu podesty, vč. utěsněné otvoru bobtnavým páskem s obetonováním potrubí C30/37 XC4, XD2, XF3, XA2 po jeho osazení, vč. dodávky materiálu</t>
  </si>
  <si>
    <t>-1424409246</t>
  </si>
  <si>
    <t>"Stoka C1 na stávající ŠS3V=Š5aS" 1</t>
  </si>
  <si>
    <t>107</t>
  </si>
  <si>
    <t>899,888-R</t>
  </si>
  <si>
    <t>Dodávka + montáž kabelová betonové tvárnice a chráničky pro elektrokabely, vč. krycí desky, vč. vystažné fólie</t>
  </si>
  <si>
    <t>-314350730</t>
  </si>
  <si>
    <t>Dodávka + montáž kabelová tvárnice, vč. krycí desky, vč. vystažné fólie</t>
  </si>
  <si>
    <t>Poznámka k položce:_x000D_
viz TZ př.č. D.1.0, v.č. D.1.1.1 až 9_x000D_
rozměr prefabrikovaného betonové žlabu kabelů budou určeny podle skutečné šířky kabelové trasy</t>
  </si>
  <si>
    <t>konečná úprava křížení kabelů, viz dočasné zajištění kabelů</t>
  </si>
  <si>
    <t>24,915</t>
  </si>
  <si>
    <t>108</t>
  </si>
  <si>
    <t>899104112</t>
  </si>
  <si>
    <t>Osazení poklopů litinových nebo ocelových včetně rámů pro třídu zatížení D400, E600</t>
  </si>
  <si>
    <t>-665226608</t>
  </si>
  <si>
    <t>Osazení poklopů litinových a ocelových včetně rámů pro třídu zatížení D400, E600</t>
  </si>
  <si>
    <t>Poznámka k položce:_x000D_
viz TZ př.č. D.1.0, v.č. D.1.1.1 až 9_x000D_
uložení do ergelitové malty</t>
  </si>
  <si>
    <t>"šachty s monol. dnem, Š8M, Š14M, Š12aS" 3</t>
  </si>
  <si>
    <t>109</t>
  </si>
  <si>
    <t>55241017</t>
  </si>
  <si>
    <t>poklop litinový s rámem o průměru 600 mm, bez odvětrání, nosností tř. D400, s pantem a s tlumící vložkou</t>
  </si>
  <si>
    <t>-1807691577</t>
  </si>
  <si>
    <t>110</t>
  </si>
  <si>
    <t>899104211</t>
  </si>
  <si>
    <t>Demontáž poklopů litinových nebo ocelových včetně rámů hmotnosti přes 150 kg</t>
  </si>
  <si>
    <t>601862198</t>
  </si>
  <si>
    <t>Demontáž poklopů litinových a ocelových včetně rámů, hmotnosti jednotlivě přes 150 Kg</t>
  </si>
  <si>
    <t>Poznámka k položce:_x000D_
viz TZ př.č. D.1.0, v.č. D.1.1.1 až 9_x000D_
odevzdány provozovateli</t>
  </si>
  <si>
    <t>"V rámci obnovy stoky C3, ŠS9V" 1</t>
  </si>
  <si>
    <t>"ŠS1V" 1</t>
  </si>
  <si>
    <t>"ŠS2V, ŠS4V, ŠS5V, ŠS6V, ŠS7V, ŠS8V, ŠS10V" 7</t>
  </si>
  <si>
    <t>111</t>
  </si>
  <si>
    <t>899501221</t>
  </si>
  <si>
    <t>Stupadla do šachet ocelová s PE povlakem pro přímé zabudování do hmoždinek</t>
  </si>
  <si>
    <t>-1142298577</t>
  </si>
  <si>
    <t>Stupadla do šachet a drobných objektů ocelová s PE povlakem pro přímé zabudování do hmoždinek</t>
  </si>
  <si>
    <t>"Š8M" 6</t>
  </si>
  <si>
    <t>"Š14M" 2</t>
  </si>
  <si>
    <t>"Š12aS" 5</t>
  </si>
  <si>
    <t>112</t>
  </si>
  <si>
    <t>899910102</t>
  </si>
  <si>
    <t>Výplň potrubí betonem tř. C 12/15 délky do 50 m</t>
  </si>
  <si>
    <t>-1249132318</t>
  </si>
  <si>
    <t>Výplň potrubí trub betonových, litinových nebo kameninových betonem délky do 50 m tř. C 12/15</t>
  </si>
  <si>
    <t>"konce stoky DN400" 3,14*0,2*0,2*0,5*2</t>
  </si>
  <si>
    <t>113</t>
  </si>
  <si>
    <t>899910211</t>
  </si>
  <si>
    <t>Výplň potrubí pod tlakem cementopopílkovou suspenzí délky potrubí do 50 m</t>
  </si>
  <si>
    <t>CS ÚRS 2023 02</t>
  </si>
  <si>
    <t>-1118378630</t>
  </si>
  <si>
    <t>Výplň potrubí trub betonových, litinových nebo kameninových cementopopílkovou suspenzí pod tlakem, délky do 50 m</t>
  </si>
  <si>
    <t>dle TZ</t>
  </si>
  <si>
    <t>"BT DN400, stávající stoka" 3,14*0,2*0,2*335</t>
  </si>
  <si>
    <t>"PP DN200, SŠ3V" 3,14*0,1*0,1*3</t>
  </si>
  <si>
    <t>"KT DN300, SŠ5V" 3,14*0,15*0,15*4,6</t>
  </si>
  <si>
    <t>"BT DN300, SŠ10V" 3,14*0,15*0,15*4,8</t>
  </si>
  <si>
    <t>"KT DN200, SŠ3V" 3,14*0,1*0,1*10</t>
  </si>
  <si>
    <t>"KT DN200, SŠ5V" 3,14*0,1*0,1*10</t>
  </si>
  <si>
    <t>"BT DN200, SŠ5V" 3,14*0,1*0,1*10</t>
  </si>
  <si>
    <t>"BT DN200, SŠ8V" 3,14*0,1*0,1*10</t>
  </si>
  <si>
    <t>Ostatní konstrukce a práce, bourání</t>
  </si>
  <si>
    <t>114</t>
  </si>
  <si>
    <t>919735112</t>
  </si>
  <si>
    <t>Řezání stávajícího živičného krytu hl do 100 mm</t>
  </si>
  <si>
    <t>1915194415</t>
  </si>
  <si>
    <t>Řezání stávajícího živičného krytu nebo podkladu  hloubky přes 50 do 100 mm</t>
  </si>
  <si>
    <t>zpětně zapravení, viz SO 05.1 Vozovky</t>
  </si>
  <si>
    <t>"Stoka C, DN600" (344,63+0,4+0,4)*2</t>
  </si>
  <si>
    <t>"Stoka C1, DN300" (5,8+0,4+0,4)*2</t>
  </si>
  <si>
    <t>"Stoka C2, DN200" (2,5+0,4+0,4)*2</t>
  </si>
  <si>
    <t>"Stoka C3, DN400" (5,1+0,4+0,4)*2</t>
  </si>
  <si>
    <t>"Stoka Přípojka, DN200" (2,1+0,4+0,4)*2</t>
  </si>
  <si>
    <t>"rozšíření pro šachty DN1200" (3,2+0,4+0,4)*2*1-(1,83+0,4+0,4)*2*1</t>
  </si>
  <si>
    <t>"rozšíření pro šachty DN1000" (3+0,4+0,4)*2*10-(1,83+0,4+0,4)*2*10</t>
  </si>
  <si>
    <t>"rozšížení pro Š8M" 2*(3,54+0,4+0,4+3,54+0,4+0,4)-(3,54+0,4+0,4)*2</t>
  </si>
  <si>
    <t>"rozšíření pro Š14M, odpočet část v zeleni" (3,74+0,4+0,4)*2+(3,54+0,4-2,4)*2</t>
  </si>
  <si>
    <t>"rozšíření pro Š12aS, odpočet část v zeleni" (3,54+0,4+0,4)*2+(3,54+0,4-2,9)*2</t>
  </si>
  <si>
    <t>"ŠS2V, ŠS4V, ŠS5V, ŠS6V, ŠS7V, ŠS8V, ŠS10V" (2,6+0,4+0,4+1,3+0,4+1,3+0,4)*7</t>
  </si>
  <si>
    <t>115</t>
  </si>
  <si>
    <t>953334118</t>
  </si>
  <si>
    <t>Bobtnavý pásek do pracovních spar betonových kcí bentonitový 20 x 15 mm</t>
  </si>
  <si>
    <t>-476929936</t>
  </si>
  <si>
    <t>Bobtnavý pásek do pracovních spar betonových konstrukcí bentonitový, rozměru 20 x 15 mm</t>
  </si>
  <si>
    <t>"Š8M" 2*(1,5+1,5)</t>
  </si>
  <si>
    <t>"Š14M" 2*(1,5+1,7)</t>
  </si>
  <si>
    <t>"Š12aS" 2*(1,5+1,5)</t>
  </si>
  <si>
    <t>utěsnění přechodové skruže nebo prstence</t>
  </si>
  <si>
    <t>"Š8M, Š14M, Š12aS" 2*3,14*0,62*3</t>
  </si>
  <si>
    <t>potrubí ve stěnách</t>
  </si>
  <si>
    <t>"Š8M" 2*3,14*0,34*2+2*3,14*0,26</t>
  </si>
  <si>
    <t>"Š14M" 2*3,14*0,36+2*3,14*0,29</t>
  </si>
  <si>
    <t>"Š12aS" 2*3,14*0,22+2*3,14*0,3</t>
  </si>
  <si>
    <t>116</t>
  </si>
  <si>
    <t>953334423</t>
  </si>
  <si>
    <t>Těsnící plech do pracovních spar betonových kcí s bitumenovým povrchem oboustranným š 160 mm</t>
  </si>
  <si>
    <t>1109474824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</si>
  <si>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</si>
  <si>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117</t>
  </si>
  <si>
    <t>979024441</t>
  </si>
  <si>
    <t>Očištění vybouraných obrubníků a krajníků zahradních</t>
  </si>
  <si>
    <t>-404757980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</si>
  <si>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zahradních</t>
  </si>
  <si>
    <t>118</t>
  </si>
  <si>
    <t>979024443</t>
  </si>
  <si>
    <t>Očištění vybouraných obrubníků a krajníků silničních</t>
  </si>
  <si>
    <t>637736106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</si>
  <si>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</si>
  <si>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91a</t>
  </si>
  <si>
    <t>Převádění odpadních vod po dobu realizace stavby</t>
  </si>
  <si>
    <t>119</t>
  </si>
  <si>
    <t>115001101</t>
  </si>
  <si>
    <t>Převedení vody potrubím DN do 100 (dodávka + montáž + demontáž)</t>
  </si>
  <si>
    <t>-312599859</t>
  </si>
  <si>
    <t>Převedení vody potrubím průměru DN do 100</t>
  </si>
  <si>
    <t>Poznámka k položce:_x000D_
viz TZ př.č. D.1.0, v.č. D.1.1.1 až 9, TZ. př.č.B</t>
  </si>
  <si>
    <t>"Š5aS" 25</t>
  </si>
  <si>
    <t>"Š5bS" 37</t>
  </si>
  <si>
    <t>"Š8M" 25</t>
  </si>
  <si>
    <t>"Š14M" 40</t>
  </si>
  <si>
    <t>120</t>
  </si>
  <si>
    <t>115101201,1</t>
  </si>
  <si>
    <t>-101157582</t>
  </si>
  <si>
    <t>"Š5bS" 25</t>
  </si>
  <si>
    <t>"Š14M" 55</t>
  </si>
  <si>
    <t>121</t>
  </si>
  <si>
    <t>990,1-R</t>
  </si>
  <si>
    <t>Dodávka + montáž staveništních rozvaděčů s meřením spotřeby, vč. následného odstranění</t>
  </si>
  <si>
    <t>-619562073</t>
  </si>
  <si>
    <t>Dodávka + montáž staveništních rozvaděčů s meřením spotřeby, vč. následného odstranění
Osazení potřebných staveništních rozvaděčů s měřením spotřeby a napájení všech čerpadel zajistí provozovatel na svoje náklady ze stávajících rozvodů NN (rozvaděčů) v dané oblasti – po dohodě s provozovatelem rozvodné sítě, vč. revizí</t>
  </si>
  <si>
    <t>122</t>
  </si>
  <si>
    <t>990,2-R</t>
  </si>
  <si>
    <t>Náklady na ochranu výtlačného potrubí vedeného po pvrchu terénu proti poškození, vč. jeho zajištění proti posunu, vč. následného odstranění, návrh dle zhotovitele</t>
  </si>
  <si>
    <t>1834836123</t>
  </si>
  <si>
    <t>123</t>
  </si>
  <si>
    <t>115001103R</t>
  </si>
  <si>
    <t>Převedení odpadní vody ocelovým potrubí DN do 200 vloženým do stávající DN400, vč. podbetonování v tl.10cm s oddilatováním asfaltou lepenkou a vyklínování u stropu potrubí stávajícího potrubí, vč. následného odstranění</t>
  </si>
  <si>
    <t>1594295379</t>
  </si>
  <si>
    <t>"realizace Š12aS" 3</t>
  </si>
  <si>
    <t>997</t>
  </si>
  <si>
    <t>Přesun sutě</t>
  </si>
  <si>
    <t>124</t>
  </si>
  <si>
    <t>997221551</t>
  </si>
  <si>
    <t>Vodorovná doprava suti ze sypkých materiálů do 1 km</t>
  </si>
  <si>
    <t>-1957125752</t>
  </si>
  <si>
    <t>Vodorovná doprava suti  bez naložení, ale se složením a s hrubým urovnáním ze sypkých materiálů, na vzdálenost do 1 km</t>
  </si>
  <si>
    <t>"kamenivo z vozovky na mezideponii do 1km pro zpětné zapravení" 304,483</t>
  </si>
  <si>
    <t>"kamenivo z vozovky zpět na stavbu do 1km pro zpětné zapravení" 304,483</t>
  </si>
  <si>
    <t>"kamenivo z vozovky na trvalou skládku" 257,627</t>
  </si>
  <si>
    <t>"asfalt z vozovky" 230,987+120,743+0,81</t>
  </si>
  <si>
    <t>125</t>
  </si>
  <si>
    <t>997221559</t>
  </si>
  <si>
    <t>Příplatek ZKD 1 km u vodorovné dopravy suti ze sypkých materiálů</t>
  </si>
  <si>
    <t>791280982</t>
  </si>
  <si>
    <t>Vodorovná doprava suti  bez naložení, ale se složením a s hrubým urovnáním Příplatek k ceně za každý další i započatý 1 km přes 1 km</t>
  </si>
  <si>
    <t>"kamenivo z vozovky asfaltové, nekontaminované uvažováno 80%, do 16km, skládka Rumpold Želeč" (257,627*0,8)*15</t>
  </si>
  <si>
    <t>"kamenivo z vozovky asfaltové, kontaminované uvažováno 20%, skládka Rumpold Vodňany, do 60km" (257,627*0,2)*59</t>
  </si>
  <si>
    <t>"asfalt  + obalované kamenivo z vozovky, nekontaminované, skládka Rumpold Žatec, do 16km" (230,987+120,743+0,81)*15</t>
  </si>
  <si>
    <t>126</t>
  </si>
  <si>
    <t>997221561</t>
  </si>
  <si>
    <t>Vodorovná doprava suti z kusových materiálů do 1 km</t>
  </si>
  <si>
    <t>1670357313</t>
  </si>
  <si>
    <t>Vodorovná doprava suti  bez naložení, ale se složením a s hrubým urovnáním z kusových materiálů, na vzdálenost do 1 km</t>
  </si>
  <si>
    <t>"zámková dlažba 30%" 1,56*0,3</t>
  </si>
  <si>
    <t>"zámková dlažba na mezideponii do 1km" 1,56*0,7</t>
  </si>
  <si>
    <t>"obrubník silniční 20%" 7,052*0,2</t>
  </si>
  <si>
    <t>"obrubník silniční na mezideponii do 1km" 7,052*0,8</t>
  </si>
  <si>
    <t>"obrubník zahradní 20%" 0,436*0,2</t>
  </si>
  <si>
    <t>"obrubník zahradní na mezideponii do 1km" 0,436*0,8</t>
  </si>
  <si>
    <t>"beton šachty" 10,429</t>
  </si>
  <si>
    <t>"beton. a kamen.  potrubí" 0,972+3,104+0,434</t>
  </si>
  <si>
    <t>"PP potrubí" 0,146</t>
  </si>
  <si>
    <t>"poklopy" 1,8</t>
  </si>
  <si>
    <t>127</t>
  </si>
  <si>
    <t>997221569</t>
  </si>
  <si>
    <t>Příplatek ZKD 1 km u vodorovné dopravy suti z kusových materiálů</t>
  </si>
  <si>
    <t>-1383405720</t>
  </si>
  <si>
    <t>"zámková dlažba 30%, do 5km, skládka daich v Táboře" 1,56*0,3*4</t>
  </si>
  <si>
    <t>"silniční obrubník 20%, do 5km, skládka daich v Táboře" 7,052*0,2*4</t>
  </si>
  <si>
    <t>"zahradní obrubník 20%, do 5km, skládka daich v Táboře" 0,44*0,2*4</t>
  </si>
  <si>
    <t>"beton šachty, do 5km daich v Táboře" 10,429*4</t>
  </si>
  <si>
    <t>"beton. a kamen. potrubí,  do 5km daich v Táboře" (0,972+3,104+0,434)*4</t>
  </si>
  <si>
    <t>"PP potrubí, do 16km, skládka Rumpold Želeč" 0,146*15</t>
  </si>
  <si>
    <t>"poklopy ze šachet, do 3km, odevzdány provozovateli Čevak" 1,8*2</t>
  </si>
  <si>
    <t>128</t>
  </si>
  <si>
    <t>997221611</t>
  </si>
  <si>
    <t>Nakládání suti na dopravní prostředky pro vodorovnou dopravu</t>
  </si>
  <si>
    <t>-387823088</t>
  </si>
  <si>
    <t>Nakládání na dopravní prostředky  pro vodorovnou dopravu suti</t>
  </si>
  <si>
    <t>1219,133+25,933</t>
  </si>
  <si>
    <t>129</t>
  </si>
  <si>
    <t>997221665</t>
  </si>
  <si>
    <t>Poplatek za uložení na skládce (skládkovné) odpadu asfaltového nabo kameniva s dehtem kód odpadu 17 03 01</t>
  </si>
  <si>
    <t>-492354103</t>
  </si>
  <si>
    <t>Poplatek za uložení stavebního odpadu na skládce (skládkovné) asfaltového s dehtem zatříděného do Katalogu odpadů pod kódem 17 03 01</t>
  </si>
  <si>
    <t>"kamenivo z vozovky asfaltové , kontaminované uvažováno 20%" 257,627*0,2</t>
  </si>
  <si>
    <t>130</t>
  </si>
  <si>
    <t>997221875</t>
  </si>
  <si>
    <t>Poplatek za uložení na recyklační skládce (skládkovné) stavebního odpadu asfaltového bez obsahu dehtu zatříděného do Katalogu odpadů pod kódem 17 03 02</t>
  </si>
  <si>
    <t>635013417</t>
  </si>
  <si>
    <t>Poplatek za uložení stavebního odpadu na recyklační skládce (skládkovné) asfaltového bez obsahu dehtu zatříděného do Katalogu odpadů pod kódem 17 03 02</t>
  </si>
  <si>
    <t>131</t>
  </si>
  <si>
    <t>997221861</t>
  </si>
  <si>
    <t>Poplatek za uložení stavebního odpadu na recyklační skládce (skládkovné) z prostého betonu pod kódem 17 01 01</t>
  </si>
  <si>
    <t>653975124</t>
  </si>
  <si>
    <t>Poplatek za uložení stavebního odpadu na recyklační skládce (skládkovné) z prostého betonu zatříděného do Katalogu odpadů pod kódem 17 01 01</t>
  </si>
  <si>
    <t>132</t>
  </si>
  <si>
    <t>997221873</t>
  </si>
  <si>
    <t>1745296555</t>
  </si>
  <si>
    <t>"kamenivo z vozovky" 2,64</t>
  </si>
  <si>
    <t>"kamenivo z vozovky asfaltové, nekontaminované uvažováno 80%" 257,627*0,8</t>
  </si>
  <si>
    <t>133</t>
  </si>
  <si>
    <t>997013813</t>
  </si>
  <si>
    <t>Poplatek za uložení na skládce (skládkovné) stavebního odpadu z plastických hmot kód odpadu 17 02 03</t>
  </si>
  <si>
    <t>2027194775</t>
  </si>
  <si>
    <t>Poplatek za uložení stavebního odpadu na skládce (skládkovné) z plastických hmot zatříděného do Katalogu odpadů pod kódem 17 02 03</t>
  </si>
  <si>
    <t>998</t>
  </si>
  <si>
    <t>Přesun hmot</t>
  </si>
  <si>
    <t>134</t>
  </si>
  <si>
    <t>998276101</t>
  </si>
  <si>
    <t>Přesun hmot pro trubní vedení z trub z plastických hmot otevřený výkop</t>
  </si>
  <si>
    <t>984295463</t>
  </si>
  <si>
    <t>Přesun hmot pro trubní vedení hloubené z trub z plastických hmot nebo sklolaminátových pro vodovody nebo kanalizace v otevřeném výkopu dopravní vzdálenost do 15 m</t>
  </si>
  <si>
    <t>odpočet kameniva</t>
  </si>
  <si>
    <t>3821,763-3559,484</t>
  </si>
  <si>
    <t>002 - SO 02 Kanalizační přípojky</t>
  </si>
  <si>
    <t>1298791912</t>
  </si>
  <si>
    <t>Poznámka k položce:_x000D_
viz TZ př.č. D.1.0, v.č. D.1.1.1, D.1.2.2 až 5</t>
  </si>
  <si>
    <t>ptačí zob</t>
  </si>
  <si>
    <t>"7P" 2*1</t>
  </si>
  <si>
    <t>324696328</t>
  </si>
  <si>
    <t>"zámková" 7,4</t>
  </si>
  <si>
    <t>"asfalt. chodník" 4,158</t>
  </si>
  <si>
    <t>504965563</t>
  </si>
  <si>
    <t xml:space="preserve">chodník ze zámkové </t>
  </si>
  <si>
    <t>"1P 2P, 13,4-6=7,4m2, 6m2 viz SO 01" 7,4</t>
  </si>
  <si>
    <t>113107183</t>
  </si>
  <si>
    <t>Odstranění podkladu živičného tl 150 mm strojně pl přes 50 do 200 m2 - asfaltový chodník</t>
  </si>
  <si>
    <t>2073160072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</si>
  <si>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</si>
  <si>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zpětné vyspravení viz SO 05.2 Chodníky</t>
  </si>
  <si>
    <t>"5P" 3,3*1,26</t>
  </si>
  <si>
    <t>113107243</t>
  </si>
  <si>
    <t>Odstranění podkladu živičného tl přes 100 do 150 mm strojně pl přes 200 m2 - asfaltový recyklát</t>
  </si>
  <si>
    <t>336213541</t>
  </si>
  <si>
    <t>Odstranění podkladů nebo krytů strojně plochy jednotlivě přes 200 m2 s přemístěním hmot na skládku na vzdálenost do 20 m nebo s naložením na dopravní prostředek živičných, o tl. vrstvy přes 100 do 150 mm</t>
  </si>
  <si>
    <t>dočasné vyspravení v rámci SO 01 Kanalizace, pro potřeby provedení kanal. přípojek znovu odkopat</t>
  </si>
  <si>
    <t>"1P, DN250" 0,87*(1,35+0,4+0,4)</t>
  </si>
  <si>
    <t>"2P, DN200" 0,87*(1,3+0,4+0,4)</t>
  </si>
  <si>
    <t>"3P, DN150" 0,87*(1,26+0,4+0,4)</t>
  </si>
  <si>
    <t>"4P, DN150" 0,87*(1,26+0,4+0,4)</t>
  </si>
  <si>
    <t>"5P, DN150" 0,87*(1,26+0,4+0,4)</t>
  </si>
  <si>
    <t>"6P, DN150" 0,87*(1,26+0,4+0,4)</t>
  </si>
  <si>
    <t>"7P, DN200" 0,87*(1,3+0,4+0,4)</t>
  </si>
  <si>
    <t>-838951252</t>
  </si>
  <si>
    <t>tl.150mm, bude odvezeno na trvalou skládku</t>
  </si>
  <si>
    <t xml:space="preserve">asfaltový recyklát </t>
  </si>
  <si>
    <t>"1P, DN250" 0,87*(1,35+0,2+0,2)</t>
  </si>
  <si>
    <t>"2P, DN200" 0,87*(1,3+0,2+0,2)</t>
  </si>
  <si>
    <t>"3P, DN150" 0,87*(1,26+0,2+0,2)</t>
  </si>
  <si>
    <t>"4P, DN150" 0,87*(1,26+0,2+0,2)</t>
  </si>
  <si>
    <t>"5P, DN150" 0,87*(1,26+0,2+0,2)</t>
  </si>
  <si>
    <t>"6P, DN150" 0,87*(1,26+0,2+0,2)</t>
  </si>
  <si>
    <t>"7P, DN200" 0,87*(1,3+0,2+0,2)</t>
  </si>
  <si>
    <t>698570424</t>
  </si>
  <si>
    <t>asfaltová vozovka</t>
  </si>
  <si>
    <t>"1P, DN250" 7,5*(1,35+0,2+0,2)</t>
  </si>
  <si>
    <t>"2P, DN200" 7,7*(1,3+0,2+0,2)</t>
  </si>
  <si>
    <t>"3P, DN150, asfaltová plocha" 5,7*(1,26+0,2+0,2)</t>
  </si>
  <si>
    <t>"4P, DN150, asfaltová plocha" 3,95*(1,26+0,2+0,2)</t>
  </si>
  <si>
    <t>"5P, DN150" 6,2*(1,26+0,2+0,2)</t>
  </si>
  <si>
    <t>"6P, DN150" 1,4*(1,26+0,2+0,2)</t>
  </si>
  <si>
    <t>"7P, DN200" 6,7*(1,3+0,2+0,2)</t>
  </si>
  <si>
    <t>"odpočet betonový recyklát" -10,257</t>
  </si>
  <si>
    <t>113107222,2</t>
  </si>
  <si>
    <t>-1298644604</t>
  </si>
  <si>
    <t>"asfaltová vozovka" 69,207</t>
  </si>
  <si>
    <t>"asfaltový recyklát" 12,693</t>
  </si>
  <si>
    <t>-322918135</t>
  </si>
  <si>
    <t>-1899984841</t>
  </si>
  <si>
    <t>"1P, DN250" 7,5*(1,35+0,4+0,4)</t>
  </si>
  <si>
    <t>"2P, DN200" 7,7*(1,3+0,4+0,4)</t>
  </si>
  <si>
    <t>"3P, DN150, asfaltová plocha" 5,7*(1,26+0,4+0,4)</t>
  </si>
  <si>
    <t>"4P, DN150, asfaltová plocha" 3,95*(1,26+0,4+0,4)</t>
  </si>
  <si>
    <t>"5P, DN150" 6,2*(1,26+0,4+0,4)</t>
  </si>
  <si>
    <t>"6P, DN150" 1,4*(1,26+0,4+0,4)</t>
  </si>
  <si>
    <t>"7P, DN200" 6,7*(1,3+0,4+0,4)</t>
  </si>
  <si>
    <t>"odpočet asfaltový recyklát" -12,693</t>
  </si>
  <si>
    <t>"1P, DN250" 1,35*1</t>
  </si>
  <si>
    <t>"2P, DN200" 1,3*1</t>
  </si>
  <si>
    <t>"7P, DN200" 1,3*1</t>
  </si>
  <si>
    <t>"1P, DN250" 1,35*3</t>
  </si>
  <si>
    <t>"2P, DN200" 1,3*3</t>
  </si>
  <si>
    <t>"3P, DN150" 1,26*3</t>
  </si>
  <si>
    <t>"4P, DN150" 1,26*1</t>
  </si>
  <si>
    <t>"5P, DN150" 1,26*3</t>
  </si>
  <si>
    <t>953905992</t>
  </si>
  <si>
    <t>"1P, DN250" 1,4*2</t>
  </si>
  <si>
    <t>"2P, DN200" 1,55*2</t>
  </si>
  <si>
    <t>"5P, DN150" 3,6*2</t>
  </si>
  <si>
    <t>"6P, DN150" 2,2*2</t>
  </si>
  <si>
    <t>132,1-R</t>
  </si>
  <si>
    <t>Náklady na provedení ručně kopaných sond pro ověření trasy kanalizačních přípojek</t>
  </si>
  <si>
    <t>1897683514</t>
  </si>
  <si>
    <t>"1P, 2P, 3P, 5P, 7P" 5</t>
  </si>
  <si>
    <t>-1369804835</t>
  </si>
  <si>
    <t>Poznámka k položce:_x000D_
viz TZ př.č. D.1.0, v.č. D.1.1.1, D.1.2.2 až 5_x000D_
20% hor. tř. II, 70% hor. tř. III  a 10% hor. tř.IV</t>
  </si>
  <si>
    <t>v asfaltové komunikaci tl.430mm, popř. recyklát</t>
  </si>
  <si>
    <t>"1P, DN250" 7,5*1,35*(2,7-0,43)</t>
  </si>
  <si>
    <t>"2P, DN200" 7,7*1,3*(2,7-0,43)</t>
  </si>
  <si>
    <t>"3P, DN150" 5,7*1,26*(2,3-0,43)</t>
  </si>
  <si>
    <t>"4P, DN150" 3,95*1,26*(2,7-0,43)</t>
  </si>
  <si>
    <t>"5P, DN150" 6,2*1,26*(2,4-0,43)</t>
  </si>
  <si>
    <t>"6P, DN150" 1,4*1,26*(2,7-0,43)</t>
  </si>
  <si>
    <t>"7P, DN200" 6,7*1,3*(3,3-0,43)</t>
  </si>
  <si>
    <t>v asfaltovém chodníku tl.360mm, odebráno v rámci přípravných prací</t>
  </si>
  <si>
    <t>"5P" 3,3*1,26*(2,4-0,36)</t>
  </si>
  <si>
    <t>v zeleni tl.200mm, odebráno v rámci přípravných prací</t>
  </si>
  <si>
    <t>"1P, DN250" 1,4*1,35*(2,7-0,2)</t>
  </si>
  <si>
    <t>"2P, DN200" 1,55*1,3*(2,6-0,2)</t>
  </si>
  <si>
    <t>"5P, DN150" 3,6*1,26*(2,4-0,2)</t>
  </si>
  <si>
    <t>"6P, DN150" 2,2*1,26*(2,7-0,2)</t>
  </si>
  <si>
    <t>v zámkové dlažbě chodník tl.350mm, odebráno v rámci přípravných prací</t>
  </si>
  <si>
    <t>"1P" 2,1*1,35*(2,7-0,35)</t>
  </si>
  <si>
    <t>"2P" 2,2*1,3*(2,6-0,35)</t>
  </si>
  <si>
    <t>162,876*0,2</t>
  </si>
  <si>
    <t>1571864428</t>
  </si>
  <si>
    <t>162,876*0,7</t>
  </si>
  <si>
    <t>612393269</t>
  </si>
  <si>
    <t>162,876*0,1</t>
  </si>
  <si>
    <t>60% z výkopu</t>
  </si>
  <si>
    <t>"rýhy" (32,575+114,013+16,288)*0,6</t>
  </si>
  <si>
    <t>151201101</t>
  </si>
  <si>
    <t>Zřízení zátažného pažení a rozepření stěn rýh hl do 2 m</t>
  </si>
  <si>
    <t>-166676339</t>
  </si>
  <si>
    <t>Zřízení pažení a rozepření stěn rýh pro podzemní vedení zátažné, hloubky do 2 m</t>
  </si>
  <si>
    <t>"1P, DN250" 11*2,7*2</t>
  </si>
  <si>
    <t>"2P, DN200" 11,45*2,6*2</t>
  </si>
  <si>
    <t>"3P, DN150" 5,7*2,3*2</t>
  </si>
  <si>
    <t>"4P, DN150" 3,95*2,7*2</t>
  </si>
  <si>
    <t>"5P, DN150" 13,1*2,4*2</t>
  </si>
  <si>
    <t>"6P, DN150" 3,6*2,7*2</t>
  </si>
  <si>
    <t>"7P, DN200" 6,7*3,3*2</t>
  </si>
  <si>
    <t>151201111</t>
  </si>
  <si>
    <t>Odstranění zátažného pažení a rozepření stěn rýh hl do 2 m</t>
  </si>
  <si>
    <t>883904926</t>
  </si>
  <si>
    <t>Odstranění pažení a rozepření stěn rýh pro podzemní vedení s uložením materiálu na vzdálenost do 3 m od kraje výkopu zátažné, hloubky do 2 m</t>
  </si>
  <si>
    <t>-1913402337</t>
  </si>
  <si>
    <t>17,5*0,2</t>
  </si>
  <si>
    <t>19,34</t>
  </si>
  <si>
    <t>-778265129</t>
  </si>
  <si>
    <t>414576981</t>
  </si>
  <si>
    <t>32,575+114,013</t>
  </si>
  <si>
    <t>-19,34</t>
  </si>
  <si>
    <t>489417387</t>
  </si>
  <si>
    <t>124,248*6 'Přepočtené koeficientem množství</t>
  </si>
  <si>
    <t>607275707</t>
  </si>
  <si>
    <t>16,288</t>
  </si>
  <si>
    <t>1056294936</t>
  </si>
  <si>
    <t>16,288*6 'Přepočtené koeficientem množství</t>
  </si>
  <si>
    <t>1964618711</t>
  </si>
  <si>
    <t>"1P, DN250" 1,4*1,35*(2,7-0,2-0,06-0,1-0,55)</t>
  </si>
  <si>
    <t>"2P, DN200" 1,55*1,3*(2,6-0,2-0,06-0,1-0,5)</t>
  </si>
  <si>
    <t>"5P, DN150" 3,6*1,26*(2,4-0,2-0,06-0,1-0,45)</t>
  </si>
  <si>
    <t>"6P, DN150" 2,2*1,26*(2,7-0,2-0,06-0,1-0,45)</t>
  </si>
  <si>
    <t>"1P, DN250" 11*1,35</t>
  </si>
  <si>
    <t>"2P, DN200" 11,45*1,3</t>
  </si>
  <si>
    <t>"3P, DN150" 5,7*1,26</t>
  </si>
  <si>
    <t>"4P, DN150" 3,95*1,26</t>
  </si>
  <si>
    <t>"5P, DN150" 13,1*1,26</t>
  </si>
  <si>
    <t>"6P, DN150" 3,6*1,26</t>
  </si>
  <si>
    <t>"7P, DN200" 6,7*1,3</t>
  </si>
  <si>
    <t>-1231905633</t>
  </si>
  <si>
    <t>127,248+16,288</t>
  </si>
  <si>
    <t>143,536*1,8 'Přepočtené koeficientem množství</t>
  </si>
  <si>
    <t>566429559</t>
  </si>
  <si>
    <t>32,575+114,013+16,288</t>
  </si>
  <si>
    <t>-7,165-4,299</t>
  </si>
  <si>
    <t>-34,906</t>
  </si>
  <si>
    <t>dosyp v  asfalt. chodníku do úrovně terénu</t>
  </si>
  <si>
    <t>4,158*0,36</t>
  </si>
  <si>
    <t>7,4*0,35</t>
  </si>
  <si>
    <t>175855482</t>
  </si>
  <si>
    <t>120,593</t>
  </si>
  <si>
    <t>"1P, DN250" -1,4*1,35*(2,7-0,2-0,06-0,1-0,55)</t>
  </si>
  <si>
    <t>"2P, DN200" -1,55*1,3*(2,6-0,2-0,06-0,1-0,5)</t>
  </si>
  <si>
    <t>"5P, DN150" -3,6*1,26*(2,4-0,2-0,06-0,1-0,45)</t>
  </si>
  <si>
    <t>"6P, DN150" -2,2*1,26*(2,7-0,2-0,06-0,1-0,45)</t>
  </si>
  <si>
    <t>101,253*2 'Přepočtené koeficientem množství</t>
  </si>
  <si>
    <t>"DN150" 26,35*1,26*0,45</t>
  </si>
  <si>
    <t>"DN200" 18,15*1,3*0,5</t>
  </si>
  <si>
    <t>"DN250" 11*1,35*0,55</t>
  </si>
  <si>
    <t>34,906*2 'Přepočtené koeficientem množství</t>
  </si>
  <si>
    <t>202,506+69,812</t>
  </si>
  <si>
    <t>26,35+18,15+11</t>
  </si>
  <si>
    <t>"DN150" 26,35*1,26*0,1</t>
  </si>
  <si>
    <t>"DN200" 18,15*1,3*0,1</t>
  </si>
  <si>
    <t>"DN250" 11*1,35*0,1</t>
  </si>
  <si>
    <t>-1947940008</t>
  </si>
  <si>
    <t>"DN150" 26,35*1,26*0,06</t>
  </si>
  <si>
    <t>"DN200" 18,15*1,3*0,06</t>
  </si>
  <si>
    <t>"DN250" 11*1,35*0,06</t>
  </si>
  <si>
    <t>1113530208</t>
  </si>
  <si>
    <t>10,257+55,983</t>
  </si>
  <si>
    <t>2045967571</t>
  </si>
  <si>
    <t>81,9</t>
  </si>
  <si>
    <t>602337483</t>
  </si>
  <si>
    <t>69,207</t>
  </si>
  <si>
    <t>viz odstranění asfaltového recyklátu</t>
  </si>
  <si>
    <t>12,693</t>
  </si>
  <si>
    <t>-408328563</t>
  </si>
  <si>
    <t>"2P+4P DN200" 2,1+2,3</t>
  </si>
  <si>
    <t>"pro obnovu stoky C a vodovodu, DN200" 2,8</t>
  </si>
  <si>
    <t>"7P, DN200" 0,9</t>
  </si>
  <si>
    <t>"pro obnovu stoky C1, DN200" 0,8</t>
  </si>
  <si>
    <t>1386244887</t>
  </si>
  <si>
    <t>"1P, DN250" 2,1</t>
  </si>
  <si>
    <t>830361811</t>
  </si>
  <si>
    <t>Bourání stávajícího kameninového potrubí DN přes 150 do 250</t>
  </si>
  <si>
    <t>836212639</t>
  </si>
  <si>
    <t>Bourání stávajícího potrubí z kameninových trub v otevřeném výkopu DN přes 150 do 250</t>
  </si>
  <si>
    <t>871275811</t>
  </si>
  <si>
    <t>Bourání stávajícího potrubí z PVC nebo PP DN 150</t>
  </si>
  <si>
    <t>335946684</t>
  </si>
  <si>
    <t>Bourání stávajícího potrubí z PVC nebo polypropylenu PP v otevřeném výkopu DN do 150</t>
  </si>
  <si>
    <t>"5P, DN100"  12,3</t>
  </si>
  <si>
    <t>"pro obnovu stoky C, DN100" 0,9</t>
  </si>
  <si>
    <t>"6P, DN32" 2,8</t>
  </si>
  <si>
    <t>"pro obnovu stoky C, DN32" 2,6</t>
  </si>
  <si>
    <t>871310320</t>
  </si>
  <si>
    <t>Montáž kanalizačního potrubí hladkého plnostěnného SN 12 z polypropylenu DN 150</t>
  </si>
  <si>
    <t>97971207</t>
  </si>
  <si>
    <t>Montáž kanalizačního potrubí z plastů z polypropylenu PP hladkého plnostěnného SN 12 DN 150</t>
  </si>
  <si>
    <t>"3P" 5,7</t>
  </si>
  <si>
    <t>"4P" 3,95</t>
  </si>
  <si>
    <t>"5P" 13,1</t>
  </si>
  <si>
    <t>"6P" 3,6</t>
  </si>
  <si>
    <t>28614226</t>
  </si>
  <si>
    <t>trubka kanalizační PP hladká plnostěnná jednovrstvá DN 150mm SN12</t>
  </si>
  <si>
    <t>102263749</t>
  </si>
  <si>
    <t>26,35*1,05 'Přepočtené koeficientem množství</t>
  </si>
  <si>
    <t>644653125</t>
  </si>
  <si>
    <t>"2P" 11,45</t>
  </si>
  <si>
    <t>"7P" 6,7</t>
  </si>
  <si>
    <t>-870618229</t>
  </si>
  <si>
    <t>18,15*1,05 'Přepočtené koeficientem množství</t>
  </si>
  <si>
    <t>871360320</t>
  </si>
  <si>
    <t>Montáž kanalizačního potrubí hladkého plnostěnného SN 12 z polypropylenu DN 250</t>
  </si>
  <si>
    <t>-382138675</t>
  </si>
  <si>
    <t>Montáž kanalizačního potrubí z plastů z polypropylenu PP hladkého plnostěnného SN 12 DN 250</t>
  </si>
  <si>
    <t>"1P" 11</t>
  </si>
  <si>
    <t>28614228</t>
  </si>
  <si>
    <t>trubka kanalizační PP hladká plnostěnná jednovrstvá DN 250mm SN12</t>
  </si>
  <si>
    <t>-102966548</t>
  </si>
  <si>
    <t>11*1,05 'Přepočtené koeficientem množství</t>
  </si>
  <si>
    <t>Demontáž záslepky PP DN150, vč. odvozu a likvidace</t>
  </si>
  <si>
    <t>501245694</t>
  </si>
  <si>
    <t>"5P" 1</t>
  </si>
  <si>
    <t>Demontáž záslepky PP DN200, vč. odvozu a likvidace</t>
  </si>
  <si>
    <t>1449677948</t>
  </si>
  <si>
    <t>"2P" 1</t>
  </si>
  <si>
    <t>877310310</t>
  </si>
  <si>
    <t>Montáž kolen na kanalizačním potrubí z PP trub hladkých plnostěnných DN 150</t>
  </si>
  <si>
    <t>156012608</t>
  </si>
  <si>
    <t>Montáž tvarovek na kanalizačním plastovém potrubí z polypropylenu PP hladkého plnostěnného kolen DN 150</t>
  </si>
  <si>
    <t>28617172</t>
  </si>
  <si>
    <t>koleno kanalizační PP SN16 15°, 30°, 45°, 67,5°, 87,5° DN 150</t>
  </si>
  <si>
    <t>1378926073</t>
  </si>
  <si>
    <t>877310330</t>
  </si>
  <si>
    <t>Montáž spojek na kanalizačním potrubí z PP trub hladkých plnostěnných DN 150</t>
  </si>
  <si>
    <t>1655311033</t>
  </si>
  <si>
    <t>Montáž tvarovek na kanalizačním plastovém potrubí z polypropylenu PP hladkého plnostěnného spojek nebo redukcí DN 150</t>
  </si>
  <si>
    <t>"přechodová spojka" 4</t>
  </si>
  <si>
    <t>"kus bez hrdla" 4</t>
  </si>
  <si>
    <t>"zátka" 1</t>
  </si>
  <si>
    <t>"redukce přechodový kus" 1</t>
  </si>
  <si>
    <t>286,2-R</t>
  </si>
  <si>
    <t>přechodová spojka, opravná manžeta DN150</t>
  </si>
  <si>
    <t>1738107766</t>
  </si>
  <si>
    <t>286,3-R</t>
  </si>
  <si>
    <t>PP rovný kus bez hrdla DN150 délky 0,3m</t>
  </si>
  <si>
    <t>-1632085184</t>
  </si>
  <si>
    <t>286,4-R</t>
  </si>
  <si>
    <t>PP zátka do hrdla DN150</t>
  </si>
  <si>
    <t>48709435</t>
  </si>
  <si>
    <t>286,6-R</t>
  </si>
  <si>
    <t>PP redukce přechodový kus DN150/100</t>
  </si>
  <si>
    <t>-409184652</t>
  </si>
  <si>
    <t>877310430,1</t>
  </si>
  <si>
    <t>Montáž sedel s navrtávkou na kanalizačním potrubí z PP trub DN 150</t>
  </si>
  <si>
    <t>-265900566</t>
  </si>
  <si>
    <t>"sedlo" 4</t>
  </si>
  <si>
    <t>286,1-R</t>
  </si>
  <si>
    <t>univerzální kolmé sedlo s integrovaným kloubem 0-10° DN150</t>
  </si>
  <si>
    <t>-1315857744</t>
  </si>
  <si>
    <t>877350310</t>
  </si>
  <si>
    <t>Montáž kolen na kanalizačním potrubí z PP trub hladkých plnostěnných DN 200</t>
  </si>
  <si>
    <t>-434916957</t>
  </si>
  <si>
    <t>Montáž tvarovek na kanalizačním plastovém potrubí z polypropylenu PP hladkého plnostěnného spojek nebo redukcí DN 200</t>
  </si>
  <si>
    <t>28617173</t>
  </si>
  <si>
    <t>koleno kanalizační PP SN16 15°, 30°, 45°, 67,5°, 87,5° DN 200</t>
  </si>
  <si>
    <t>-2029510781</t>
  </si>
  <si>
    <t>877350330</t>
  </si>
  <si>
    <t>Montáž spojek na kanalizačním potrubí z PP trub hladkých plnostěnných DN 200</t>
  </si>
  <si>
    <t>-576618349</t>
  </si>
  <si>
    <t>"přechodová spojka" 2</t>
  </si>
  <si>
    <t>"kus bez hrdla" 2</t>
  </si>
  <si>
    <t>"zátka" 2</t>
  </si>
  <si>
    <t>286,7-R</t>
  </si>
  <si>
    <t>přechodová spojka, opravná manžeta DN200</t>
  </si>
  <si>
    <t>115250249</t>
  </si>
  <si>
    <t>286,8-R</t>
  </si>
  <si>
    <t>PP rovný kus bez hrdla DN200 délky 0,3m</t>
  </si>
  <si>
    <t>1500141896</t>
  </si>
  <si>
    <t>286,9-R</t>
  </si>
  <si>
    <t>PP zátka do hrdla DN200</t>
  </si>
  <si>
    <t>860765960</t>
  </si>
  <si>
    <t>877350430,1</t>
  </si>
  <si>
    <t>Montáž sedel s navrtávkou na kanalizačním potrubí z PP trub DN 200</t>
  </si>
  <si>
    <t>488152661</t>
  </si>
  <si>
    <t>"sedlo" 2</t>
  </si>
  <si>
    <t>286,5-R</t>
  </si>
  <si>
    <t>univerzální kolmé sedlo s integrovaným kloubem 0-10° DN200</t>
  </si>
  <si>
    <t>-1687807048</t>
  </si>
  <si>
    <t>877360330</t>
  </si>
  <si>
    <t>Montáž spojek na kanalizačním potrubí z PP trub hladkých plnostěnných DN 250</t>
  </si>
  <si>
    <t>1919984511</t>
  </si>
  <si>
    <t>Montáž tvarovek na kanalizačním plastovém potrubí z polypropylenu PP hladkého plnostěnného spojek nebo redukcí DN 250</t>
  </si>
  <si>
    <t>"kus bez hrdla" 1</t>
  </si>
  <si>
    <t>286,10-R</t>
  </si>
  <si>
    <t>přechodová spojka, opravná manžeta DN250</t>
  </si>
  <si>
    <t>-2129625364</t>
  </si>
  <si>
    <t>286,12-R</t>
  </si>
  <si>
    <t>PP zátka do hrdla DN250</t>
  </si>
  <si>
    <t>-1512012119</t>
  </si>
  <si>
    <t>878,1-R</t>
  </si>
  <si>
    <t>Náklady na vyplnění meziprostoru  stávající přípojky DN32 a nové přípojky DN150</t>
  </si>
  <si>
    <t>-901209634</t>
  </si>
  <si>
    <t>"6P" 3,14*0,15*0,15*1-3,14*0,016*0,016</t>
  </si>
  <si>
    <t>1455099239</t>
  </si>
  <si>
    <t>"4P a 6P pro ověření nutnosti přepojení přípojky" 3,95+3,6</t>
  </si>
  <si>
    <t>Poznámka k položce:_x000D_
viz TZ př.č. D.1.0, v.č. D.1.3.1 a 7,  D1.4.2 až 5_x000D_
rozměr prefabrikovaného betonové žlabu kabelů budou určeny podle skutečné šířky kabelové trasy</t>
  </si>
  <si>
    <t>16,77</t>
  </si>
  <si>
    <t>-390367789</t>
  </si>
  <si>
    <t>"DN200" 3,14*0,1*0,1*4,6</t>
  </si>
  <si>
    <t>"DN32" 3,14*0,016*0,016*4,2</t>
  </si>
  <si>
    <t>"BT DN200" 3,14*0,1*0,1*10</t>
  </si>
  <si>
    <t>zpětné vyspravení viz SO 05 Obnova povrchů</t>
  </si>
  <si>
    <t>asfaltový chodník</t>
  </si>
  <si>
    <t>"5P" 3,3*2</t>
  </si>
  <si>
    <t>asfaltová komuniikace</t>
  </si>
  <si>
    <t>"1P, DN250" 7,5*2</t>
  </si>
  <si>
    <t>"2P, DN200" 7,7*2</t>
  </si>
  <si>
    <t>"3P, DN150" 5,7*2</t>
  </si>
  <si>
    <t>"4P, DN150" 3,95*2</t>
  </si>
  <si>
    <t>"5P, DN150" 6,2*2</t>
  </si>
  <si>
    <t>"6P, DN150" 1,4*2</t>
  </si>
  <si>
    <t>"7P, DN200" 6,7*2</t>
  </si>
  <si>
    <t>"odpočet betonový recyklát, 7ks přípojek, délka 1/2 šířky stoky" -(0,87*2)*7</t>
  </si>
  <si>
    <t>-944512181</t>
  </si>
  <si>
    <t>"kamenivo z vozovky na mezideponii do 1km pro zpětné zapravení" 23,751</t>
  </si>
  <si>
    <t>"kamenivo z vozovky zpět na stavbu do 1km pro zpětné zapravení" 23,751</t>
  </si>
  <si>
    <t>"kamenivo z vozovky na trvalou skládku" 5,086+2,975+16,235</t>
  </si>
  <si>
    <t>"asfalt z vozovky" 1,314+15,226+7,959</t>
  </si>
  <si>
    <t>"asfaltový recyklát" 4,011</t>
  </si>
  <si>
    <t>2140796161</t>
  </si>
  <si>
    <t>"kamenivo z vozovky, nekontaminované, do 16km, skládka Rumpold Želeč" (5,086+2,975)*15</t>
  </si>
  <si>
    <t>"kamenivo z vozovky asfaltové, nekontaminované uvažováno 80%, do 16km, skládka Rumpold Želeč" (16,235*0,8)*15</t>
  </si>
  <si>
    <t>"kamenivo z vozovky asfaltové, kontaminované uvažováno 20%, skládka Rumpold Vodňany, do 60km" (16,235*0,2)*59</t>
  </si>
  <si>
    <t>"asfaltový recyklát, nekontaminované, do 16km, skládka Rumpold Želeč" 4,011*15</t>
  </si>
  <si>
    <t>718274588</t>
  </si>
  <si>
    <t>"zámková dlažba 30%" 1,924*0,3</t>
  </si>
  <si>
    <t>"zámková dlažba na mezideponii do 1km" 1,924*0,7</t>
  </si>
  <si>
    <t>"beton. a kamen.  potrubí" 1,602+0,672+0,052</t>
  </si>
  <si>
    <t>"PP potrubí" 0,093</t>
  </si>
  <si>
    <t>1244346225</t>
  </si>
  <si>
    <t>"zámková dlažba 30%, do 5km, skládka daich v Táboře" 1,924*0,3*4</t>
  </si>
  <si>
    <t>"beton. a kamen. potrubí,  do 5km daich v Táboře" (1,602+0,672+0,052)*4</t>
  </si>
  <si>
    <t>"PP potrubí, do 16km, skládka Rumpold Želeč" 0,093*15</t>
  </si>
  <si>
    <t>896425205</t>
  </si>
  <si>
    <t>100,308+4,343</t>
  </si>
  <si>
    <t>Poplatek za uložení na skládce (skládkovné) odpadu asfaltového nebo kameniva s dehtem kód odpadu 17 03 01</t>
  </si>
  <si>
    <t>2033661469</t>
  </si>
  <si>
    <t>"kamenivo z vozovky asfaltové , kontaminované uvažováno 20%" 16,235*0,2</t>
  </si>
  <si>
    <t>-1778699879</t>
  </si>
  <si>
    <t>-2074582774</t>
  </si>
  <si>
    <t>-1660596814</t>
  </si>
  <si>
    <t>"kamenivo z vozovky" 5,086+2,975</t>
  </si>
  <si>
    <t>"kamenivo z vozovky asfaltové, nekontaminované uvažováno 80%" 16,235*0,8</t>
  </si>
  <si>
    <t>-370937585</t>
  </si>
  <si>
    <t>286,142-272,318</t>
  </si>
  <si>
    <t>003 - SO 03 Vodovod</t>
  </si>
  <si>
    <t>199779088</t>
  </si>
  <si>
    <t>Poznámka k položce:_x000D_
viz TZ př.č. D.1.0, v.č. D.1.3.1 až 7</t>
  </si>
  <si>
    <t>dočasné vyspravení v rámci SO 01 Kanalizace, pro potřeby provedení vodovodhího řadu znovu odkopat</t>
  </si>
  <si>
    <t>"Řad V2, souběh se stokou, část odstraněna v rámci S0 01" 344,1*(0,45+0,4)</t>
  </si>
  <si>
    <t>-291574482</t>
  </si>
  <si>
    <t>asfaltový recyklát</t>
  </si>
  <si>
    <t>"Řad V2, souběh se stokou, část odstraněna v rámci S0 01" 344,1*(0,45+0,2)</t>
  </si>
  <si>
    <t>681316679</t>
  </si>
  <si>
    <t>rozšíření 200mm, celkem šířka 0,65m, šířka 200mm se odstraňuje i v rámci SO01</t>
  </si>
  <si>
    <t>"Řad V2, souběh se stokou, část odstraněna v rámci S0 01" 344,1*0,65</t>
  </si>
  <si>
    <t>1951439773</t>
  </si>
  <si>
    <t>"asfaltová vozovka" 223,665</t>
  </si>
  <si>
    <t>"asfaltový recyklát" 292,485</t>
  </si>
  <si>
    <t>-248016622</t>
  </si>
  <si>
    <t>rozšíření 400mm, celkem šířka 0,65m, šířka 400mm se odstraňuje i v rámci SO01</t>
  </si>
  <si>
    <t>nyní uvažováno s odstranění dočasného vyspravení asfaltový recyklát viz pol. odstranění kameniva do tl.430mm v šíří cca 0,45m</t>
  </si>
  <si>
    <t>Dodávka + montáž čerpací studny ocel.(plast, beton) trouba DN 600, hl. do1m, vč. pomocných zemních prací</t>
  </si>
  <si>
    <t>dle počtu řadu</t>
  </si>
  <si>
    <t>90*8</t>
  </si>
  <si>
    <t>"Řad V2" 1,1*3</t>
  </si>
  <si>
    <t>Dočasné zajištění kabelů a kabelových tratí ze 3 volně ložených kabelů, vč. úpravy dle TZ a výkresu D.1.3.7</t>
  </si>
  <si>
    <t xml:space="preserve">Poznámka k položce:_x000D_
viz TZ př.č. D.1.0, v.č. D.1.3.1 až 7_x000D_
</t>
  </si>
  <si>
    <t>"Řad V2" 1,1*8</t>
  </si>
  <si>
    <t>-1311382279</t>
  </si>
  <si>
    <t>Poznámka k položce:_x000D_
viz TZ př.č. D.1.0, v.č. D.1.3.1 až 7_x000D_
20% hor. tř. II, 70% hor. tř. III  a 10% hor. tř.IV</t>
  </si>
  <si>
    <t>"Řad V2, asfalt.komunikace, popř. recyklát tl.430mm" 344,1*1,1*(1,9-0,43)</t>
  </si>
  <si>
    <t>556,41*0,2</t>
  </si>
  <si>
    <t>-1942146195</t>
  </si>
  <si>
    <t>556,41*0,7</t>
  </si>
  <si>
    <t>-1393198642</t>
  </si>
  <si>
    <t>556,41*0,1</t>
  </si>
  <si>
    <t>"rýhy" (1111,282+389,487+55,641)*0,2</t>
  </si>
  <si>
    <t>"Řad V2" 344,1*1,9*2</t>
  </si>
  <si>
    <t>111,282+389,487</t>
  </si>
  <si>
    <t>Příplatek k vodorovnému přemístění výkopku/sypaniny z horniny třídy těžitelnosti I, skupiny 1 až 3 ZKD 1000 m přes 10000 m</t>
  </si>
  <si>
    <t>500,769*6 'Přepočtené koeficientem množství</t>
  </si>
  <si>
    <t>121283401</t>
  </si>
  <si>
    <t>55,641</t>
  </si>
  <si>
    <t>-166341307</t>
  </si>
  <si>
    <t>55,641*6 'Přepočtené koeficientem množství</t>
  </si>
  <si>
    <t>"Řad V2" 344,1*1,1</t>
  </si>
  <si>
    <t>500,769+55,641</t>
  </si>
  <si>
    <t>556,41*1,8 'Přepočtené koeficientem množství</t>
  </si>
  <si>
    <t>111,282+389,487+55,641</t>
  </si>
  <si>
    <t>podkladní bloky</t>
  </si>
  <si>
    <t>-0,28</t>
  </si>
  <si>
    <t>-37,851</t>
  </si>
  <si>
    <t>-155,189</t>
  </si>
  <si>
    <t>363,09*2 'Přepočtené koeficientem množství</t>
  </si>
  <si>
    <t>"Řad V2, DN110" 344,1*1,1*0,41</t>
  </si>
  <si>
    <t>155,189*2 'Přepočtené koeficientem množství</t>
  </si>
  <si>
    <t>726,18+310,378</t>
  </si>
  <si>
    <t>"Řad V2" 344,1</t>
  </si>
  <si>
    <t>"Řad V2, DN110" 344,1*1,1*0,1</t>
  </si>
  <si>
    <t>452313151</t>
  </si>
  <si>
    <t>Podkladní bloky z betonu prostého tř. C 20/25 XC2 otevřený výkop</t>
  </si>
  <si>
    <t>-1225798328</t>
  </si>
  <si>
    <t>Podkladní a zajišťovací konstrukce z betonu prostého v otevřeném výkopu bloky pro potrubí z betonu tř. C 20/25</t>
  </si>
  <si>
    <t>"Řad V2" 0,087*2+0,106*1</t>
  </si>
  <si>
    <t>452353101</t>
  </si>
  <si>
    <t>Bednění podkladních bloků otevřený výkop</t>
  </si>
  <si>
    <t>338875312</t>
  </si>
  <si>
    <t>Bednění podkladních a zajišťovacích konstrukcí v otevřeném výkopu bloků pro potrubí</t>
  </si>
  <si>
    <t>"Řad V2" 0,58*2+0,73*1</t>
  </si>
  <si>
    <t>452368211</t>
  </si>
  <si>
    <t>Výztuž podkladních desek nebo bloků nebo pražců otevřený výkop ze svařovaných sítí Kari</t>
  </si>
  <si>
    <t>642549085</t>
  </si>
  <si>
    <t>Výztuž podkladních desek, bloků nebo pražců v otevřeném výkopu ze svařovaných sítí typu Kari</t>
  </si>
  <si>
    <t>"Řad V2" 1,36*1/1000</t>
  </si>
  <si>
    <t>607525384</t>
  </si>
  <si>
    <t>223,665+223,665</t>
  </si>
  <si>
    <t>1365856905</t>
  </si>
  <si>
    <t>516,15</t>
  </si>
  <si>
    <t>-1625099711</t>
  </si>
  <si>
    <t>223,665</t>
  </si>
  <si>
    <t>292,485</t>
  </si>
  <si>
    <t>850311811</t>
  </si>
  <si>
    <t>Bourání stávajícího potrubí z trub litinových DN 150</t>
  </si>
  <si>
    <t>622346079</t>
  </si>
  <si>
    <t>Bourání stávajícího potrubí z trub litinových hrdlových nebo přírubových v otevřeném výkopu DN do 150</t>
  </si>
  <si>
    <t>857242122</t>
  </si>
  <si>
    <t>Montáž litinových tvarovek jednoosých přírubových otevřený výkop DN 80</t>
  </si>
  <si>
    <t>-38458511</t>
  </si>
  <si>
    <t>Montáž litinových tvarovek na potrubí litinovém tlakovém jednoosých na potrubí z trub přírubových v otevřeném výkopu, kanálu nebo v šachtě DN 80</t>
  </si>
  <si>
    <t>dle kladečského plánu</t>
  </si>
  <si>
    <t>"Řad V2" 1+1+1</t>
  </si>
  <si>
    <t>55254047</t>
  </si>
  <si>
    <t>koleno 90° s patkou přírubové litinové vodovodní N-kus PN10/40 DN 80</t>
  </si>
  <si>
    <t>-1261697890</t>
  </si>
  <si>
    <t>55253233</t>
  </si>
  <si>
    <t>trouba přírubová litinová vodovodní  PN10/16 DN 80 dl 100mm</t>
  </si>
  <si>
    <t>593355691</t>
  </si>
  <si>
    <t>55253235</t>
  </si>
  <si>
    <t>trouba přírubová litinová vodovodní  PN10/16 DN 80 dl 200mm</t>
  </si>
  <si>
    <t>52376553</t>
  </si>
  <si>
    <t>857261131</t>
  </si>
  <si>
    <t>Montáž litinových tvarovek jednoosých hrdlových otevřený výkop s integrovaným těsněním DN 100</t>
  </si>
  <si>
    <t>-1357633607</t>
  </si>
  <si>
    <t>Montáž litinových tvarovek na potrubí litinovém tlakovém jednoosých na potrubí z trub hrdlových v otevřeném výkopu, kanálu nebo v šachtě s integrovaným těsněním DN 100</t>
  </si>
  <si>
    <t>"Řad V2" 1</t>
  </si>
  <si>
    <t>"provizorní tvarovky" 3</t>
  </si>
  <si>
    <t>55254212</t>
  </si>
  <si>
    <t>přesuvka hrdlová U s těsnícím spojem včetně příslušenství DN 100 - jištěný spoj</t>
  </si>
  <si>
    <t>-526537038</t>
  </si>
  <si>
    <t>přesuvka hrdlová U s těsnícím spojem včetně příslušenství DN 100</t>
  </si>
  <si>
    <t>55259731</t>
  </si>
  <si>
    <t>tvarovka vodovodní hrdlová s přírubou E (EU) - základní povrchová úprava kroužek těsnící DN 100 dl 130mm</t>
  </si>
  <si>
    <t>1233234899</t>
  </si>
  <si>
    <t>857262122</t>
  </si>
  <si>
    <t>Montáž litinových tvarovek jednoosých přírubových otevřený výkop DN 100</t>
  </si>
  <si>
    <t>-1991149318</t>
  </si>
  <si>
    <t>Montáž litinových tvarovek na potrubí litinovém tlakovém jednoosých na potrubí z trub přírubových v otevřeném výkopu, kanálu nebo v šachtě DN 100</t>
  </si>
  <si>
    <t>dle kladčeského schéma</t>
  </si>
  <si>
    <t>552,4-R</t>
  </si>
  <si>
    <t>X kus DN100, zaslepovací příruba</t>
  </si>
  <si>
    <t>-273505261</t>
  </si>
  <si>
    <t>857264122</t>
  </si>
  <si>
    <t>Montáž litinových tvarovek odbočných přírubových otevřený výkop DN 100</t>
  </si>
  <si>
    <t>1779458091</t>
  </si>
  <si>
    <t>Montáž litinových tvarovek na potrubí litinovém tlakovém odbočných na potrubí z trub přírubových v otevřeném výkopu, kanálu nebo v šachtě DN 100</t>
  </si>
  <si>
    <t>"Řad V2" 1+1</t>
  </si>
  <si>
    <t>55253516</t>
  </si>
  <si>
    <t>tvarovka přírubová litinová vodovodní s přírubovou odbočkou PN10/16 T-kus DN 100/100</t>
  </si>
  <si>
    <t>1364556104</t>
  </si>
  <si>
    <t>55250718</t>
  </si>
  <si>
    <t>tvarovka přírubová s přírubovou odbočkou T-DN 100x80 PN10-16 natural</t>
  </si>
  <si>
    <t>1182671492</t>
  </si>
  <si>
    <t>858,91-R</t>
  </si>
  <si>
    <t xml:space="preserve">Dodávka + montáž Závitová příruba s vnitřním závitem 100/2" </t>
  </si>
  <si>
    <t>1529682109</t>
  </si>
  <si>
    <t>provozní tvarovky řad V2</t>
  </si>
  <si>
    <t>858,92-R</t>
  </si>
  <si>
    <t>Dodávka + montáž  kulový kohout 2" - vnější a vnitřní závit, uzavírací armatura</t>
  </si>
  <si>
    <t>-1188455413</t>
  </si>
  <si>
    <t>Poznámka k položce:_x000D_
viz TZ př.č. D.1.0, v.č. D.1.3.1 až 7_x000D_
 Propojení závitové příruby a kulového kohoutu</t>
  </si>
  <si>
    <t>858,93-R</t>
  </si>
  <si>
    <t>Dodávka + montáž   Dvojvsuvka 2"x2" vnější závit</t>
  </si>
  <si>
    <t>368814812</t>
  </si>
  <si>
    <t>858,94-R</t>
  </si>
  <si>
    <t>Dodávka + montáž  Spojka T116  2"x32</t>
  </si>
  <si>
    <t>-563083989</t>
  </si>
  <si>
    <t xml:space="preserve">Poznámka k položce:_x000D_
viz TZ př.č. D.1.0, v.č. D.1.3.1 až 7_x000D_
 Přechod ze závitového na bezzávitový spoj potrubí  </t>
  </si>
  <si>
    <t>858,95-R</t>
  </si>
  <si>
    <t>Dodávka + montáž   potrubí HDPE 2"</t>
  </si>
  <si>
    <t>-1371501250</t>
  </si>
  <si>
    <t>Poznámka k položce:_x000D_
viz TZ př.č. D.1.0, v.č. D.1.3.1 až 7_x000D_
 VÝPUSTNÉ POTRUBÍ pro odkalení</t>
  </si>
  <si>
    <t>858,96-R</t>
  </si>
  <si>
    <t>Dodávka + montáž  speciální příruba PE110</t>
  </si>
  <si>
    <t>1363332831</t>
  </si>
  <si>
    <t>Poznámka k položce:_x000D_
viz TZ př.č. D.1.0, v.č. D.1.3.1 až 7_x000D_
dočasné zaslpení nového řadu</t>
  </si>
  <si>
    <t>871251141</t>
  </si>
  <si>
    <t>Montáž potrubí z PE100 SDR 11 otevřený výkop svařovaných na tupo D 110 x 10,0 mm</t>
  </si>
  <si>
    <t>-562433351</t>
  </si>
  <si>
    <t>Montáž vodovodního potrubí z plastů v otevřeném výkopu z polyetylenu PE 100 svařovaných na tupo SDR 11/PN16 D 110 x 10,0 mm</t>
  </si>
  <si>
    <t>"Řad V2, 2.část" 344,1</t>
  </si>
  <si>
    <t>28613557</t>
  </si>
  <si>
    <t>potrubí dvouvrstvé PE100 SDR11 110x10,0 dl 12m</t>
  </si>
  <si>
    <t>-589086772</t>
  </si>
  <si>
    <t>344,1*1,05 'Přepočtené koeficientem množství</t>
  </si>
  <si>
    <t>871291811</t>
  </si>
  <si>
    <t>Bourání stávajícího potrubí z polyetylenu D 140 mm</t>
  </si>
  <si>
    <t>824587360</t>
  </si>
  <si>
    <t>Bourání stávajícího potrubí z polyetylenu v otevřeném výkopu D přes 90 do 140 mm</t>
  </si>
  <si>
    <t>1,5</t>
  </si>
  <si>
    <t>877261101</t>
  </si>
  <si>
    <t>Montáž elektrospojek na vodovodním potrubí z PE trub d 110</t>
  </si>
  <si>
    <t>-1383989585</t>
  </si>
  <si>
    <t>Montáž tvarovek na vodovodním plastovém potrubí z polyetylenu PE 100 elektrotvarovek SDR 11/PN16 spojek, oblouků nebo redukcí d 110</t>
  </si>
  <si>
    <t>"Řad V2" 6+4+22+5</t>
  </si>
  <si>
    <t>oblouk 11° SDR 11 PE 100 PN 16 D 110mm</t>
  </si>
  <si>
    <t>1451708708</t>
  </si>
  <si>
    <t>oblouk 30° SDR 11 PE 100 PN 16 D 110mm</t>
  </si>
  <si>
    <t>-2114801153</t>
  </si>
  <si>
    <t>28615975</t>
  </si>
  <si>
    <t>elektrospojka SDR11 PE 100 PN16 D 110mm</t>
  </si>
  <si>
    <t>CS ÚRS 2020 01</t>
  </si>
  <si>
    <t>-875283029</t>
  </si>
  <si>
    <t>28653136</t>
  </si>
  <si>
    <t>nákružek lemový PE 100 SDR11 110mm</t>
  </si>
  <si>
    <t>-921363362</t>
  </si>
  <si>
    <t>28654410</t>
  </si>
  <si>
    <t>příruba volná k lemovému nákružku z polypropylénu 110</t>
  </si>
  <si>
    <t>-1044987363</t>
  </si>
  <si>
    <t>891241112</t>
  </si>
  <si>
    <t>Montáž vodovodních šoupátek otevřený výkop DN 80</t>
  </si>
  <si>
    <t>-1526338853</t>
  </si>
  <si>
    <t>Montáž vodovodních armatur na potrubí šoupátek nebo klapek uzavíracích v otevřeném výkopu nebo v šachtách s osazením zemní soupravy (bez poklopů) DN 80</t>
  </si>
  <si>
    <t>"řad V2" 1</t>
  </si>
  <si>
    <t>42221323</t>
  </si>
  <si>
    <t>šoupátko pitná voda litina GGG 50 dlouhá stavební dl PN10/16 DN 80x280mm</t>
  </si>
  <si>
    <t>509003555</t>
  </si>
  <si>
    <t>42291079</t>
  </si>
  <si>
    <t>souprava zemní pro šoupátka DN 65-80mm do Rd 2,5m</t>
  </si>
  <si>
    <t>-148996816</t>
  </si>
  <si>
    <t>891241800R</t>
  </si>
  <si>
    <t>Demontáž vodovodních hydrantů podzemních otevřený výkop DN 80, vč. přesunu na novou polohu do 500m</t>
  </si>
  <si>
    <t>-2102303937</t>
  </si>
  <si>
    <t>Demontáž vodovodních hydrantů podzemních otevřený výkop DN 80</t>
  </si>
  <si>
    <t>dle kladčského schématu</t>
  </si>
  <si>
    <t>"demontáž hydrantu z I.etapy" 1</t>
  </si>
  <si>
    <t>89124101R</t>
  </si>
  <si>
    <t>390664993</t>
  </si>
  <si>
    <t>Poznámka k položce:_x000D_
na vyžádaní odevzdáno provozovateli</t>
  </si>
  <si>
    <t>891241811R</t>
  </si>
  <si>
    <t>Demontáž vodovodních šoupátek otevřený výkop DN 80, vč. poklopu a zemní soupravy</t>
  </si>
  <si>
    <t>193952909</t>
  </si>
  <si>
    <t>Demontáž vodovodních armatur na potrubí šoupátek nebo klapek uzavíracích v otevřeném výkopu nebo v šachtách DN 80</t>
  </si>
  <si>
    <t>Poznámka k položce:_x000D_
viz TZ př.č. D.1.0, v.č. D.1.3.1 až 7_x000D_
na požádání odevzdány provozovateli</t>
  </si>
  <si>
    <t>891247111</t>
  </si>
  <si>
    <t>Montáž hydrantů podzemních DN 80</t>
  </si>
  <si>
    <t>1066540899</t>
  </si>
  <si>
    <t>Montáž vodovodních armatur na potrubí hydrantů podzemních (bez osazení poklopů) DN 80</t>
  </si>
  <si>
    <t>hydrant bude použit stávající z I.etapy</t>
  </si>
  <si>
    <t>891261811</t>
  </si>
  <si>
    <t>Demontáž vodovodních šoupátek otevřený výkop DN 100, vč. poklopu a zemní soupravy</t>
  </si>
  <si>
    <t>-625658594</t>
  </si>
  <si>
    <t>Demontáž vodovodních armatur na potrubí šoupátek nebo klapek uzavíracích v otevřeném výkopu nebo v šachtách DN 100</t>
  </si>
  <si>
    <t>892,2-R</t>
  </si>
  <si>
    <t>Demontáž orientačních sloupků s tabulkami pro označení šoupátka, vč. odvozu a likvidace</t>
  </si>
  <si>
    <t>-1594419677</t>
  </si>
  <si>
    <t>dle počtu šoupátek</t>
  </si>
  <si>
    <t>1+1</t>
  </si>
  <si>
    <t>892271111</t>
  </si>
  <si>
    <t>Tlaková zkouška vodou potrubí DN 100 nebo 125</t>
  </si>
  <si>
    <t>430382768</t>
  </si>
  <si>
    <t>Tlakové zkoušky vodou na potrubí DN 100 nebo 125</t>
  </si>
  <si>
    <t>úseková + celková</t>
  </si>
  <si>
    <t>344,1*2</t>
  </si>
  <si>
    <t>892273122</t>
  </si>
  <si>
    <t>Proplach a dezinfekce vodovodního potrubí DN od 80 do 125</t>
  </si>
  <si>
    <t>-77645150</t>
  </si>
  <si>
    <t>Poznámka k položce:_x000D_
viz TZ př.č. D.1.0, v.č. D.1.3.1 až 7_x000D_
rozměr prefabrikovaného betonové žlabu kabelů budou určeny podle skutečné šířky kabelové trasy</t>
  </si>
  <si>
    <t>8,8</t>
  </si>
  <si>
    <t>899401112</t>
  </si>
  <si>
    <t>Osazení poklopů litinových šoupátkových, vč. podkladové desky</t>
  </si>
  <si>
    <t>569809117</t>
  </si>
  <si>
    <t>Osazení poklopů litinových šoupátkových</t>
  </si>
  <si>
    <t>42291352</t>
  </si>
  <si>
    <t>poklop litinový šoupátkový pro zemní soupravy osazení do terénu a do vozovky, s nápisem VODA</t>
  </si>
  <si>
    <t>440856437</t>
  </si>
  <si>
    <t>poklop litinový šoupátkový pro zemní soupravy osazení do terénu a do vozovky</t>
  </si>
  <si>
    <t>42210050</t>
  </si>
  <si>
    <t>deska podkladová uličního poklopu litinového šoupatového</t>
  </si>
  <si>
    <t>1625774620</t>
  </si>
  <si>
    <t>899401113</t>
  </si>
  <si>
    <t>Osazení poklopů litinových hydrantových, vč. podkladové desky</t>
  </si>
  <si>
    <t>979235422</t>
  </si>
  <si>
    <t>Osazení poklopů litinových hydrantových</t>
  </si>
  <si>
    <t>poklop vč. desky bude použit stávající z I.etapy</t>
  </si>
  <si>
    <t>899713111</t>
  </si>
  <si>
    <t>Orientační tabulky na sloupku betonovém nebo ocelovém, vč. čísel a šroubů</t>
  </si>
  <si>
    <t>1746754778</t>
  </si>
  <si>
    <t>Orientační tabulky na vodovodních a kanalizačních řadech na sloupku ocelovém nebo betonovém</t>
  </si>
  <si>
    <t>"Řad V2" 2</t>
  </si>
  <si>
    <t>899721111</t>
  </si>
  <si>
    <t>Signalizační vodič DN do 150 mm na potrubí CY6 mm2</t>
  </si>
  <si>
    <t>-252182949</t>
  </si>
  <si>
    <t>Signalizační vodič na potrubí DN do 150 mm</t>
  </si>
  <si>
    <t>"Řad V2" 349,5</t>
  </si>
  <si>
    <t>899722113</t>
  </si>
  <si>
    <t>Krytí potrubí z plastů výstražnou fólií z PVC s nápisem 34cm s nápisem "POZOR VODOVOD"</t>
  </si>
  <si>
    <t>-1385547686</t>
  </si>
  <si>
    <t>Krytí potrubí z plastů výstražnou fólií z PVC šířky 34 cm</t>
  </si>
  <si>
    <t>899,999-R</t>
  </si>
  <si>
    <t>Zkouška funkčnosti signalizačního vodiče</t>
  </si>
  <si>
    <t>-2101864379</t>
  </si>
  <si>
    <t>899,998-R</t>
  </si>
  <si>
    <t>Náklady na kontrolu hydrantů s revizí průtoku</t>
  </si>
  <si>
    <t>576674985</t>
  </si>
  <si>
    <t>-1598872419</t>
  </si>
  <si>
    <t>3,14*0,05*0,05*224,2</t>
  </si>
  <si>
    <t>"Řad V1, DN110, souběh se stokou , jen 1x řez" 344,1*1</t>
  </si>
  <si>
    <t>-755656171</t>
  </si>
  <si>
    <t>"kamenivo z vozovky na mezideponii do 1km pro zpětné zapravení" 149,684</t>
  </si>
  <si>
    <t>"kamenivo z vozovky zpět na stavbu do 1km pro zpětné zapravení" 149,684</t>
  </si>
  <si>
    <t>"kamenivo z vozovky na trvalou skládku" 64,863+64,863</t>
  </si>
  <si>
    <t>"asfalt z vozovky" 49,206+25,721</t>
  </si>
  <si>
    <t>"asfaltový recyklát" 92,425</t>
  </si>
  <si>
    <t>-281611112</t>
  </si>
  <si>
    <t>"kamenivo z vozovky, nekontaminované, do 16km, skládka Rumpold Želeč" 64,863*15</t>
  </si>
  <si>
    <t>"kamenivo z vozovky asfaltové, nekontaminované uvažováno 80%, do 16km, skládka Rumpold Želeč" (64,863*0,8)*15</t>
  </si>
  <si>
    <t>"kamenivo z vozovky asfaltové, kontaminované uvažováno 20%, skládka Rumpold Vodňany, do 60km" (64,863*0,2)*59</t>
  </si>
  <si>
    <t>"asfalt  + obalované kamenivo z vozovky, nekontaminované, skládka Rumpold Žatec, do 16km" (49,206+25,721)*15</t>
  </si>
  <si>
    <t>"asfaltový recyklát, nekontaminované, do 16km, skládka Rumpold Želeč" 92,425*15</t>
  </si>
  <si>
    <t>"litinové potrubí" 0,616</t>
  </si>
  <si>
    <t>"PP potrubí" 0,008</t>
  </si>
  <si>
    <t>"šoupátka" 0,017+0,023</t>
  </si>
  <si>
    <t>"litinové potrubí, do 2km, skládka kovošrot Vožická" 0,616*1</t>
  </si>
  <si>
    <t>"PP potrubí, do 16km, skládka Rumpold Želeč" 0,008*15</t>
  </si>
  <si>
    <t>"šoupátka, do 3km, odevzdány provozovateli Čevak" (0,017+0,023)*2</t>
  </si>
  <si>
    <t>596,446+0,664</t>
  </si>
  <si>
    <t>1129852930</t>
  </si>
  <si>
    <t>"kamenivo z vozovky asfaltové , kontaminované uvažováno 20%" 64,863*0,2</t>
  </si>
  <si>
    <t>-860408299</t>
  </si>
  <si>
    <t>"kamenivo z vozovky" 64,863</t>
  </si>
  <si>
    <t>"kamenivo z vozovky asfaltové, nekontaminované uvažováno 80%" 64,863*0,8</t>
  </si>
  <si>
    <t>-522878458</t>
  </si>
  <si>
    <t>1114,819-1036,558</t>
  </si>
  <si>
    <t>004 - SO 04 Vodovodní přípojky</t>
  </si>
  <si>
    <t>113106191</t>
  </si>
  <si>
    <t>Rozebrání vozovek ze silničních dílců se spárami zalitými živicí strojně pl do 50 m2</t>
  </si>
  <si>
    <t>-180570948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</si>
  <si>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živicí</t>
  </si>
  <si>
    <t>Poznámka k položce:_x000D_
viz TZ př.č. D.1.0, v.č. D.1.3.1, D1.4.2 až 6_x000D_
odvezeno na mezideponii</t>
  </si>
  <si>
    <t>"č.p.3P" 2*3*2</t>
  </si>
  <si>
    <t>113107322</t>
  </si>
  <si>
    <t>Odstranění podkladu z kameniva drceného tl 200 mm strojně pl do 50 m2</t>
  </si>
  <si>
    <t>-1496798564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</si>
  <si>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</si>
  <si>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113107162</t>
  </si>
  <si>
    <t>Odstranění podkladu z kameniva drceného tl 200 mm strojně pl přes 50 do 200 m2 - nezpevněná krajnice</t>
  </si>
  <si>
    <t>-998903038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</si>
  <si>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</si>
  <si>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Poznámka k položce:_x000D_
viz TZ př.č. D.1.0, v.č. D.1.3.1, D1.4.2 až 6</t>
  </si>
  <si>
    <t>"č.p. 1N" 3*1,1</t>
  </si>
  <si>
    <t>"č.p. 2N" 2,6*1,1</t>
  </si>
  <si>
    <t>279001239</t>
  </si>
  <si>
    <t>"č.p. 2P" 2,3*1,1</t>
  </si>
  <si>
    <t>"č.p. 4P" 3,35*1,1</t>
  </si>
  <si>
    <t>-355089723</t>
  </si>
  <si>
    <t>1519252735</t>
  </si>
  <si>
    <t>dočasné vyspravení v rámci SO 01 Kanalizace, pro potřeby provedení přípojek vody znovu odkopat</t>
  </si>
  <si>
    <t>"č.p. 1P" 2*(1,1+0,4+0,4)</t>
  </si>
  <si>
    <t>"č.p. 2P, napojení na řad po protlaku" (1,1+0,4+0,4)*(1,1+0,4+0,4)</t>
  </si>
  <si>
    <t>"č.p. 3P, napojení na řad po protlaku" (1,1+0,4+0,4)*(1,1+0,4+0,4)</t>
  </si>
  <si>
    <t>"č.p. 4P" 0,55*(1,1+0,4+0,4)</t>
  </si>
  <si>
    <t>"č.p. 1N" 1,9*(1,1+0,4+0,4)</t>
  </si>
  <si>
    <t>"č.p. 2N" 1,9*(1,1+0,4+0,4)</t>
  </si>
  <si>
    <t>"č.p. 3N" 1,9*(1,1+0,4+0,4)</t>
  </si>
  <si>
    <t>1486003413</t>
  </si>
  <si>
    <t>"č.p. 1P" 2*(1,1+0,2+0,2)</t>
  </si>
  <si>
    <t>"č.p. 2P, napojení na řad po protlaku" (1,1+0,2+0,2)*(1,1+0,2+0,2)</t>
  </si>
  <si>
    <t>"č.p. 3P, napojení na řad po protlaku" (1,1+0,2+0,2)*(1,1+0,2+0,2)</t>
  </si>
  <si>
    <t>"č.p. 4P" 0,55*(1,1+0,2+0,2)</t>
  </si>
  <si>
    <t>"č.p. 1N" 1,9*(1,1+0,2+0,2)</t>
  </si>
  <si>
    <t>"č.p. 2N" 1,9*(1,1+0,2+0,2)</t>
  </si>
  <si>
    <t>"č.p. 3N" 1,9*(1,1+0,2+0,2)</t>
  </si>
  <si>
    <t>-524119853</t>
  </si>
  <si>
    <t>"č.p. 1P" 1*(1,1+0,2+0,2)</t>
  </si>
  <si>
    <t>"č.p. 4P" 5,3*(1,1+0,2+0,2)</t>
  </si>
  <si>
    <t>"č.p. 1N" 1,2*(1,1+0,2+0,2)</t>
  </si>
  <si>
    <t>"č.p. 2N" 1,2*(1,1+0,2+0,2)</t>
  </si>
  <si>
    <t>"č.p. 3N, asfaltová plocha" 7,3*(1,1+0,2+0,2)</t>
  </si>
  <si>
    <t>"Vodoměrná šachta pro č.p.3N, asfaltová plocha" ((3+0,2+0,2)*(2,7+0,2+0,2))-3/2*(1,1+0,2+0,2)</t>
  </si>
  <si>
    <t>-140269502</t>
  </si>
  <si>
    <t>"asfaltová vozovka" 40,85</t>
  </si>
  <si>
    <t>"asfaltový recyklát" 22,895</t>
  </si>
  <si>
    <t>779138093</t>
  </si>
  <si>
    <t>"č.p. 1P" 1*(1,1+0,4+0,4)</t>
  </si>
  <si>
    <t>"č.p. 4P" 5,3*(1,1+0,4+0,4)</t>
  </si>
  <si>
    <t>"č.p. 1N" 1,2*(1,1+0,4+0,4)</t>
  </si>
  <si>
    <t>"č.p. 2N" 1,2*(1,1+0,4+0,4)</t>
  </si>
  <si>
    <t>"č.p. 3N, asfaltová plocha" 7,3*(1,1+0,4+0,4)</t>
  </si>
  <si>
    <t>"Vodoměrná šachta pro č.p.3N, asfaltová plocha" ((3+0,4+0,4)*(2,7+0,4+0,4))-3/2*(1,1+0,4+0,4)</t>
  </si>
  <si>
    <t>1082738161</t>
  </si>
  <si>
    <t>22,9</t>
  </si>
  <si>
    <t>"č.p. 4P" 1,1*1</t>
  </si>
  <si>
    <t>"č.p. 4P" 1,1*4</t>
  </si>
  <si>
    <t>"č.p. 1N" 1,1*3</t>
  </si>
  <si>
    <t>"č.p. 2N" 1,1*3</t>
  </si>
  <si>
    <t>"č.p. 3N" 1,1*3</t>
  </si>
  <si>
    <t>119002411</t>
  </si>
  <si>
    <t>Pojezdový ocelový plech pro zabezpečení výkopu zřízení</t>
  </si>
  <si>
    <t>-2044060785</t>
  </si>
  <si>
    <t>Pomocné konstrukce při zabezpečení výkopu vodorovné pojízdné z tlustého ocelového plechu šířky výkopu do 1 m zřízení</t>
  </si>
  <si>
    <t>"c.p. 1P a 2P" 2,5*2,5*2</t>
  </si>
  <si>
    <t>119002412</t>
  </si>
  <si>
    <t>Pojezdový ocelový plech pro zabezpečení výkopu odstranění</t>
  </si>
  <si>
    <t>308340785</t>
  </si>
  <si>
    <t>Pomocné konstrukce při zabezpečení výkopu vodorovné pojízdné z tlustého ocelového plechu šířky výkopu do 1 m odstranění</t>
  </si>
  <si>
    <t>"č.p. 1P" 0,5*2</t>
  </si>
  <si>
    <t>"č.p. 2P" 11,7*2</t>
  </si>
  <si>
    <t>"č.p. 1N" 1,7*2</t>
  </si>
  <si>
    <t>"č.p. 2N" 2,4*2</t>
  </si>
  <si>
    <t>"vodoměrná šachta pro č.p. 1N č.p. 2N" 2,7*3*2</t>
  </si>
  <si>
    <t>1833453667</t>
  </si>
  <si>
    <t>Poznámka k položce:_x000D_
viz TZ př.č. D.1.0, v.č. D.1.3.1, D1.4.2 až 6_x000D_
20% hor. tř. II, 70% hor. tř. III  a 10% hor. tř.IV</t>
  </si>
  <si>
    <t>v asfaltové komunikaci tl.430mm, odebráno v rámci přípravných prací, pop asfalt.recyklát</t>
  </si>
  <si>
    <t>"č.p. 1P" (1+2)*1,1*(1,8-0,43)</t>
  </si>
  <si>
    <t>"č.p. 2P, pro napojeni na řad po provedení protlaku" 1,1*1,1*(1,7-0,43)</t>
  </si>
  <si>
    <t>"č.p. 3P, pro napojeni na řad po provedení protlaku" 1,1*1,1*(1,4-0,43)</t>
  </si>
  <si>
    <t>"č.p. 4P" (5,3+0,55)*1,1*(1,7-0,43)</t>
  </si>
  <si>
    <t>"č.p. 1N" (1,2+1,9)*1,1*(1,8-0,43)</t>
  </si>
  <si>
    <t>"č.p. 2N" (1,2+1,9)*1,1*(1,6-0,43)</t>
  </si>
  <si>
    <t>"č.p. 3N" (7,3+1,9)*1,1*(1,6-0,43)</t>
  </si>
  <si>
    <t>v zámkové dlažbě tl.350mm, odebráno v rámci přípravných prací</t>
  </si>
  <si>
    <t>"č.p. 2P" 2,3*1,1*(1,7-0,35)</t>
  </si>
  <si>
    <t>"č.p. 4P" 3,35*1,1*(1,7-0,35)</t>
  </si>
  <si>
    <t>"č.p. 1P" 0,5*1,1*(1,8-0,2)</t>
  </si>
  <si>
    <t>"č.p. 2P" 11,7*1,1*(1,7-0,2)</t>
  </si>
  <si>
    <t>"č.p. 1N" 1,7*1,1*(1,8-0,2)</t>
  </si>
  <si>
    <t>"č.p. 2N" 2,4*1,1*(1,6-0,2)</t>
  </si>
  <si>
    <t>v nezpevněné krajnici tl.150mm, odebráno v rámci přípravných prací</t>
  </si>
  <si>
    <t>"č.p. 1N" 3*1,1*(1,8-0,15)</t>
  </si>
  <si>
    <t>"č.p. 2N" 2,6*1,1*(1,6-0,15)</t>
  </si>
  <si>
    <t>v silničních panelech tl.400mm, odebráno v rámci přípravných prací</t>
  </si>
  <si>
    <t>"č.p. 3P" 3,6*1,1*(1,4-0,4)</t>
  </si>
  <si>
    <t>vodoměrné šachty</t>
  </si>
  <si>
    <t>"v zeleni" 3*2,7*(2,4-0,2)*2-3/2*1,1*(1,8-0,2)-3/2*1,1*(1,6-0,2)</t>
  </si>
  <si>
    <t>"v asfalt. komunikaci" 3*2,7*(2,4-0,54)-3/2*1,1*(1,6-0,54)</t>
  </si>
  <si>
    <t>128,729*0,2</t>
  </si>
  <si>
    <t>128,729*0,7</t>
  </si>
  <si>
    <t>128,729*0,1</t>
  </si>
  <si>
    <t>"rýhy" (25,746+90,11+12,873)*0,6</t>
  </si>
  <si>
    <t>141721211</t>
  </si>
  <si>
    <t>Řízený zemní protlak délky do 50 m hloubky do 6 m s protlačením potrubí vnějšího průměru vrtu do 90 mm v hornině třídy těžitelnosti I a II, skupiny 1 až 4</t>
  </si>
  <si>
    <t>-49333486</t>
  </si>
  <si>
    <t>Řízený zemní protlak délky protlaku do 50 m v hornině třídy těžitelnosti I a II, skupiny 1 až 4 včetně protlačení trub v hloubce do 6 m vnějšího průměru vrtu do 90 mm</t>
  </si>
  <si>
    <t>"č.p. 2P" 10</t>
  </si>
  <si>
    <t>"č.p. 3P" 14</t>
  </si>
  <si>
    <t>28613170,1</t>
  </si>
  <si>
    <t>potrubí vodovodní PE100 SDR11 se signalizační vrstvou 100m 32x3,0mm</t>
  </si>
  <si>
    <t>-943047977</t>
  </si>
  <si>
    <t>24*1,05 'Přepočtené koeficientem množství</t>
  </si>
  <si>
    <t>"č.p. 1P" 3,5*1,8*2</t>
  </si>
  <si>
    <t>"č.p. 2P, odpočet protlak+napojení na řad po protlaku" (24-10)*1,7*2+1,1*1,7*2</t>
  </si>
  <si>
    <t>"č.p. 3P, odpočet protlak+napojení na řad po protlaku" (17,6-14)*1,4*2+1,1*1,4*2</t>
  </si>
  <si>
    <t>"č.p. 4P" 9,2*1,7*2</t>
  </si>
  <si>
    <t>"č.p. 1N" 7,8*1,8*2</t>
  </si>
  <si>
    <t>"č.p. 2N" 8,1*1,6*2</t>
  </si>
  <si>
    <t>"č.p. 3N" 9,2*1,8*2</t>
  </si>
  <si>
    <t>"Vodoměrná šachta" 3*2,4*2*3</t>
  </si>
  <si>
    <t>48,8*0,2</t>
  </si>
  <si>
    <t>"č.p. 1P" 0,5*1,1*(1,8-0,2-0,1-0,41)</t>
  </si>
  <si>
    <t>"č.p. 2P" 11,7*1,1*(1,7-0,2-0,1-0,332)</t>
  </si>
  <si>
    <t>"č.p. 1N" 1,7*1,1*(1,8-0,2-0,1-0,363)</t>
  </si>
  <si>
    <t>"č.p. 2N" 2,4*1,1*(1,6-0,2-0,1-0,35)</t>
  </si>
  <si>
    <t>"OP šachet, podkladní, podsyp" -1,6*1,3*1,95*2-1,8*1,5*0,15*2-3*2,7*0,12*2</t>
  </si>
  <si>
    <t>25,746+90,11</t>
  </si>
  <si>
    <t>-38,803</t>
  </si>
  <si>
    <t>77,053*6 'Přepočtené koeficientem množství</t>
  </si>
  <si>
    <t>-90757012</t>
  </si>
  <si>
    <t>12,873</t>
  </si>
  <si>
    <t>-1466300957</t>
  </si>
  <si>
    <t>12,873*6 'Přepočtené koeficientem množství</t>
  </si>
  <si>
    <t>"č.p. 1P" 3,5*1,1</t>
  </si>
  <si>
    <t>"č.p. 2P, odpočet protlak+napojení na řad po protlaku" (24-10)*1,1</t>
  </si>
  <si>
    <t>"č.p. 3P, odpočet protlak+napojení na řad po protlaku" (17,6-14)*1,1</t>
  </si>
  <si>
    <t>"č.p. 4P" 9,2*1,1</t>
  </si>
  <si>
    <t>"č.p. 1N" 7,8*1,1</t>
  </si>
  <si>
    <t>"č.p. 2N" 8,1*1,1</t>
  </si>
  <si>
    <t>"č.p. 3N" 9,2*1,1</t>
  </si>
  <si>
    <t>77,053+12,873</t>
  </si>
  <si>
    <t>89,926*1,8 'Přepočtené koeficientem množství</t>
  </si>
  <si>
    <t>25,746+90,11+12,873</t>
  </si>
  <si>
    <t>-6,094-2,916</t>
  </si>
  <si>
    <t>-20,961</t>
  </si>
  <si>
    <t>podkladní</t>
  </si>
  <si>
    <t>-1,215</t>
  </si>
  <si>
    <t>OP vodoměrných šachet</t>
  </si>
  <si>
    <t>-1,6*1,3*1,95*3</t>
  </si>
  <si>
    <t>dosyp v zámk. dlažbě chodníku do úrovně terénu</t>
  </si>
  <si>
    <t>6,215*0,35</t>
  </si>
  <si>
    <t>87,55</t>
  </si>
  <si>
    <t>"č.p. 1P" -0,5*1,1*(1,8-0,2-0,1-0,41)</t>
  </si>
  <si>
    <t>"č.p. 2P" -11,7*1,1*(1,7-0,2-0,1-0,332)</t>
  </si>
  <si>
    <t>"č.p. 1N" -1,7*1,1*(1,8-0,2-0,1-0,363)</t>
  </si>
  <si>
    <t>"č.p. 2N" -2,4*1,1*(1,6-0,2-0,1-0,35)</t>
  </si>
  <si>
    <t>"v zeleni" -(3*2,7*(2,4-0,2)*2-3/2*1,1*(1,8-0,2)-3/2*1,1*(1,6-0,2))</t>
  </si>
  <si>
    <t>"OP šachet, podkladní, podsyp" 1,6*1,3*1,95*2+1,8*1,5*0,15*2+3*2,7*0,12*2</t>
  </si>
  <si>
    <t>48,747*2 'Přepočtené koeficientem množství</t>
  </si>
  <si>
    <t>"č.p. 1P, D110" 3,5*1,1*0,41</t>
  </si>
  <si>
    <t>"č.p. 2P, odpočet protlak, D32" (24-10)*1,1*0,332</t>
  </si>
  <si>
    <t>"č.p. 3P, odpočet protlak, D32" (17,6-14)*1,1*0,332</t>
  </si>
  <si>
    <t>"č.p. 4P, D32" 9,2*1,1*0,332</t>
  </si>
  <si>
    <t>"č.p. 1N, D63" 7,8*1,1*0,363</t>
  </si>
  <si>
    <t>"č.p. 2N D50" 8,1*1,1*0,35</t>
  </si>
  <si>
    <t>"č.p. 3N, DN2" 9,2*1,1*0,332</t>
  </si>
  <si>
    <t>20,961*2 'Přepočtené koeficientem množství</t>
  </si>
  <si>
    <t>97,494+41,922</t>
  </si>
  <si>
    <t>"č.p. 1P, D110" 3,5</t>
  </si>
  <si>
    <t>"č.p. 2P, odpočet protlak, D32" 24-10</t>
  </si>
  <si>
    <t>"č.p. 3P, odpočet protlak, D32" 17,6-14</t>
  </si>
  <si>
    <t>"č.p. 4P, D32" 9,2</t>
  </si>
  <si>
    <t>"č.p. 1N, D63" 7,8</t>
  </si>
  <si>
    <t>"č.p. 2N D50" 8,1</t>
  </si>
  <si>
    <t>"č.p. 3N, DN2" 9,2</t>
  </si>
  <si>
    <t>"č.p. 1P, D110" 3,5*1,1*0,1</t>
  </si>
  <si>
    <t>"č.p. 2P, odpočet protlak, D32" (24-10)*1,1*0,1</t>
  </si>
  <si>
    <t>"č.p. 3P, odpočet protlak, D32" (17,6-14)*1,1*0,1</t>
  </si>
  <si>
    <t>"č.p. 4P, D32" 9,2*1,1*0,1</t>
  </si>
  <si>
    <t>"č.p. 1N, D63" 7,8*1,1*0,1</t>
  </si>
  <si>
    <t>"č.p. 2N D50" 8,1*1,1*0,1</t>
  </si>
  <si>
    <t>"č.p. 3N, D32" 9,2*1,1*0,1</t>
  </si>
  <si>
    <t>1190380362</t>
  </si>
  <si>
    <t>vodoměrná šachta</t>
  </si>
  <si>
    <t>2,7*3*0,12*3</t>
  </si>
  <si>
    <t>-1664804537</t>
  </si>
  <si>
    <t>1,8*1,5*0,15*3</t>
  </si>
  <si>
    <t>1323949353</t>
  </si>
  <si>
    <t>16,875+32,29</t>
  </si>
  <si>
    <t>992573417</t>
  </si>
  <si>
    <t>63,745</t>
  </si>
  <si>
    <t>-150978496</t>
  </si>
  <si>
    <t>40,85</t>
  </si>
  <si>
    <t>22,895</t>
  </si>
  <si>
    <t>564261111</t>
  </si>
  <si>
    <t>Podklad nebo podsyp ze štěrkopísku ŠP tl 200 mm</t>
  </si>
  <si>
    <t>1251022761</t>
  </si>
  <si>
    <t>Podklad nebo podsyp ze štěrkopísku ŠP  s rozprostřením, vlhčením a zhutněním, po zhutnění tl. 200 mm</t>
  </si>
  <si>
    <t>584121108</t>
  </si>
  <si>
    <t>Osazení silničních dílců z ŽB do lože z kameniva těženého tl 40 mm plochy do 15 m2</t>
  </si>
  <si>
    <t>731901871</t>
  </si>
  <si>
    <t>Osazení silničních dílců ze železového betonu  s podkladem z kameniva těženého do tl. 40 mm jakéhokoliv druhu a velikosti, na plochu jednotlivě do 15 m2</t>
  </si>
  <si>
    <t>materiál použit stávajcí</t>
  </si>
  <si>
    <t>"č.p. 3P"  2*3*2</t>
  </si>
  <si>
    <t>-1418795121</t>
  </si>
  <si>
    <t>"výpis přepojení 1P-4P"  1</t>
  </si>
  <si>
    <t>tvarovka vodovodní hrdlová s přírubou E (EU) - základní povrchová úprava kroužek těsnící DN 100 dl 130mm - multitoleranční</t>
  </si>
  <si>
    <t>-1797627338</t>
  </si>
  <si>
    <t>871161141</t>
  </si>
  <si>
    <t>Montáž potrubí z PE100 SDR 11 otevřený výkop svařovaných na tupo D 32 x 3,0 mm</t>
  </si>
  <si>
    <t>-1210403620</t>
  </si>
  <si>
    <t>Montáž vodovodního potrubí z plastů v otevřeném výkopu z polyetylenu PE 100 svařovaných na tupo SDR 11/PN16 D 32 x 3,0 mm</t>
  </si>
  <si>
    <t>"výpis přepojení 1P-4P, odpočet protlak" 50,8-10-14</t>
  </si>
  <si>
    <t>"výpis nové 1N-3N" 9,2</t>
  </si>
  <si>
    <t>28613170</t>
  </si>
  <si>
    <t>1476997975</t>
  </si>
  <si>
    <t>36*1,05 'Přepočtené koeficientem množství</t>
  </si>
  <si>
    <t>871181141</t>
  </si>
  <si>
    <t>Montáž potrubí z PE100 SDR 11 otevřený výkop svařovaných na tupo D 50 x 4,6 mm</t>
  </si>
  <si>
    <t>-827791479</t>
  </si>
  <si>
    <t>Montáž vodovodního potrubí z plastů v otevřeném výkopu z polyetylenu PE 100 svařovaných na tupo SDR 11/PN16 D 50 x 4,6 mm</t>
  </si>
  <si>
    <t>"výpis nové 1N-3N" 8,1</t>
  </si>
  <si>
    <t>28613172</t>
  </si>
  <si>
    <t>potrubí vodovodní PE100 SDR11 se signalizační vrstvou 100m 50x4,6mm</t>
  </si>
  <si>
    <t>1128507664</t>
  </si>
  <si>
    <t>8,1*1,05 'Přepočtené koeficientem množství</t>
  </si>
  <si>
    <t>871211141</t>
  </si>
  <si>
    <t>Montáž potrubí z PE100 RC SDR 11 otevřený výkop svařovaných na tupo d 63 x 5,8 mm</t>
  </si>
  <si>
    <t>-741927416</t>
  </si>
  <si>
    <t>Montáž vodovodního potrubí z polyetylenu PE100 RC v otevřeném výkopu svařovaných na tupo SDR 11/PN16 d 63 x 5,8 mm</t>
  </si>
  <si>
    <t>"výpis nové 1N-3N" 7,8</t>
  </si>
  <si>
    <t>28613173</t>
  </si>
  <si>
    <t>trubka vodovodní PE100 SDR11 se signalizační vrstvou 63x5,8mm</t>
  </si>
  <si>
    <t>-764913216</t>
  </si>
  <si>
    <t>7,8*1,05 'Přepočtené koeficientem množství</t>
  </si>
  <si>
    <t>-792679522</t>
  </si>
  <si>
    <t>"výpis přepojení 1P-4P" 3,5</t>
  </si>
  <si>
    <t>28613116</t>
  </si>
  <si>
    <t>potrubí vodovodní PE100 SDR11 se signalizační vrstvou 100m 110x10,0mm</t>
  </si>
  <si>
    <t>-576324083</t>
  </si>
  <si>
    <t>3,5*1,05 'Přepočtené koeficientem množství</t>
  </si>
  <si>
    <t>877162001</t>
  </si>
  <si>
    <t>Montáž svěrných spojek na vodovodním potrubí z trub d 32</t>
  </si>
  <si>
    <t>-2135006330</t>
  </si>
  <si>
    <t>Montáž svěrných (mechanických) spojek na vodovodním potrubí spojek, kolen 90° nebo redukcí d 32</t>
  </si>
  <si>
    <t>"výpis nové 1N-3N" 2+1+1</t>
  </si>
  <si>
    <t>631,1-R</t>
  </si>
  <si>
    <t>ISIFLO T100 32x32 spojka, bezzávitové spojení plastových trub</t>
  </si>
  <si>
    <t>-659158407</t>
  </si>
  <si>
    <t>631,2-R</t>
  </si>
  <si>
    <t>ISIFLO spojka  T110  32x1/2", bezzávitové spojení plastových trub</t>
  </si>
  <si>
    <t>-312011937</t>
  </si>
  <si>
    <t>"výpis nové 1N-3N" 2</t>
  </si>
  <si>
    <t>631,3-R</t>
  </si>
  <si>
    <t xml:space="preserve">ISIFLO T-spojka  T131  32x1/2", T spojka s vnějším závitem </t>
  </si>
  <si>
    <t>1071665331</t>
  </si>
  <si>
    <t>"výpis nové 1N-3N" 1</t>
  </si>
  <si>
    <t>631,4-R</t>
  </si>
  <si>
    <t xml:space="preserve">ISIFLO T-spojka  T131  32x32, T spojka s vnějším závitem </t>
  </si>
  <si>
    <t>1100452566</t>
  </si>
  <si>
    <t>877182001</t>
  </si>
  <si>
    <t>Montáž svěrných spojek na vodovodním potrubí z trub d 50</t>
  </si>
  <si>
    <t>743872757</t>
  </si>
  <si>
    <t>Montáž svěrných (mechanických) spojek na vodovodním potrubí spojek, kolen 90° nebo redukcí d 50</t>
  </si>
  <si>
    <t>631,5-R</t>
  </si>
  <si>
    <t>ISIFLO spojka  T110  50x6/4", bezzávitové spojení plastových trub</t>
  </si>
  <si>
    <t>1518535689</t>
  </si>
  <si>
    <t>877212001</t>
  </si>
  <si>
    <t>Montáž svěrných spojek na vodovodním potrubí z trub d 63</t>
  </si>
  <si>
    <t>839222846</t>
  </si>
  <si>
    <t>Montáž svěrných (mechanických) spojek na vodovodním potrubí spojek, kolen 90° nebo redukcí d 63</t>
  </si>
  <si>
    <t>631,6-R</t>
  </si>
  <si>
    <t>ISIFLO spojka  T110 63.x2", bezzávitové spojení plastových trub</t>
  </si>
  <si>
    <t>-1532539281</t>
  </si>
  <si>
    <t>spojka ISIFLO spojka  T110 63.x2", bezzávitové spojení plastových trub</t>
  </si>
  <si>
    <t>1193438429</t>
  </si>
  <si>
    <t>"výpis přepojení 1P-4P"  1+1+4+2</t>
  </si>
  <si>
    <t>oblouk 22° SDR 11 PE 100 PN 16 D 110mm</t>
  </si>
  <si>
    <t>1640871990</t>
  </si>
  <si>
    <t>1242206296</t>
  </si>
  <si>
    <t>-968820112</t>
  </si>
  <si>
    <t>-1045342108</t>
  </si>
  <si>
    <t>900055095</t>
  </si>
  <si>
    <t>879171111</t>
  </si>
  <si>
    <t>Montáž vodovodní přípojky na potrubí DN 32</t>
  </si>
  <si>
    <t>-1784544747</t>
  </si>
  <si>
    <t>Montáž napojení vodovodní přípojky v otevřeném výkopu ve sklonu přes 20 % DN 32</t>
  </si>
  <si>
    <t>Poznámka k položce:_x000D_
viz TZ př.č. D.1.0, v.č. D.1.3.1, D1.4.2 až 5</t>
  </si>
  <si>
    <t>"výpis přepojení 1P-4P"  3</t>
  </si>
  <si>
    <t>879211111</t>
  </si>
  <si>
    <t>Montáž vodovodní přípojky na potrubí DN 50</t>
  </si>
  <si>
    <t>1541623270</t>
  </si>
  <si>
    <t>Montáž napojení vodovodní přípojky v otevřeném výkopu ve sklonu přes 20 % DN 50</t>
  </si>
  <si>
    <t>879221111</t>
  </si>
  <si>
    <t>Montáž vodovodní přípojky na potrubí DN 63</t>
  </si>
  <si>
    <t>869649417</t>
  </si>
  <si>
    <t>Montáž napojení vodovodní přípojky v otevřeném výkopu DN 63</t>
  </si>
  <si>
    <t>879251111</t>
  </si>
  <si>
    <t>Montáž vodovodní přípojky na potrubí DN 110</t>
  </si>
  <si>
    <t>-931565799</t>
  </si>
  <si>
    <t>Montáž napojení vodovodní přípojky v otevřeném výkopu ve sklonu přes 20 % DN 110</t>
  </si>
  <si>
    <t>891,1-R</t>
  </si>
  <si>
    <t>Dodávka + montáž do pískového lože tl.30mm vodoměrná vodotěsná betonová prefa šachta, vnitřních rozměrů 1200x900x1600mm, samonosná, s vnitřním žebříkem nebo stupadly, vč. poklopu a vyrovnávacího prstence a zákrytové desky tl.120mm</t>
  </si>
  <si>
    <t>559734945</t>
  </si>
  <si>
    <t>Dodávka + montáž do pískového lože vodoměrná betonová prefa šachta, vnitřních rozměrů 1200x900x1600mm, samonosná, s vnitřním žebříkem nebo stupadly, vč. poklopu a vyrovnávacího prstence a zákrytové desky tl.120mm</t>
  </si>
  <si>
    <t>Poznámka k položce:_x000D_
viz TZ př.č. D.1.0, v.č. D.1.3.1, D1.4.2 až 5_x000D_
Paramtery:_x000D_
poklop vodotěsný, uzamykatlený na pantech, se signalizací otevření, pro otvor 600x800mm, D400 - 1ks_x000D_
poplastovaná stupadla - 5ks_x000D_
vyrovnávací prstenec nebo beton. skruž tl. dle potřeby - 1ks_x000D_
zákrytová betonová deska tl.120mm - 1ks_x000D_
prostupové chránička HDPE D90x8,2mm - 2ks</t>
  </si>
  <si>
    <t>tloušťka stěn 100mm, tloušťka dna 150mm</t>
  </si>
  <si>
    <t>"výpis nové 1N-3N" 3</t>
  </si>
  <si>
    <t>891,2-R</t>
  </si>
  <si>
    <t>Utěsnění prostupu DN90 po osazení potrubí do D50 (63) polyuretanovou pěnou, vč. dodávky materiálu</t>
  </si>
  <si>
    <t>1095718748</t>
  </si>
  <si>
    <t>891,3-R</t>
  </si>
  <si>
    <t>Dodávka + montáž vodoměru DN20, vč. vodoměrné sestavy</t>
  </si>
  <si>
    <t>1556100392</t>
  </si>
  <si>
    <t>Poznámka k položce:_x000D_
viz TZ př.č. D.1.0, v.č. D.1.3.1, D1.4.2 až 5_x000D_
Složení vodoměrné sestavy:_x000D_
 - spojka ISIFLO T110 DN32_x000D_
 - KU CIMEMBERIO DN32_x000D_
 - redukce DN32/DN20_x000D_
 - uklidňovací kus l=190mm DN20_x000D_
 - Vodoměr DN20 _x000D_
 - uklidňovací kus l=190mm DN20_x000D_
 - redukce DN32/DN20_x000D_
 - KU CIMEMBERIO s odvodněním DN32_x000D_
 - ZV Ve 3030-DN32_x000D_
 - spojka ISIFLO T110 DN32</t>
  </si>
  <si>
    <t>"výpis nové 3N" 1</t>
  </si>
  <si>
    <t>891,4-R</t>
  </si>
  <si>
    <t>Dodávka + montáž vodoměru DN25, vč. vodoměrné sestavy</t>
  </si>
  <si>
    <t>300695698</t>
  </si>
  <si>
    <t>Poznámka k položce:_x000D_
viz TZ př.č. D.1.0, v.č. D.1.3.1, D1.4.2 až 5_x000D_
Složení vodoměrné sestavy:_x000D_
 - spojka ISIFLO T110 DN40_x000D_
 - KU CIMEMBERIO DN40_x000D_
 - redukce DN40/DN25_x000D_
 - uklidňovací kus l=190mm DN25_x000D_
 - Vodoměr DN25_x000D_
 - uklidňovací kus l=190mm DN25_x000D_
 - redukce DN40/DN25_x000D_
 - KU CIMEMBERIO s odvodněním DN40_x000D_
 - ZV Ve 3030-DN40_x000D_
 - spojka ISIFLO T110 DN40_x000D_
 - záslepka ISIFLO T145 DN50</t>
  </si>
  <si>
    <t>"výpis nové 1N, 2N" 2</t>
  </si>
  <si>
    <t>891,5-R</t>
  </si>
  <si>
    <t>Náklady na přesunutí stávajícho výtokového ventilu, demontáž + zpětná montáž v nové vodoměrné šachtě</t>
  </si>
  <si>
    <t>1765701968</t>
  </si>
  <si>
    <t>"č.p. 3N" 1</t>
  </si>
  <si>
    <t>674376998</t>
  </si>
  <si>
    <t>1512128709</t>
  </si>
  <si>
    <t>772700512</t>
  </si>
  <si>
    <t>891269111</t>
  </si>
  <si>
    <t>Montáž navrtávacích pasů na potrubí z jakýchkoli trub DN 100</t>
  </si>
  <si>
    <t>1474081042</t>
  </si>
  <si>
    <t>Montáž vodovodních armatur na potrubí navrtávacích pasů s ventilem Jt 1 MPa, na potrubí z trub litinových, ocelových nebo plastických hmot DN 100</t>
  </si>
  <si>
    <t>boční navrtávka</t>
  </si>
  <si>
    <t>42271414</t>
  </si>
  <si>
    <t>pás navrtávací z tvárné litiny DN 100, pro litinové a ocelové potrubí, se závitovým výstupem 1",5/4",6/4",2"</t>
  </si>
  <si>
    <t>-1690436107</t>
  </si>
  <si>
    <t>892233122</t>
  </si>
  <si>
    <t>Proplach a dezinfekce vodovodního potrubí DN od 32 do 70</t>
  </si>
  <si>
    <t>-1544199697</t>
  </si>
  <si>
    <t>Proplach a dezinfekce vodovodního potrubí DN od 40 do 70</t>
  </si>
  <si>
    <t>36+8,1+7,8</t>
  </si>
  <si>
    <t>"protlaky" 10+14</t>
  </si>
  <si>
    <t>892241111</t>
  </si>
  <si>
    <t>Tlaková zkouška vodou potrubí do 80</t>
  </si>
  <si>
    <t>-1887009327</t>
  </si>
  <si>
    <t>Tlakové zkoušky vodou na potrubí DN do 80</t>
  </si>
  <si>
    <t>75,9*2</t>
  </si>
  <si>
    <t>-1154900755</t>
  </si>
  <si>
    <t>3,5*2</t>
  </si>
  <si>
    <t>-249519433</t>
  </si>
  <si>
    <t>Poznámka k položce:_x000D_
viz TZ př.č. D.1.0, v.č. D.1.3.1, D1.4.2 až 6_x000D_
rozměr prefabrikovaného betonové žlabu kabelů budou určeny podle skutečné šířky kabelové trasy</t>
  </si>
  <si>
    <t>14,3</t>
  </si>
  <si>
    <t>899,8-R</t>
  </si>
  <si>
    <t>Demontáž stávajcích armatur, vč. poklopů, orientačních tabulek a sloupků, vč. odvozu a likvidace</t>
  </si>
  <si>
    <t>1229337755</t>
  </si>
  <si>
    <t>Demontáž stávajcích armatur, vč. poklopů, orientačních tabulek a sloupků</t>
  </si>
  <si>
    <t>Poznámka k položce:_x000D_
viz TZ př.č. D.1.0, v.č. D.1.3.1, D1.4.2 až 6_x000D_
na požádání odevzdány provozovateli</t>
  </si>
  <si>
    <t>899,81-R</t>
  </si>
  <si>
    <t>Demontáž stávajcích armaturní šachty, vč. poklopu, vč. odvozu a likvidace</t>
  </si>
  <si>
    <t>202002905</t>
  </si>
  <si>
    <t>Demontáž sDemontáž stávajcích armaturní šachty, vč. poklopu, vč. odvozu a likvidace</t>
  </si>
  <si>
    <t>"č.p. 3P" 1</t>
  </si>
  <si>
    <t>"výpis přepojení 1P-4P"  1+3</t>
  </si>
  <si>
    <t>-392430417</t>
  </si>
  <si>
    <t>"výpis přepojení 1P-4P"  4</t>
  </si>
  <si>
    <t>Signalizační vodič DN do 150 mm na potrubí CY 6</t>
  </si>
  <si>
    <t>-1152495369</t>
  </si>
  <si>
    <t>79,4*1,05 'Přepočtené koeficientem množství</t>
  </si>
  <si>
    <t>"výpis přepojení 1P-4P"  54,3</t>
  </si>
  <si>
    <t>"výpis nové 1N-3N" 25,1</t>
  </si>
  <si>
    <t>-1099757236</t>
  </si>
  <si>
    <t>asfaltová komunikace</t>
  </si>
  <si>
    <t>"č.p. 1P" 1*2</t>
  </si>
  <si>
    <t>"č.p. 4P" 5,3*2</t>
  </si>
  <si>
    <t>"č.p. 1N" 1,2*2</t>
  </si>
  <si>
    <t>"č.p. 2N" 1,2*2</t>
  </si>
  <si>
    <t>"č.p. 3N" 7,3*2</t>
  </si>
  <si>
    <t>"Vodoměrná šachta pro č.p.3N" 2*(1,54+0,4+0,4+1,84+0,4+0,4)-(1,84+0,4+0,4)/2*2</t>
  </si>
  <si>
    <t>979092111</t>
  </si>
  <si>
    <t>Očištění silničních dílců se spárováním z kameniva těženého při překopech inženýrských sítí</t>
  </si>
  <si>
    <t>2077768677</t>
  </si>
  <si>
    <t>Očištění vybouraných prvků při překopech inženýrských sítí od spojovacího materiálu s odklizením a uložením očištěných hmot a spojovacího materiálu na skládku do vzdálenosti 10 m nebo naložením na dopravní prostředek silničních dílců s původním vyplněním spár kamenivem těženým</t>
  </si>
  <si>
    <t>930905151</t>
  </si>
  <si>
    <t>"kamenivo z vozovky na mezideponii do 1km pro zpětné zapravení" 18,486</t>
  </si>
  <si>
    <t>"kamenivo z vozovky zpět na stavbu do 1km pro zpětné zapravení" 18,486</t>
  </si>
  <si>
    <t>"kamenivo z vozovky na trvalou skládku" 3,48+1,786+2,735+4,894+9,364</t>
  </si>
  <si>
    <t>"asfalt z vozovky" 8,987+4,698+10,305</t>
  </si>
  <si>
    <t>"asfaltový recyklát" 7,235</t>
  </si>
  <si>
    <t>-2094642401</t>
  </si>
  <si>
    <t>"kamenivo z vozovky, nekontaminované, do 16km, skládka Rumpold Želeč" (3,48+1,786+2,735+4,894)*15</t>
  </si>
  <si>
    <t>"kamenivo z vozovky asfaltové, nekontaminované uvažováno 80%, do 16km, skládka Rumpold Želeč" (9,364*0,8)*15</t>
  </si>
  <si>
    <t>"kamenivo z vozovky asfaltové, kontaminované uvažováno 20%, skládka Rumpold Vodňany, do 60km" (9,364*0,2)*59</t>
  </si>
  <si>
    <t>"asfalt  + obalované kamenivo z vozovky, nekontaminované, skládka Rumpold Žatec, do 16km" (8,987+4,698+10,305)*15</t>
  </si>
  <si>
    <t>"asfaltový recyklát, nekontaminované, do 16km, skládka Rumpold Želeč" 7,235*15</t>
  </si>
  <si>
    <t>-1499965015</t>
  </si>
  <si>
    <t>"zámková dlažba 30%" 1,616*0,3</t>
  </si>
  <si>
    <t>"zámková dlažba na mezideponii do 1km" 1,616*0,7</t>
  </si>
  <si>
    <t>"silniční panely na mezideponii " 4,896</t>
  </si>
  <si>
    <t>"silniční panely zpět na stavbu" 4,896</t>
  </si>
  <si>
    <t>1460151482</t>
  </si>
  <si>
    <t>"zámková dlažba 30%, do 5km, skládka daich v Táboře" 1,616*0,3*4</t>
  </si>
  <si>
    <t>-988529694</t>
  </si>
  <si>
    <t>90,456+11,408</t>
  </si>
  <si>
    <t>980111276</t>
  </si>
  <si>
    <t>"kamenivo z vozovky asfaltové , kontaminované uvažováno 20%" 9,364*0,2</t>
  </si>
  <si>
    <t>1992295752</t>
  </si>
  <si>
    <t>1537038410</t>
  </si>
  <si>
    <t>-884896367</t>
  </si>
  <si>
    <t>"kamenivo z vozovky" 3,48+1,786+2,735+4,894</t>
  </si>
  <si>
    <t>"kamenivo z vozovky asfaltové, nekontaminované uvažováno 80%" 9,364*0,8</t>
  </si>
  <si>
    <t>153,949-139,416</t>
  </si>
  <si>
    <t>005 - SO 05 Obnova povrchů</t>
  </si>
  <si>
    <t>Úroveň 4:</t>
  </si>
  <si>
    <t>00001 - SO 05.1a Vozovky - investor VST s.r.o.</t>
  </si>
  <si>
    <t>Odstranění podkladu živičného tl přes 100 do 150 mm strojně pl přes 200 m2</t>
  </si>
  <si>
    <t>-814123498</t>
  </si>
  <si>
    <t>"Přípravné, bourací a zemní práce"</t>
  </si>
  <si>
    <t>"Odtěžení asfaltového recyklátu prům. tl. 130mm z provizorně zapravených rýh po IS" 1421,166</t>
  </si>
  <si>
    <t>113154263</t>
  </si>
  <si>
    <t>Frézování živičného krytu tl 50 mm pruh š přes 1 do 2 m pl přes 500 do 1000 m2 s překážkami v trase</t>
  </si>
  <si>
    <t>649734073</t>
  </si>
  <si>
    <t>Frézování živičného podkladu nebo krytu s naložením na dopravní prostředek plochy přes 500 do 1 000 m2 s překážkami v trase pruhu šířky přes 1 m do 2 m, tloušťky vrstvy 50 mm</t>
  </si>
  <si>
    <t>"Frézování vrchní obrusné vrstvy 50 mm ZAS T2 - komunikace (celk. přes 1000 m2)" 860,324</t>
  </si>
  <si>
    <t>132251101</t>
  </si>
  <si>
    <t>Hloubení rýh nezapažených š do 800 mm v hornině třídy těžitelnosti I skupiny 3 objem do 20 m3 strojně</t>
  </si>
  <si>
    <t>-1648570032</t>
  </si>
  <si>
    <t>Hloubení nezapažených rýh šířky do 800 mm strojně s urovnáním dna do předepsaného profilu a spádu v hornině třídy těžitelnosti I skupiny 3 do 20 m3</t>
  </si>
  <si>
    <t>"Odkopávky pro osazení nových obrub" 0,5*0,25*34,4</t>
  </si>
  <si>
    <t>Vodorovné přemístění přes 9 000 do 10000 m výkopku/sypaniny z horniny třídy těžitelnosti I skupiny 1 až 3</t>
  </si>
  <si>
    <t>2018226885</t>
  </si>
  <si>
    <t>"výkop rýh, nekontaminované, do 16km" 4,3</t>
  </si>
  <si>
    <t>Příplatek k vodorovnému přemístění výkopku/sypaniny z horniny třídy těžitelnosti I skupiny 1 až 3 ZKD 1000 m přes 10000 m</t>
  </si>
  <si>
    <t>1040289267</t>
  </si>
  <si>
    <t>4,3*6</t>
  </si>
  <si>
    <t>-2128338150</t>
  </si>
  <si>
    <t>4,3</t>
  </si>
  <si>
    <t>567521121</t>
  </si>
  <si>
    <t>Recyklace podkladu za studena na místě - rozpojení a reprofilace tl přes 150 do 200 mm pl přes 1000 do 3000 m2</t>
  </si>
  <si>
    <t>-2047381812</t>
  </si>
  <si>
    <t>Recyklace podkladní vrstvy za studena na místě rozpojení a reprofilace podkladu s hutněním plochy přes 1 000 do 3 000 m2, tloušťky přes 150 do 200 mm</t>
  </si>
  <si>
    <t>"Nové konstrukce"</t>
  </si>
  <si>
    <t>"Recyklace za studena v tl. 200 s reprofilací s hydraulickým a asfalotvým pojivem"</t>
  </si>
  <si>
    <t>"rozpojení a reprofilace" 1421,166</t>
  </si>
  <si>
    <t>567522124</t>
  </si>
  <si>
    <t>Recyklace podkladu za studena na místě - promísení s pojivem, kamenivem tl přes 180 do 200 mm pl přes 1000 do 3000 m2</t>
  </si>
  <si>
    <t>-122227703</t>
  </si>
  <si>
    <t>Recyklace podkladní vrstvy za studena na místě promísení rozpojené směsi s kamenivem a pojivem (materiál ve specifikaci) s rozhrnutím, zhutněním a vlhčením plochy přes 1 000 do 3 000 m2, tloušťky po zhutnění přes 180 do 200 mm</t>
  </si>
  <si>
    <t>"promísení" 1421,166</t>
  </si>
  <si>
    <t>11162540</t>
  </si>
  <si>
    <t>emulze asfaltová obalovací pro použití za studena</t>
  </si>
  <si>
    <t>1560135720</t>
  </si>
  <si>
    <t>Poznámka k položce:_x000D_
dle Specifikace online Poznámky k souboru cen - obvyklé množství dávkování pojiva</t>
  </si>
  <si>
    <t>"Doporučené mn. pojiva v % obj. hm. zhutněné vrstvy = 2,5% = 58,1 kg/m3 při tl.  vrstvy 200mm (čerpáno dle receptury)" 1421,166*58,1*0,2/1000</t>
  </si>
  <si>
    <t>58522150</t>
  </si>
  <si>
    <t>cement portlandský směsný CEM II 32,5MPa</t>
  </si>
  <si>
    <t>1800543193</t>
  </si>
  <si>
    <t>"Doporučené mn. pojiva v % obj. hm. zhutněné vrstvy = 4% = 92,9 kg/m3 při tl.  vrstvy 200mm (čerpáno dle receptury)" 1421,166*92,9*0,2/1000</t>
  </si>
  <si>
    <t>573231108</t>
  </si>
  <si>
    <t>Postřik živičný spojovací ze silniční emulze v množství 0,50 kg/m2</t>
  </si>
  <si>
    <t>-89387738</t>
  </si>
  <si>
    <t>Postřik spojovací PS bez posypu kamenivem ze silniční emulze, v množství 0,50 kg/m2</t>
  </si>
  <si>
    <t>"Spojovací postřik emulzní PS-C 0,5 kg/m2" 1421,166+2281,49</t>
  </si>
  <si>
    <t>577144111</t>
  </si>
  <si>
    <t>Asfaltový beton vrstva obrusná ACO 11+ (ABS) tř. I tl 50 mm š do 3 m z nemodifikovaného asfaltu</t>
  </si>
  <si>
    <t>357794766</t>
  </si>
  <si>
    <t>Asfaltový beton vrstva obrusná ACO 11 (ABS) s rozprostřením a se zhutněním z nemodifikovaného asfaltu v pruhu šířky do 3 m tř. I (ACO 11+), po zhutnění tl. 50 mm</t>
  </si>
  <si>
    <t>"Asfaltový beton pro obrusnou vrstvu ACO 11+ (50/70) tl. 50 mm " 2281,49</t>
  </si>
  <si>
    <t>577176111</t>
  </si>
  <si>
    <t>Asfaltový beton vrstva ložní ACL 22 (ABVH) tl 80 mm š do 3 m z nemodifikovaného asfaltu</t>
  </si>
  <si>
    <t>-729922826</t>
  </si>
  <si>
    <t>Asfaltový beton vrstva ložní ACL 22 (ABVH) s rozprostřením a zhutněním z nemodifikovaného asfaltu v pruhu šířky do 3 m, po zhutnění tl. 80 mm</t>
  </si>
  <si>
    <t>"Asfalotvý beton pro ložnou vrstvu ACL 22+ (50/70) tl. 80 mm" 1421,166</t>
  </si>
  <si>
    <t>899331111-1</t>
  </si>
  <si>
    <t>Výšková úprava uličního vstupu nebo vpusti do 200 mm zvýšením nebo snížením poklopu nebo mříže</t>
  </si>
  <si>
    <t>-1984249312</t>
  </si>
  <si>
    <t>Poznámka k položce:_x000D_
předpoklad ruční provádění, v místě poklopů a vpustí bez provedení RSCA.</t>
  </si>
  <si>
    <t>"Ostatní"</t>
  </si>
  <si>
    <t>"Výšková úprava poklopů kanalizačních šachet a mříží uličních vpustí" 13</t>
  </si>
  <si>
    <t>899431111-1</t>
  </si>
  <si>
    <t>Výšková úprava uličního vstupu nebo vpusti do 200 mm zvýšením nebo snížením krycího hrnce, šoupěte nebo hydrantu</t>
  </si>
  <si>
    <t>229216088</t>
  </si>
  <si>
    <t>Výšková úprava uličního vstupu nebo vpusti do 200 mm zvýšením nebo snížením krycího hrnce, šoupěte nebo hydrantu bez úpravy armatur</t>
  </si>
  <si>
    <t>Poznámka k položce:_x000D_
Zahrnuje odkopání a ponížení, po recyklaci znovu odkopání a vrácení do původní polohy</t>
  </si>
  <si>
    <t>"Výšková úprava povrchových znaků vodovodu (šoupata)" 14</t>
  </si>
  <si>
    <t>916131213</t>
  </si>
  <si>
    <t>Osazení silničního obrubníku betonového stojatého s boční opěrou do lože z betonu prostého</t>
  </si>
  <si>
    <t>-547059799</t>
  </si>
  <si>
    <t>Osazení silničního obrubníku betonového se zřízením lože, s vyplněním a zatřením spár cementovou maltou stojatého s boční opěrou z betonu prostého, do lože z betonu prostého</t>
  </si>
  <si>
    <t>"Obnova betonových obrub po překopech IS (20% nových, 80% původních obrub), s uložením do betonu s opěrou" 34,4</t>
  </si>
  <si>
    <t>59217031</t>
  </si>
  <si>
    <t>obrubník silniční betonový 1000x150x250mm</t>
  </si>
  <si>
    <t>-103459818</t>
  </si>
  <si>
    <t>"Obnova betonových obrub po překopech IS (20% nových)" 34,4*0,2</t>
  </si>
  <si>
    <t>6,88*1,02 'Přepočtené koeficientem množství</t>
  </si>
  <si>
    <t>919732211</t>
  </si>
  <si>
    <t>Styčná spára napojení nového živičného povrchu na stávající za tepla š 15 mm hl 25 mm s prořezáním</t>
  </si>
  <si>
    <t>-2145149378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</si>
  <si>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</si>
  <si>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"Zálivka na styku staré a nové vozovky komunikace - napojení na stav" 7,0+7,61</t>
  </si>
  <si>
    <t>919735113</t>
  </si>
  <si>
    <t>Řezání stávajícího živičného krytu hl přes 100 do 150 mm</t>
  </si>
  <si>
    <t>-929588337</t>
  </si>
  <si>
    <t>Řezání stávajícího živičného krytu nebo podkladu hloubky přes 100 do 150 mm</t>
  </si>
  <si>
    <t>"Řezání stávajícího živičného krytu tl. 130 - komunikace" 7,0+7,61</t>
  </si>
  <si>
    <t>-259024330</t>
  </si>
  <si>
    <t>"asfalt z vozovky a recyklát z provizorního zapravení rýh" 98,937+449,088</t>
  </si>
  <si>
    <t>1561261816</t>
  </si>
  <si>
    <t>"asfalt z vozovky a recyklát z provizorního zapravení rýh do 16km, skládka Rumpold Želeč" (98,937+449,088)*15</t>
  </si>
  <si>
    <t>997221571</t>
  </si>
  <si>
    <t>Vodorovná doprava vybouraných hmot do 1 km</t>
  </si>
  <si>
    <t>-2092365580</t>
  </si>
  <si>
    <t>Vodorovná doprava vybouraných hmot bez naložení, ale se složením a s hrubým urovnáním na vzdálenost do 1 km</t>
  </si>
  <si>
    <t>"Obnova betonových obrub po překopech IS (80% původních) - dovoz z mezideponie, do 1km (80 kg/ks)" 34,4*0,8*0,08</t>
  </si>
  <si>
    <t>544482309</t>
  </si>
  <si>
    <t>548,025</t>
  </si>
  <si>
    <t>997221612</t>
  </si>
  <si>
    <t>Nakládání vybouraných hmot na dopravní prostředky pro vodorovnou dopravu</t>
  </si>
  <si>
    <t>-2049547431</t>
  </si>
  <si>
    <t>Nakládání na dopravní prostředky pro vodorovnou dopravu vybouraných hmot</t>
  </si>
  <si>
    <t>"Obnova betonových obrub po překopech IS (80% původních) - naložení (80 kg/ks)" 34,4*0,8*0,08</t>
  </si>
  <si>
    <t>853962184</t>
  </si>
  <si>
    <t>1575965219</t>
  </si>
  <si>
    <t>998225191</t>
  </si>
  <si>
    <t>Příplatek k přesunu hmot pro pozemní komunikace s krytem z kamene, živičným, betonovým do 1000 m</t>
  </si>
  <si>
    <t>-1454547226</t>
  </si>
  <si>
    <t>Přesun hmot pro komunikace s krytem z kameniva, monolitickým betonovým nebo živičným Příplatek k ceně za zvětšený přesun přes vymezenou vodorovnou dopravní vzdálenost do 1000 m</t>
  </si>
  <si>
    <t>00002 - SO 05.1b Vozovky - investor město Tábor</t>
  </si>
  <si>
    <t>Město Tábor</t>
  </si>
  <si>
    <t>113154123</t>
  </si>
  <si>
    <t>Frézování živičného krytu tl 50 mm pruh š přes 0,5 do 1 m pl do 500 m2 bez překážek v trase</t>
  </si>
  <si>
    <t>249119499</t>
  </si>
  <si>
    <t>Frézování živičného podkladu nebo krytu s naložením na dopravní prostředek plochy do 500 m2 bez překážek v trase pruhu šířky přes 0,5 m do 1 m, tloušťky vrstvy 50 mm</t>
  </si>
  <si>
    <t>"Frézování vrchní obrusné vrstvy 50 mm - stávající vjezdy" 149,7</t>
  </si>
  <si>
    <t>113154264</t>
  </si>
  <si>
    <t>Frézování živičného krytu tl 100 mm pruh š přes 1 do 2 m pl přes 500 do 1000 m2 s překážkami v trase</t>
  </si>
  <si>
    <t>-590743471</t>
  </si>
  <si>
    <t>Frézování živičného podkladu nebo krytu s naložením na dopravní prostředek plochy přes 500 do 1 000 m2 s překážkami v trase pruhu šířky přes 1 m do 2 m, tloušťky vrstvy 100 mm</t>
  </si>
  <si>
    <t>Poznámka k položce:_x000D_
Hmotnost suti upravena na tl. 80mm</t>
  </si>
  <si>
    <t>"Frézování podkladní asfaltové vrstvy 80 mm (do 100mm) ZAS T1 - komunikace" 860,324</t>
  </si>
  <si>
    <t>113201112</t>
  </si>
  <si>
    <t>Vytrhání obrub silničních ležatých</t>
  </si>
  <si>
    <t>1506023054</t>
  </si>
  <si>
    <t>Vytrhání obrub s vybouráním lože, s přemístěním hmot na skládku na vzdálenost do 3 m nebo s naložením na dopravní prostředek silničních ležatých</t>
  </si>
  <si>
    <t>"Výměna části stávajích obrub (kasselských), odhad 20% - odstranění" 4,0</t>
  </si>
  <si>
    <t>-1470357567</t>
  </si>
  <si>
    <t>Vytrhání obrub s vybouráním lože, s přemístěním hmot na skládku na vzdálenost do 3 m nebo s naložením na dopravní prostředek z krajníků nebo obrubníků stojatých</t>
  </si>
  <si>
    <t>"Výměna části stávajích obrub (silničních), odhad 20% - odstranění" 27,0</t>
  </si>
  <si>
    <t>132251102</t>
  </si>
  <si>
    <t>Hloubení rýh nezapažených š do 800 mm v hornině třídy těžitelnosti I skupiny 3 objem do 50 m3 strojně</t>
  </si>
  <si>
    <t>-716415130</t>
  </si>
  <si>
    <t>Hloubení nezapažených rýh šířky do 800 mm strojně s urovnáním dna do předepsaného profilu a spádu v hornině třídy těžitelnosti I skupiny 3 přes 20 do 50 m3</t>
  </si>
  <si>
    <t>"Odkopávky pro osazení nových obrub" 0,5*0,25*331,2+0,5*0,25*155*0,2</t>
  </si>
  <si>
    <t>"Odkopávky pro novou krajnici" 31*0,15</t>
  </si>
  <si>
    <t>1849531327</t>
  </si>
  <si>
    <t>"výkop rýh, nekontaminované, do 16km" 49,925</t>
  </si>
  <si>
    <t>145131728</t>
  </si>
  <si>
    <t>49,925*6</t>
  </si>
  <si>
    <t>-1846159136</t>
  </si>
  <si>
    <t>49,925</t>
  </si>
  <si>
    <t>49,925*1,8 'Přepočtené koeficientem množství</t>
  </si>
  <si>
    <t>181351003</t>
  </si>
  <si>
    <t>Rozprostření ornice tl vrstvy do 200 mm pl do 100 m2 v rovině nebo ve svahu do 1:5 strojně</t>
  </si>
  <si>
    <t>-874113540</t>
  </si>
  <si>
    <t>Rozprostření a urovnání ornice v rovině nebo ve svahu sklonu do 1:5 strojně při souvislé ploše do 100 m2, tl. vrstvy do 200 mm</t>
  </si>
  <si>
    <t>"Dosypávky z ornice u nových obrub tl. 0,15, jednotl. do 100 m2" 116,0</t>
  </si>
  <si>
    <t>10364101</t>
  </si>
  <si>
    <t>zemina pro terénní úpravy - ornice</t>
  </si>
  <si>
    <t>-1924584199</t>
  </si>
  <si>
    <t>116*0,15*1,8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</si>
  <si>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</si>
  <si>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</si>
  <si>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-2129126939</t>
  </si>
  <si>
    <t>"Dosypávky z ornice u nových obrub - osetí a údržba" 116,0</t>
  </si>
  <si>
    <t>00572410</t>
  </si>
  <si>
    <t>osivo směs travní parková</t>
  </si>
  <si>
    <t>kg</t>
  </si>
  <si>
    <t>-1764819309</t>
  </si>
  <si>
    <t>116*0,025 'Přepočtené koeficientem množství</t>
  </si>
  <si>
    <t>181951114</t>
  </si>
  <si>
    <t>Úprava pláně v hornině třídy těžitelnosti II skupiny 4 a 5 se zhutněním strojně</t>
  </si>
  <si>
    <t>-2096100747</t>
  </si>
  <si>
    <t>Úprava pláně vyrovnáním výškových rozdílů strojně v hornině třídy těžitelnosti II, skupiny 4 a 5 se zhutněním</t>
  </si>
  <si>
    <t>"Úprava stávající štěrkových vjezdů - vjezdy / sjezdy ve stávající úrovni, urovnánní a přehutnění stáv. ŠD ploch" 34,6</t>
  </si>
  <si>
    <t>-1471414364</t>
  </si>
  <si>
    <t>Poznámka k položce:_x000D_
celkem výměra s částí B přes 1000 m2</t>
  </si>
  <si>
    <t>"rozpojení a reprofilace" 860,834</t>
  </si>
  <si>
    <t>1374327395</t>
  </si>
  <si>
    <t>"promísení" 860,834</t>
  </si>
  <si>
    <t>433636961</t>
  </si>
  <si>
    <t>"Doporučené mn. pojiva v % obj. hm. zhutněné vrstvy = 2,5% = 58,1 kg/m3 při tl.  vrstvy 200mm (čerpáno dle receptury)" 860,834*58,1*0,2/1000</t>
  </si>
  <si>
    <t>-1019211328</t>
  </si>
  <si>
    <t>"Doporučené mn. pojiva v % obj. hm. zhutněné vrstvy = 4% = 92,9 kg/m3 při tl.  vrstvy 200mm (čerpáno dle receptury)" 860,834*92,9*0,2/1000</t>
  </si>
  <si>
    <t>569951133</t>
  </si>
  <si>
    <t>Zpevnění krajnic asfaltovým recyklátem tl 150 mm</t>
  </si>
  <si>
    <t>1676190736</t>
  </si>
  <si>
    <t>Zpevnění krajnic nebo komunikací pro pěší s rozprostřením a zhutněním, po zhutnění asfaltovým recyklátem tl. 150 mm</t>
  </si>
  <si>
    <t>Poznámka k položce:_x000D_
Při vyfrézování vhodné frakce (0/22) možno použít výzisk ze stavby, jinak nakupovaný materiál.</t>
  </si>
  <si>
    <t>"Krajnice z R-materiálu tl. 0,15 m" 31,0</t>
  </si>
  <si>
    <t>-892338188</t>
  </si>
  <si>
    <t>"Spojovací postřik emulzní PS-C 0,5 kg/m2" 860,324</t>
  </si>
  <si>
    <t>-928963605</t>
  </si>
  <si>
    <t>"Asfaltový beton pro obrusnou vrstvu ACO 11+ (50/70) tl. 50 mm - vjezdy" 151,1</t>
  </si>
  <si>
    <t>595663797</t>
  </si>
  <si>
    <t>"Asfalotvý beton pro ložnou vrstvu ACL 22+ (50/70) tl. 80 mm" 860,324</t>
  </si>
  <si>
    <t>619219418</t>
  </si>
  <si>
    <t>"Výšková úprava poklopů kanalizačních šachet a mříží uličních vpustí" 12</t>
  </si>
  <si>
    <t>725681266</t>
  </si>
  <si>
    <t>"Výměna části stávajích obrub (silničních), odhad 20% - osazení" 27,0</t>
  </si>
  <si>
    <t>"Nové betonové obruby silniční do betonového lože" 331,2</t>
  </si>
  <si>
    <t>1555157489</t>
  </si>
  <si>
    <t>358,2*1,02 'Přepočtené koeficientem množství</t>
  </si>
  <si>
    <t>916431112</t>
  </si>
  <si>
    <t>Osazení bezbariérového betonového obrubníku do betonového lože tl 150 mm s boční opěrou</t>
  </si>
  <si>
    <t>108567204</t>
  </si>
  <si>
    <t>Osazení betonového bezbariérového obrubníku s ložem betonovým tl. 150 mm úložná šířka do 400 mm s boční opěrou</t>
  </si>
  <si>
    <t>"Výměna části stávajích obrub (kasselských), odhad 20% - osazení" 4,0</t>
  </si>
  <si>
    <t>59217041</t>
  </si>
  <si>
    <t>obrubník betonový bezbariérový přímý</t>
  </si>
  <si>
    <t>-1269916983</t>
  </si>
  <si>
    <t>4*1,02 'Přepočtené koeficientem množství</t>
  </si>
  <si>
    <t>-1707427614</t>
  </si>
  <si>
    <t>"Zálivka na styku staré a nové vozovky - vjezdy - napojení na stav" 4,5+7,8+8,1+7,3+6,3+19,9+12,2+6,7+2,9</t>
  </si>
  <si>
    <t>919732221</t>
  </si>
  <si>
    <t>Styčná spára napojení nového živičného povrchu na stávající za tepla š 15 mm hl 25 mm bez prořezání</t>
  </si>
  <si>
    <t>-1290481445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</si>
  <si>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</si>
  <si>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"Zálivka při obrubách stávajících a měněných" 155,0</t>
  </si>
  <si>
    <t>"Zálivka při obrubách nových" 331,2</t>
  </si>
  <si>
    <t>919735111</t>
  </si>
  <si>
    <t>Řezání stávajícího živičného krytu hl do 50 mm</t>
  </si>
  <si>
    <t>-1555860818</t>
  </si>
  <si>
    <t>Řezání stávajícího živičného krytu nebo podkladu hloubky do 50 mm</t>
  </si>
  <si>
    <t>"Řezání stávajícího živočného krytu tl. 50 vjezdy" 4,5+7,8+8,1+7,3+6,3+19,9+12,2+6,7+2,9</t>
  </si>
  <si>
    <t>-827295698</t>
  </si>
  <si>
    <t>"asfalt z vozovky a vjezdů" 158,3+17,216</t>
  </si>
  <si>
    <t>-1582291593</t>
  </si>
  <si>
    <t>"asfalt z vozovky a vjezdů do 16km, skládka Rumpold Želeč" (158,3+17,216)*15</t>
  </si>
  <si>
    <t>-1468840826</t>
  </si>
  <si>
    <t>Vodorovná doprava suti bez naložení, ale se složením a s hrubým urovnáním z kusových materiálů, na vzdálenost do 1 km</t>
  </si>
  <si>
    <t>"obrubník kasselský" 1,16</t>
  </si>
  <si>
    <t>"obrubník silniční" 5,535</t>
  </si>
  <si>
    <t>-1406204150</t>
  </si>
  <si>
    <t>Vodorovná doprava suti bez naložení, ale se složením a s hrubým urovnáním Příplatek k ceně za každý další započatý 1 km přes 1 km</t>
  </si>
  <si>
    <t>"obrubník kasselský, do 5km, skládka daich v Táboře" 1,16*4</t>
  </si>
  <si>
    <t>"obrubník silniční, do 5km, skládka daich v Táboře" 5,535*4</t>
  </si>
  <si>
    <t>-717828280</t>
  </si>
  <si>
    <t>"demontáž stávající betonových zábran pro kola - odvoz a uložení na sklad objednatele (do 1km); (100 kg/ks)" 51*0,1</t>
  </si>
  <si>
    <t>-1846905683</t>
  </si>
  <si>
    <t>175,516+6,695</t>
  </si>
  <si>
    <t>-753729643</t>
  </si>
  <si>
    <t>"demontáž stávající betonových zábran pro kola - naložení (100 kg/ks)" 51*0,1</t>
  </si>
  <si>
    <t>Poplatek za uložení na recyklační skládce (skládkovné) stavebního odpadu z prostého betonu pod kódem 17 01 01</t>
  </si>
  <si>
    <t>-866185773</t>
  </si>
  <si>
    <t>-1325110054</t>
  </si>
  <si>
    <t>1730451117</t>
  </si>
  <si>
    <t>-1623179440</t>
  </si>
  <si>
    <t>Úroveň 3:</t>
  </si>
  <si>
    <t>0002 - SO 05.2 Chodníky</t>
  </si>
  <si>
    <t>1079470131</t>
  </si>
  <si>
    <t>"zámková" 27,175</t>
  </si>
  <si>
    <t>"asfalt. chodník" 2,342</t>
  </si>
  <si>
    <t>-354196316</t>
  </si>
  <si>
    <t xml:space="preserve">Poznámka k položce:_x000D_
viz TZ př.č. D.1.0, v.č. D.1.5.1.1 a 2, D.1.5.2 </t>
  </si>
  <si>
    <t>dobourání  chodníku ze zámkové dlažby</t>
  </si>
  <si>
    <t>"pol. 5 na situaci D.1.5.1a2, odpočet viz odstrranění beton. recyklát tl.400, zámková dlažba" 46,7-19,525</t>
  </si>
  <si>
    <t>-1646438490</t>
  </si>
  <si>
    <t>dobourání asfalt. chodníku</t>
  </si>
  <si>
    <t>"pol. 4.2 na situaci D.1.5.2" 6,5-4,158</t>
  </si>
  <si>
    <t>113107224</t>
  </si>
  <si>
    <t>Odstranění podkladu z kameniva drceného tl 400 mm strojně pl přes 200 m2 - betonový recyklát</t>
  </si>
  <si>
    <t>-1131793116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</si>
  <si>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</si>
  <si>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obnova chodníku vč. podkladních vrstev po rýhách v rámci jednotlivých SO</t>
  </si>
  <si>
    <t>asfaltový chodníky</t>
  </si>
  <si>
    <t>"SO02" 4,158</t>
  </si>
  <si>
    <t>dlážděný chodník</t>
  </si>
  <si>
    <t>"SO01" 6</t>
  </si>
  <si>
    <t>"S02" 7,4</t>
  </si>
  <si>
    <t>"S04" 6,125</t>
  </si>
  <si>
    <t>-705020141</t>
  </si>
  <si>
    <t>dočasné vyspravení v rámci SO 01, pro potřeby finálního zapravení znovu odkopat</t>
  </si>
  <si>
    <t>"SO 02, 3P" 11,742</t>
  </si>
  <si>
    <t>"SO 02, 4P" 8,137</t>
  </si>
  <si>
    <t>"SO 04, 3N" 13,27</t>
  </si>
  <si>
    <t>"SO 04, VŠ pro 3N" 10,45</t>
  </si>
  <si>
    <t>Odstranění podkladu z kameniva drceného tl 200 mm strojně pl přes 200 m2</t>
  </si>
  <si>
    <t>1014024191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</si>
  <si>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</si>
  <si>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spodní vrstva, dočasné vyspravení v rámci jednotlivých SO, pro potřeby finálního zapravení znovu odkopat</t>
  </si>
  <si>
    <t>"vč. konstrukčních vrstev" 38,5</t>
  </si>
  <si>
    <t>1801233132</t>
  </si>
  <si>
    <t>horní vrstva, dočasné vyspravení v rámci jednotlivých SO, pro potřeby finálního zapravení znovu odkopat</t>
  </si>
  <si>
    <t>168000204</t>
  </si>
  <si>
    <t>Frézování živičného krytu tl 50 mm pruh š přes 1 do 2 m pl přes 1000 do 10000 m2 bez překážek v trase - asfaltová komunikace (plocha)</t>
  </si>
  <si>
    <t>1221532706</t>
  </si>
  <si>
    <t>celková plocha obnovy obrusné vrstvy asfaltové plochy</t>
  </si>
  <si>
    <t>86,5</t>
  </si>
  <si>
    <t>odfrézování v rámci jednotlivých SO</t>
  </si>
  <si>
    <t>"SO 02, 3P" -11,742</t>
  </si>
  <si>
    <t>"SO 02, 4P" -8,137</t>
  </si>
  <si>
    <t>"SO 04, 3N" -13,27</t>
  </si>
  <si>
    <t>"SO 04, VŠ pro 3N" -10,45</t>
  </si>
  <si>
    <t>564851111,1</t>
  </si>
  <si>
    <t>Podklad ze štěrkodrtě ŠD tl 150 mm ŠDa fr 0-32mm</t>
  </si>
  <si>
    <t>1827253259</t>
  </si>
  <si>
    <t>Podklad ze štěrkodrti ŠD  s rozprostřením a zhutněním, po zhutnění tl. 150 mm</t>
  </si>
  <si>
    <t>564851111,2</t>
  </si>
  <si>
    <t>-1336514987</t>
  </si>
  <si>
    <t>obnova zpevněné plochy s asfaltovým povrchem</t>
  </si>
  <si>
    <t>573111112</t>
  </si>
  <si>
    <t>Postřik živičný infiltrační s posypem z asfaltu množství 1 kg/m2</t>
  </si>
  <si>
    <t>-1201819973</t>
  </si>
  <si>
    <t>Postřik infiltrační PI z asfaltu silničního s posypem kamenivem, v množství 1,00 kg/m2</t>
  </si>
  <si>
    <t>565166111</t>
  </si>
  <si>
    <t>Asfaltový beton vrstva podkladní ACP 22 (obalované kamenivo OKH) tl 80 mm š do 3 m</t>
  </si>
  <si>
    <t>-551639179</t>
  </si>
  <si>
    <t>Asfaltový beton vrstva podkladní ACP 22 (obalované kamenivo hrubozrnné - OKH) s rozprostřením a zhutněním v pruhu šířky přes 1,5 do 3 m, po zhutnění tl. 80 mm</t>
  </si>
  <si>
    <t>573211109</t>
  </si>
  <si>
    <t>Postřik živičný spojovací z asfaltu v množství 0,50 kg/m2</t>
  </si>
  <si>
    <t>1368374229</t>
  </si>
  <si>
    <t>Postřik spojovací PS bez posypu kamenivem z asfaltu silničního, v množství 0,50 kg/m2</t>
  </si>
  <si>
    <t>577144131</t>
  </si>
  <si>
    <t>Asfaltový beton vrstva obrusná ACO 11 (ABS) tl 50 mm š do 3 m z modifikovaného asfaltu</t>
  </si>
  <si>
    <t>-1137448413</t>
  </si>
  <si>
    <t>Asfaltový beton vrstva obrusná ACO 11 (ABS) s rozprostřením a se zhutněním z modifikovaného asfaltu v pruhu šířky přes do 1,5 do 3 m, po zhutnění tl. 50 mm</t>
  </si>
  <si>
    <t>"pouze obrusná a ložní vrstva" 48</t>
  </si>
  <si>
    <t>574391115</t>
  </si>
  <si>
    <t>Penetrační makadam hrubý PMH tl. 190 mm</t>
  </si>
  <si>
    <t>1301368690</t>
  </si>
  <si>
    <t>Penetrační makadam PM  s rozprostřením kameniva na sucho, s prolitím živicí, s posypem drtí a se zhutněním hrubý (PMH) z kameniva hrubého drceného, po zhutnění tl. 140 mm</t>
  </si>
  <si>
    <t>obnova zpevněné plochy makadamem</t>
  </si>
  <si>
    <t>"pol. 3 situace D.1.5.2" 22,9</t>
  </si>
  <si>
    <t>Podklad ze štěrkodrtě ŠD tl 150 mm ŠDa fr 0-63mm</t>
  </si>
  <si>
    <t>1645411789</t>
  </si>
  <si>
    <t>asfaltový</t>
  </si>
  <si>
    <t>zámková dlažba</t>
  </si>
  <si>
    <t>46,7</t>
  </si>
  <si>
    <t>564831111</t>
  </si>
  <si>
    <t>Podklad ze štěrkodrtě ŠD tl 100 mm ŠDa fr 0-32mm</t>
  </si>
  <si>
    <t>930646741</t>
  </si>
  <si>
    <t>Podklad ze štěrkodrti ŠD  s rozprostřením a zhutněním, po zhutnění tl. 100 mm</t>
  </si>
  <si>
    <t>573231114</t>
  </si>
  <si>
    <t>Postřik živičný spojovací ze silniční emulze v množství 1,00 kg/m2</t>
  </si>
  <si>
    <t>1196701691</t>
  </si>
  <si>
    <t>Postřik spojovací PS bez posypu kamenivem ze silniční emulze, v množství 1,00 kg/m2</t>
  </si>
  <si>
    <t>577165131R</t>
  </si>
  <si>
    <t>Asfaltový beton vrstva obrusná ACO 16 (ABH) tl 80 mm š do 3 m z modifikovaného asfaltu</t>
  </si>
  <si>
    <t>-1666692127</t>
  </si>
  <si>
    <t>Asfaltový beton vrstva obrusná ACO 16 (ABH)  s rozprostřením a zhutněním z modifikovaného asfaltu v pruhu šířky přes 1,5 do 3 m, po zhutnění tl. 80 mm</t>
  </si>
  <si>
    <t>573211107</t>
  </si>
  <si>
    <t>Postřik živičný spojovací z asfaltu v množství 0,25 kg/m2</t>
  </si>
  <si>
    <t>-963690105</t>
  </si>
  <si>
    <t>Postřik spojovací PS bez posypu kamenivem z asfaltu silničního, v množství do 0,30 kg/m2</t>
  </si>
  <si>
    <t>577123111</t>
  </si>
  <si>
    <t>Asfaltový beton vrstva obrusná ACO 8 (ABJ) tl 30 mm š do 3 m z nemodifikovaného asfaltu</t>
  </si>
  <si>
    <t>1699949037</t>
  </si>
  <si>
    <t>Asfaltový beton vrstva obrusná ACO 8 (ABJ)  s rozprostřením a se zhutněním z nemodifikovaného asfaltu v pruhu šířky do 3 m, po zhutnění tl. 30 mm</t>
  </si>
  <si>
    <t>celoplošné zapravení chodníku</t>
  </si>
  <si>
    <t>"pol. 4.2 situace D.1.5.2" 6,5</t>
  </si>
  <si>
    <t>596211120</t>
  </si>
  <si>
    <t>Kladení zámkové dlažby komunikací pro pěší tl 60 mm skupiny B pl do 50 m2</t>
  </si>
  <si>
    <t>-2013647998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</si>
  <si>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</si>
  <si>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obnova zámkové dlažby, 70% použit dlažbu stávající z dovozu z mezideponie</t>
  </si>
  <si>
    <t>59245015</t>
  </si>
  <si>
    <t>dlažba zámková tl. 60mm přírodní</t>
  </si>
  <si>
    <t>850191922</t>
  </si>
  <si>
    <t>dlažba zámková tvaru I 200x165x60mm přírodní</t>
  </si>
  <si>
    <t>doplnění 30% novými</t>
  </si>
  <si>
    <t>46,7*0,3</t>
  </si>
  <si>
    <t>14,01*1,05 'Přepočtené koeficientem množství</t>
  </si>
  <si>
    <t>916231213</t>
  </si>
  <si>
    <t>Osazení chodníkového obrubníku betonového stojatého s boční opěrou do lože z betonu prostého</t>
  </si>
  <si>
    <t>884172558</t>
  </si>
  <si>
    <t>Osazení chodníkového obrubníku betonového se zřízením lože, s vyplněním a zatřením spár cementovou maltou stojatého s boční opěrou z betonu prostého, do lože z betonu prostého</t>
  </si>
  <si>
    <t>80% použit obrubník stávající z dovozu z mezideponie</t>
  </si>
  <si>
    <t>10,9</t>
  </si>
  <si>
    <t>59217001</t>
  </si>
  <si>
    <t>obrubník betonový zahradní 1000x50x250mm</t>
  </si>
  <si>
    <t>-161121346</t>
  </si>
  <si>
    <t>doplnění 20% novými</t>
  </si>
  <si>
    <t>10,9*0,2</t>
  </si>
  <si>
    <t>2,18*1,05 'Přepočtené koeficientem množství</t>
  </si>
  <si>
    <t>919122112</t>
  </si>
  <si>
    <t>Těsnění spár zálivkou za tepla pro komůrky š 10 mm hl 25 mm s těsnicím profilem</t>
  </si>
  <si>
    <t>65678549</t>
  </si>
  <si>
    <t>Utěsnění dilatačních spár zálivkou za tepla  v cementobetonovém nebo živičném krytu včetně adhezního nátěru s těsnicím profilem pod zálivkou, pro komůrky šířky 10 mm, hloubky 25 mm</t>
  </si>
  <si>
    <t>zapravení styčné spáry v napojeních na stávající vozovku dle TP 115</t>
  </si>
  <si>
    <t>-1096817115</t>
  </si>
  <si>
    <t>-2082612145</t>
  </si>
  <si>
    <t>"kamenivo z vozovky na trvalou skládku" 12,987+11,165+11,165</t>
  </si>
  <si>
    <t>"betonový recyklát" 13,736</t>
  </si>
  <si>
    <t>"asfaltový recyklát" 13,77</t>
  </si>
  <si>
    <t>"asfalt z vozovky" 0,74+9,438+4,943</t>
  </si>
  <si>
    <t>1427204608</t>
  </si>
  <si>
    <t>"kamenivo z vozovky, nekontaminované, do 16km, skládka Rumpold Želeč" (12,987+11,165)*15</t>
  </si>
  <si>
    <t>"kamenivo z vozovky asfaltové plochy, nekontaminované uvažováno 80%, do 16km, skládka Rumpold Želeč" (11,165*0,8)*15</t>
  </si>
  <si>
    <t>"kamenivo z vozovky asfaltové plochy, kontaminované uvažováno 20%, skládka Rumpold Vodňany, do 60km" (11,165*0,2)*59</t>
  </si>
  <si>
    <t>"asfalt  + obalované kamenivo z vozovky, nekontaminované, skládka Rumpold Žatec, do 16km" (0,74+9,438+4,943)*15</t>
  </si>
  <si>
    <t>"asfaltový recyklát, nekontaminované, do 16km, skládka Rumpold Želeč" 13,777*15</t>
  </si>
  <si>
    <t>1797618330</t>
  </si>
  <si>
    <t>"zámková dlažba 30%" 7,066*0,3</t>
  </si>
  <si>
    <t>"zámková dlažba na mezideponii do 1km" 7,066*0,7</t>
  </si>
  <si>
    <t>"zámková dlažba z mezideponie zpět na stavbu do 1km, tonáže dle SO 01" 1,56*0,7</t>
  </si>
  <si>
    <t>"zámková dlažba z mezideponie zpět na stavbu do 1km, tonáže dle SO 02" 1,924*0,7</t>
  </si>
  <si>
    <t>"zámková dlažba z mezideponie zpět na stavbu do 1km, tonáže dle SO 04" 1,616*0,7</t>
  </si>
  <si>
    <t>"zámková dlažba z mezideponie zpět na stavbu do 1km, tonáže dle SO 05.2" 7,066*0,7</t>
  </si>
  <si>
    <t>"obrubník zahradní mezideponie zpět na stavbu do 1km, tonáže dle SO 01" 0,436*0,8</t>
  </si>
  <si>
    <t>-443169122</t>
  </si>
  <si>
    <t>"zámková dlažba 30%, do 5km, skládka daich v Táboře" 7,066*0,3*4</t>
  </si>
  <si>
    <t>1712175741</t>
  </si>
  <si>
    <t>77,944+15,931</t>
  </si>
  <si>
    <t>-1969901395</t>
  </si>
  <si>
    <t>"kamenivo z vozovky asfaltové plochy , kontaminované uvažováno 20%" 11,165*0,2</t>
  </si>
  <si>
    <t>1859046576</t>
  </si>
  <si>
    <t>"asfaltový recyklát" 23,777</t>
  </si>
  <si>
    <t>1332967279</t>
  </si>
  <si>
    <t>1516764501</t>
  </si>
  <si>
    <t>"kamenivo z vozovky" 12,987+11,165</t>
  </si>
  <si>
    <t>"kamenivo z vozovky asfaltové, nekontaminované uvažováno 80%" 11,165*0,8</t>
  </si>
  <si>
    <t>-279038267</t>
  </si>
  <si>
    <t>0003 - SO 05.3.1 Obnova stávajícího odvodnění</t>
  </si>
  <si>
    <t>1347834327</t>
  </si>
  <si>
    <t>Poznámka k položce:_x000D_
viz TZ př.č. D.1.0, v.č. D.1.5.1, D.1.5.2 až 5</t>
  </si>
  <si>
    <t>"UV11" 1,6*(1,26+0,4+0,4)</t>
  </si>
  <si>
    <t>"UV13" 1,6*(1,26+0,4+0,4)</t>
  </si>
  <si>
    <t>"UV14" 1,6*(1,26+0,4+0,4)</t>
  </si>
  <si>
    <t>1898610837</t>
  </si>
  <si>
    <t>"UV11" 1,6*(1,26+0,2+0,2)</t>
  </si>
  <si>
    <t>"UV13" 1,6*(1,26+0,2+0,2)</t>
  </si>
  <si>
    <t>"UV14" 1,6*(1,26+0,2+0,2)</t>
  </si>
  <si>
    <t>1754959926</t>
  </si>
  <si>
    <t>"UV11" 3,74*(1,26+0,2+0,2)</t>
  </si>
  <si>
    <t>"UV13" 3,05*(1,26+0,2+0,2)</t>
  </si>
  <si>
    <t>"UV14" 3,25*(1,26+0,2+0,2)</t>
  </si>
  <si>
    <t>UV</t>
  </si>
  <si>
    <t>(1,26+0,2+0,2)*0,5*4</t>
  </si>
  <si>
    <t>1951846349</t>
  </si>
  <si>
    <t>"asfaltová vozovka" 24,802</t>
  </si>
  <si>
    <t>"asfaltový recyklát" 9,888</t>
  </si>
  <si>
    <t>-526590762</t>
  </si>
  <si>
    <t>-88870777</t>
  </si>
  <si>
    <t>přípojky</t>
  </si>
  <si>
    <t>"UV11" 3,74*(1,26+0,4+0,4)</t>
  </si>
  <si>
    <t>"UV13" 3,05*(1,26+0,4+0,4)</t>
  </si>
  <si>
    <t>"UV14" 3,25*(1,26+0,4+0,4)</t>
  </si>
  <si>
    <t>(1,26+0,4+0,4)*0,5*4</t>
  </si>
  <si>
    <t>-1652360081</t>
  </si>
  <si>
    <t>Poznámka k položce:_x000D_
viz TZ př.č. D.1.0, v.č. D.1.5.1, D.1.5.2 až 5_x000D_
20% hor. tř. II, 70% hor. tř. III  a 10% hor. tř.IV</t>
  </si>
  <si>
    <t>v asfaltové komunikaci tl.430mm, odstraněno v rámci připravných prací, popř. betonový recyklát</t>
  </si>
  <si>
    <t>"UV11" 5,34*1,26*(2,6-0,43)</t>
  </si>
  <si>
    <t>"UV13" 4,65*1,26*(2,6-0,43)</t>
  </si>
  <si>
    <t>"UV14" 4,85*1,26*(2,6-0,43)</t>
  </si>
  <si>
    <t>UV bourání</t>
  </si>
  <si>
    <t>1*0,5*(2,31-0,43)*4</t>
  </si>
  <si>
    <t>44,336*0,2</t>
  </si>
  <si>
    <t>-173930531</t>
  </si>
  <si>
    <t>44,336*0,7</t>
  </si>
  <si>
    <t>-2067643583</t>
  </si>
  <si>
    <t>44,336*0,1</t>
  </si>
  <si>
    <t>-1030451861</t>
  </si>
  <si>
    <t>"rýhy" (8,867+31,035+4,434)*0,6</t>
  </si>
  <si>
    <t>-71238973</t>
  </si>
  <si>
    <t>"UV11" 5,34*2,6*2</t>
  </si>
  <si>
    <t>"UV13" 4,65*2,6*2</t>
  </si>
  <si>
    <t>"UV14" 4,85*2,6*2</t>
  </si>
  <si>
    <t>-157738938</t>
  </si>
  <si>
    <t>-1155420027</t>
  </si>
  <si>
    <t>8,867+31,035</t>
  </si>
  <si>
    <t>2123096244</t>
  </si>
  <si>
    <t>39,902*6 'Přepočtené koeficientem množství</t>
  </si>
  <si>
    <t>-590773687</t>
  </si>
  <si>
    <t>4,434</t>
  </si>
  <si>
    <t>-457177567</t>
  </si>
  <si>
    <t>4,434*6 'Přepočtené koeficientem množství</t>
  </si>
  <si>
    <t>-1580490885</t>
  </si>
  <si>
    <t>"přípojky" (5,34+4,65+4,85)*1,26</t>
  </si>
  <si>
    <t>"UV - obnova" 1*1*3</t>
  </si>
  <si>
    <t>-366765378</t>
  </si>
  <si>
    <t>39,902+4,434</t>
  </si>
  <si>
    <t>44,336*1,8 'Přepočtené koeficientem množství</t>
  </si>
  <si>
    <t>-1596827710</t>
  </si>
  <si>
    <t>8,867+31,035+4,434</t>
  </si>
  <si>
    <t>-1,87-1,36</t>
  </si>
  <si>
    <t>-8,414</t>
  </si>
  <si>
    <t>-0,476</t>
  </si>
  <si>
    <t>OP vpusti</t>
  </si>
  <si>
    <t>-0,55*0,55*(2,31-0,54)*3</t>
  </si>
  <si>
    <t>1294655901</t>
  </si>
  <si>
    <t>36,1*2 'Přepočtené koeficientem množství</t>
  </si>
  <si>
    <t>799455881</t>
  </si>
  <si>
    <t>"DN150" (5,34+4,65+4,85)*1,26*0,45</t>
  </si>
  <si>
    <t>1100527724</t>
  </si>
  <si>
    <t>8,414*2 'Přepočtené koeficientem množství</t>
  </si>
  <si>
    <t>532732618</t>
  </si>
  <si>
    <t>72,2+16,828</t>
  </si>
  <si>
    <t>1183042742</t>
  </si>
  <si>
    <t>14,84</t>
  </si>
  <si>
    <t>-200019307</t>
  </si>
  <si>
    <t>(5,34+4,65+4,85)*1,26*0,1</t>
  </si>
  <si>
    <t>2080727637</t>
  </si>
  <si>
    <t>(5,34+4,65+4,85)*1,26*0,06</t>
  </si>
  <si>
    <t>UV - obnova</t>
  </si>
  <si>
    <t>1,26*1,26*0,05*3</t>
  </si>
  <si>
    <t>1258628506</t>
  </si>
  <si>
    <t>1,26*1,26*0,1*3</t>
  </si>
  <si>
    <t>1336573454</t>
  </si>
  <si>
    <t>7,968+19,986</t>
  </si>
  <si>
    <t>-1582326463</t>
  </si>
  <si>
    <t>34,69</t>
  </si>
  <si>
    <t>416084444</t>
  </si>
  <si>
    <t>24,802</t>
  </si>
  <si>
    <t>9,888</t>
  </si>
  <si>
    <t>1996435482</t>
  </si>
  <si>
    <t>"DN200" 5,5</t>
  </si>
  <si>
    <t>549152749</t>
  </si>
  <si>
    <t>"UV11" 5,34</t>
  </si>
  <si>
    <t>"UV13" 4,65</t>
  </si>
  <si>
    <t>"UV14" 4,85</t>
  </si>
  <si>
    <t>1515892565</t>
  </si>
  <si>
    <t>14,84*1,05 'Přepočtené koeficientem množství</t>
  </si>
  <si>
    <t>1047283236</t>
  </si>
  <si>
    <t>397792349</t>
  </si>
  <si>
    <t>3*3</t>
  </si>
  <si>
    <t>-313602273</t>
  </si>
  <si>
    <t>663696225</t>
  </si>
  <si>
    <t>dočasné zaslepení</t>
  </si>
  <si>
    <t>1946782992</t>
  </si>
  <si>
    <t>438476685</t>
  </si>
  <si>
    <t>"sedlo" 3</t>
  </si>
  <si>
    <t>navrtávací sedlová odbočka DN150 s integrovaným kulovým kloubem</t>
  </si>
  <si>
    <t>-2087155083</t>
  </si>
  <si>
    <t>895,1-R</t>
  </si>
  <si>
    <t>Dodávka + montáž uliční vpusť s kalištěm a kalovým košem, vč. plastové mříže s rámem a zapáchovou uzávěrou, odtok pro DN150</t>
  </si>
  <si>
    <t>-552902884</t>
  </si>
  <si>
    <t>Poznámka k položce:_x000D_
viz TZ př.č. D.1.0, v.č. D.1.5.1, D.1.5.2 až 5_x000D_
Jednotlivé díly vpusti se upraví na stavbě s ohledem na vykřížení se skutečnou polohou sítí</t>
  </si>
  <si>
    <t>obnova</t>
  </si>
  <si>
    <t>2039894962</t>
  </si>
  <si>
    <t>"DN150" 3,14*0,075*0,075*6,2</t>
  </si>
  <si>
    <t>"DN200" 3,14*0,1*0,1*3,1</t>
  </si>
  <si>
    <t>1345943837</t>
  </si>
  <si>
    <t>asfaltová komunikace, provedeno v rámci SO 01 Kanalizace</t>
  </si>
  <si>
    <t>zpětné vyspravení viz SO 05.1 Vozovky</t>
  </si>
  <si>
    <t>"UV11" 3,74*2</t>
  </si>
  <si>
    <t>"UV13" 3,05*2</t>
  </si>
  <si>
    <t>"UV14" 3,25*2</t>
  </si>
  <si>
    <t>UV, dořez</t>
  </si>
  <si>
    <t>0,5*2*4</t>
  </si>
  <si>
    <t>930,1-R</t>
  </si>
  <si>
    <t>Vybourání stávající uliční vpusti, vč. krycí mříže, vč. odvozu a likvidace</t>
  </si>
  <si>
    <t>492156445</t>
  </si>
  <si>
    <t>Vybourání stávající uličníá vpusti, vč. krycé mříže, vč. odvozu a likvidace</t>
  </si>
  <si>
    <t>Poznámka k položce:_x000D_
viz TZ př.č. D.1.0, v.č. D.1.5.1, D.1.5.2 až 5_x000D_
Litinová mříž (1ks) bude předána správci komunikace – Technické služby Tábor s.r.o. – odvezeny do jeho provozovny.</t>
  </si>
  <si>
    <t>"UV11" 1</t>
  </si>
  <si>
    <t>"UV13" 1</t>
  </si>
  <si>
    <t>"UV14" 1</t>
  </si>
  <si>
    <t>"UV19" 1</t>
  </si>
  <si>
    <t>725847822</t>
  </si>
  <si>
    <t>"kamenivo z vozovky na mezideponii do 1km pro zpětné zapravení" 10,06</t>
  </si>
  <si>
    <t>"kamenivo z vozovky zpět na stavbu do 1km pro zpětné zapravení" 10,06</t>
  </si>
  <si>
    <t>"kamenivo z vozovky na trvalou skládku" 2,311+5,796</t>
  </si>
  <si>
    <t>"asfalt z vozovky" 5,456+2,825</t>
  </si>
  <si>
    <t>"asfaltový recyklát" 3,125</t>
  </si>
  <si>
    <t>-96224905</t>
  </si>
  <si>
    <t>"kamenivo z vozovky, nekontaminované, do 16km, skládka Rumpold Želeč" 2,311*15</t>
  </si>
  <si>
    <t>"kamenivo z vozovky asfaltové, nekontaminované uvažováno 80%, do 16km, skládka Rumpold Želeč" (5,796*0,8)*15</t>
  </si>
  <si>
    <t>"kamenivo z vozovky asfaltové, kontaminované uvažováno 20%, skládka Rumpold Vodňany, do 60km" (5,796*0,2)*59</t>
  </si>
  <si>
    <t>"asfalt  + obalované kamenivo z vozovky, nekontaminované, skládka Rumpold Žatec, do 16km" (5,456+2,852)*15</t>
  </si>
  <si>
    <t>"asfaltový recyklát, nekontaminované, do 16km, skládka Rumpold Želeč" 3,125*15</t>
  </si>
  <si>
    <t>-1948683011</t>
  </si>
  <si>
    <t>"plastové potrubí" 0,083</t>
  </si>
  <si>
    <t>-911650416</t>
  </si>
  <si>
    <t>"plastové potrubí,  do 5km daich v Táboře" 0,083*4</t>
  </si>
  <si>
    <t>-227855309</t>
  </si>
  <si>
    <t>39,633+0,083</t>
  </si>
  <si>
    <t>658506668</t>
  </si>
  <si>
    <t>"kamenivo z vozovky asfaltové , kontaminované uvažováno 20%" 5,796*0,2</t>
  </si>
  <si>
    <t>1747538220</t>
  </si>
  <si>
    <t>1898208264</t>
  </si>
  <si>
    <t>"kamenivo z vozovky" 2,311</t>
  </si>
  <si>
    <t>"kamenivo z vozovky asfaltové, nekontaminované uvažováno 80%" 5,796*0,8</t>
  </si>
  <si>
    <t>1718332147</t>
  </si>
  <si>
    <t>1250793619</t>
  </si>
  <si>
    <t>0004 - SO 05.3.2 Doplnění stávajícího odvodnění</t>
  </si>
  <si>
    <t>958984989</t>
  </si>
  <si>
    <t>"UV12" 0,9*(1,26+0,4+0,4)</t>
  </si>
  <si>
    <t>"UV15" 0,9*(1,26+0,4+0,4)</t>
  </si>
  <si>
    <t>"UV16" 1,6*(1,26+0,4+0,4)</t>
  </si>
  <si>
    <t>"UV17" 1*(1,26+0,4+0,4)</t>
  </si>
  <si>
    <t>"UV18" 1,9*(1,26+0,4+0,4)</t>
  </si>
  <si>
    <t>"UV19" 1,6*(1,26+0,4+0,4)</t>
  </si>
  <si>
    <t>"UV20" 1*(1,26+0,4+0,4)</t>
  </si>
  <si>
    <t>"UV21" 1,6*(1,26+0,4+0,4)</t>
  </si>
  <si>
    <t>-201429686</t>
  </si>
  <si>
    <t>"UV12" 0,9*(1,26+0,2+0,2)</t>
  </si>
  <si>
    <t>"UV15" 0,9*(1,26+0,2+0,2)</t>
  </si>
  <si>
    <t>"UV16" 1,6*(1,26+0,2+0,2)</t>
  </si>
  <si>
    <t>"UV17" 1*(1,26+0,2+0,2)</t>
  </si>
  <si>
    <t>"UV18" 1,9*(1,26+0,2+0,2)</t>
  </si>
  <si>
    <t>"UV19" 1,6*(1,26+0,2+0,2)</t>
  </si>
  <si>
    <t>"UV20" 1*(1,26+0,2+0,2)</t>
  </si>
  <si>
    <t>"UV21" 1,6*(1,26+0,2+0,2)</t>
  </si>
  <si>
    <t>-1835127930</t>
  </si>
  <si>
    <t>"UV12" 2,35*(1,26+0,2+0,2)</t>
  </si>
  <si>
    <t>"UV15" 2,47*(1,26+0,2+0,2)</t>
  </si>
  <si>
    <t>"UV16" 3,41*(1,26+0,2+0,2)</t>
  </si>
  <si>
    <t>"UV17" 3,52*(1,26+0,2+0,2)</t>
  </si>
  <si>
    <t>"UV18" 2,82*(1,26+0,2+0,2)</t>
  </si>
  <si>
    <t>"UV19" 2,6*(1,26+0,2+0,2)</t>
  </si>
  <si>
    <t>"UV20" 2,46*(1,26+0,2+0,2)</t>
  </si>
  <si>
    <t>"UV21" 3,7*(1,26+0,2+0,2)</t>
  </si>
  <si>
    <t>(1,26+0,2+0,2)*0,5*8</t>
  </si>
  <si>
    <t>10003008</t>
  </si>
  <si>
    <t>"asfaltová vozovka" 56,3</t>
  </si>
  <si>
    <t>"asfaltový recyklát" 21,63</t>
  </si>
  <si>
    <t>-349612748</t>
  </si>
  <si>
    <t>přípojky, š.0,8m viz situace souběh po lomu se stokou</t>
  </si>
  <si>
    <t>"UV12" 2,35*(1,26+0,4+0,4)</t>
  </si>
  <si>
    <t>"UV15" 2,47*(1,26+0,4+0,4)</t>
  </si>
  <si>
    <t>"UV16" 3,41*(1,26+0,4+0,4)</t>
  </si>
  <si>
    <t>"UV17" 3,52*(1,26+0,4+0,4)</t>
  </si>
  <si>
    <t>"UV18" 2,82*(1,26+0,4+0,4)</t>
  </si>
  <si>
    <t>"UV19" 2,6*(1,26+0,4+0,4)</t>
  </si>
  <si>
    <t>"UV20" 2,46*(1,26+0,4+0,4)</t>
  </si>
  <si>
    <t>"UV21" 3,7*(1,26+0,4+0,4)</t>
  </si>
  <si>
    <t>(1,26+0,4+0,4)*0,5*8</t>
  </si>
  <si>
    <t>v asfaltové komunikaci tl.540mm, odstraněno v rámci připravných prací, popř. asfaltový recyklát</t>
  </si>
  <si>
    <t>"UV12" 3,25*1,26*(2,6-0,43)</t>
  </si>
  <si>
    <t>"UV15" 3,37*1,26*(2,6-0,43)</t>
  </si>
  <si>
    <t>"UV16" 5,01*1,26*(2,8-0,43)</t>
  </si>
  <si>
    <t>"UV17" 4,52*1,26*(2,8-0,43)</t>
  </si>
  <si>
    <t>"UV18" 4,72*1,26*(2,8-0,43)</t>
  </si>
  <si>
    <t>"UV19" 4,2*1,26*(2,9-0,43)</t>
  </si>
  <si>
    <t>"UV20" 3,46*1,26*(2,9-0,43)</t>
  </si>
  <si>
    <t>"UV21" 5,3*1,26*(2,9-0,43)</t>
  </si>
  <si>
    <t>1*0,5*(2,31-0,43)*8</t>
  </si>
  <si>
    <t>108,508*0,2</t>
  </si>
  <si>
    <t>108,508*0,7</t>
  </si>
  <si>
    <t>108,508*0,1</t>
  </si>
  <si>
    <t>"rýhy" (21,702+75,956+10,851)*0,6</t>
  </si>
  <si>
    <t>"UV12" 3,25*2,6*2</t>
  </si>
  <si>
    <t>"UV15" 3,37*2,6*2</t>
  </si>
  <si>
    <t>"UV16" 5,01*2,8*2</t>
  </si>
  <si>
    <t>"UV17" 4,52*2,8*2</t>
  </si>
  <si>
    <t>"UV18" 4,72*2,8*2</t>
  </si>
  <si>
    <t>"UV19" 4,2*2,9*2</t>
  </si>
  <si>
    <t>"UV20" 3,46*2,9*2</t>
  </si>
  <si>
    <t>"UV21" 5,3*2,9*2</t>
  </si>
  <si>
    <t>21,702+75,956</t>
  </si>
  <si>
    <t>97,658*6 'Přepočtené koeficientem množství</t>
  </si>
  <si>
    <t>1160565856</t>
  </si>
  <si>
    <t>10,851</t>
  </si>
  <si>
    <t>2049100261</t>
  </si>
  <si>
    <t>10,851*6 'Přepočtené koeficientem množství</t>
  </si>
  <si>
    <t>"přípojky" (3,25+3,37+5,01+4,52+4,72+4,2+3,46+5,3)*1,26</t>
  </si>
  <si>
    <t>"UV" 1*1*8</t>
  </si>
  <si>
    <t>97,658+10,851</t>
  </si>
  <si>
    <t>108,509*1,8 'Přepočtené koeficientem množství</t>
  </si>
  <si>
    <t>21,702+75,956+10,851</t>
  </si>
  <si>
    <t>-4,263-3,193</t>
  </si>
  <si>
    <t>-19,182</t>
  </si>
  <si>
    <t>-1,27</t>
  </si>
  <si>
    <t>-0,55*0,55*(2,31-0,54)*8</t>
  </si>
  <si>
    <t>76,318*2 'Přepočtené koeficientem množství</t>
  </si>
  <si>
    <t>"přípojky DN150" (3,25+3,37+5,01+4,52+4,72+4,2+3,46+5,3)*1,26*0,45</t>
  </si>
  <si>
    <t>19,182*2 'Přepočtené koeficientem množství</t>
  </si>
  <si>
    <t>152,636+38,364</t>
  </si>
  <si>
    <t>33,83</t>
  </si>
  <si>
    <t>"přípojky" (3,25+3,37+5,01+4,52+4,72+4,2+3,46+5,3)*1,26*0,1</t>
  </si>
  <si>
    <t>"přípojky" (3,25+3,37+5,01+4,52+4,72+4,2+3,46+5,3)*1,26*0,06</t>
  </si>
  <si>
    <t>1,26*1,26*0,05*8</t>
  </si>
  <si>
    <t>1,26*1,26*0,1*8</t>
  </si>
  <si>
    <t>-1812930657</t>
  </si>
  <si>
    <t>17,43+45,368</t>
  </si>
  <si>
    <t>-1263533617</t>
  </si>
  <si>
    <t>77,93</t>
  </si>
  <si>
    <t>1578302856</t>
  </si>
  <si>
    <t>56,3</t>
  </si>
  <si>
    <t>21,63</t>
  </si>
  <si>
    <t>"UV12" 3,25</t>
  </si>
  <si>
    <t>"UV15" 3,37</t>
  </si>
  <si>
    <t>"UV16" 5,01</t>
  </si>
  <si>
    <t>"UV17" 4,52</t>
  </si>
  <si>
    <t>"UV18" 4,72</t>
  </si>
  <si>
    <t>"UV19" 4,2</t>
  </si>
  <si>
    <t>"UV20" 3,46</t>
  </si>
  <si>
    <t>"UV21" 5,3</t>
  </si>
  <si>
    <t>318341675</t>
  </si>
  <si>
    <t>33,83*1,05 'Přepočtené koeficientem množství</t>
  </si>
  <si>
    <t>3*8</t>
  </si>
  <si>
    <t>"směrový lom" 3</t>
  </si>
  <si>
    <t>28617172,1</t>
  </si>
  <si>
    <t>koleno kanalizační PP SN16 90° DN 150</t>
  </si>
  <si>
    <t>700720153</t>
  </si>
  <si>
    <t>"UV16, UV20, UV21" 3</t>
  </si>
  <si>
    <t>"sedlo" 8</t>
  </si>
  <si>
    <t>"UV12" 2,35*1</t>
  </si>
  <si>
    <t>"UV15" 2,47*1</t>
  </si>
  <si>
    <t>"UV16" 3,41*2</t>
  </si>
  <si>
    <t>"UV17" 3,52*2</t>
  </si>
  <si>
    <t>"UV18" 2,82*2</t>
  </si>
  <si>
    <t>"UV19" 2,6*2</t>
  </si>
  <si>
    <t>"UV20" 2,46*1</t>
  </si>
  <si>
    <t>"UV21" 3,7*2</t>
  </si>
  <si>
    <t>0,5*2*8</t>
  </si>
  <si>
    <t>-477181917</t>
  </si>
  <si>
    <t>"kamenivo z vozovky na mezideponii do 1km pro zpětné zapravení" 22,6</t>
  </si>
  <si>
    <t>"kamenivo z vozovky zpět na stavbu do 1km pro zpětné zapravení" 22,6</t>
  </si>
  <si>
    <t>"kamenivo z vozovky na trvalou skládku" 5,055+13,157</t>
  </si>
  <si>
    <t>"asfalt z vozovky" 12,386+6,475</t>
  </si>
  <si>
    <t>"asfaltový recyklát" 6,835</t>
  </si>
  <si>
    <t>-447341943</t>
  </si>
  <si>
    <t>"kamenivo z vozovky, nekontaminované, do 16km, skládka Rumpold Želeč" 5,055*15</t>
  </si>
  <si>
    <t>"kamenivo z vozovky asfaltové, nekontaminované uvažováno 80%, do 16km, skládka Rumpold Želeč" (13,157*0,8)*15</t>
  </si>
  <si>
    <t>"kamenivo z vozovky asfaltové, kontaminované uvažováno 20%, skládka Rumpold Vodňany, do 60km" (13,157*0,2)*59</t>
  </si>
  <si>
    <t>"asfalt  + obalované kamenivo z vozovky, nekontaminované, skládka Rumpold Žatec, do 16km" (12,386+6,475)*15</t>
  </si>
  <si>
    <t>"asfaltový recyklát, nekontaminované, do 16km, skládka Rumpold Želeč" 6,835*15</t>
  </si>
  <si>
    <t>89,108</t>
  </si>
  <si>
    <t>-972777025</t>
  </si>
  <si>
    <t>"kamenivo z vozovky asfaltové , kontaminované uvažováno 20%" 13,157*0,2</t>
  </si>
  <si>
    <t>1589387958</t>
  </si>
  <si>
    <t>"kamenivo z vozovky" 5,055</t>
  </si>
  <si>
    <t>"kamenivo z vozovky asfaltové, nekontaminované uvažováno 80%" 13,157*0,8</t>
  </si>
  <si>
    <t>198,503-191</t>
  </si>
  <si>
    <t>0005 - SO 05.4 Obnova dopravního značení</t>
  </si>
  <si>
    <t>915121111</t>
  </si>
  <si>
    <t>Vodorovné dopravní značení vodící čáry souvislé š 250 mm základní bílá barva</t>
  </si>
  <si>
    <t>974869618</t>
  </si>
  <si>
    <t>Vodorovné dopravní značení stříkané barvou  vodící čára bílá šířky 250 mm souvislá základní</t>
  </si>
  <si>
    <t>"VDZ - 1. fáze - barva"</t>
  </si>
  <si>
    <t>"V4 (0,25)" 624,6</t>
  </si>
  <si>
    <t>915121121</t>
  </si>
  <si>
    <t>Vodorovné dopravní značení vodící čáry přerušované š 250 mm základní bílá barva</t>
  </si>
  <si>
    <t>297938429</t>
  </si>
  <si>
    <t>Vodorovné dopravní značení stříkané barvou  vodící čára bílá šířky 250 mm přerušovaná základní</t>
  </si>
  <si>
    <t>"V4 (0,5/0,5/0,25)" 26,2</t>
  </si>
  <si>
    <t>915131111</t>
  </si>
  <si>
    <t>Vodorovné dopravní značení přechody pro chodce, šipky, symboly základní bílá barva</t>
  </si>
  <si>
    <t>1981834143</t>
  </si>
  <si>
    <t>Vodorovné dopravní značení stříkané barvou  přechody pro chodce, šipky, symboly bílé základní</t>
  </si>
  <si>
    <t>"přechod pro chodce V7 šířky 5,0 m  délky 6,5 m" 15,0</t>
  </si>
  <si>
    <t>"piktogram V20 (cyklokoridor) ; do 0,7 m2/ks" 34*0,7</t>
  </si>
  <si>
    <t>"autobusová zastávka V11a (délka 19,0 m, šíře 3,0m)" 1*19,5</t>
  </si>
  <si>
    <t>915221111</t>
  </si>
  <si>
    <t>Vodorovné dopravní značení vodící čáry souvislé š 250 mm bílý plast</t>
  </si>
  <si>
    <t>-1416601881</t>
  </si>
  <si>
    <t>Vodorovné dopravní značení stříkaným plastem  vodící čára bílá šířky 250 mm souvislá základní</t>
  </si>
  <si>
    <t>"VDZ - 2. fáze - plast"</t>
  </si>
  <si>
    <t>915221121</t>
  </si>
  <si>
    <t>Vodorovné dopravní značení vodící čáry přerušované š 250 mm bílý plast</t>
  </si>
  <si>
    <t>2060466448</t>
  </si>
  <si>
    <t>Vodorovné dopravní značení stříkaným plastem  vodící čára bílá šířky 250 mm přerušovaná základní</t>
  </si>
  <si>
    <t>915231111</t>
  </si>
  <si>
    <t>Vodorovné dopravní značení přechody pro chodce, šipky, symboly bílý plast</t>
  </si>
  <si>
    <t>1549037946</t>
  </si>
  <si>
    <t>Vodorovné dopravní značení stříkaným plastem  přechody pro chodce, šipky, symboly nápisy bílé základní</t>
  </si>
  <si>
    <t>915611111</t>
  </si>
  <si>
    <t>Předznačení vodorovného liniového značení</t>
  </si>
  <si>
    <t>-1890201473</t>
  </si>
  <si>
    <t>Předznačení pro vodorovné značení stříkané barvou nebo prováděné z nátěrových hmot liniové dělicí čáry, vodicí proužky</t>
  </si>
  <si>
    <t>"VDZ - 1. fáze - předzančení"</t>
  </si>
  <si>
    <t>915621111</t>
  </si>
  <si>
    <t>Předznačení vodorovného plošného značení</t>
  </si>
  <si>
    <t>917021679</t>
  </si>
  <si>
    <t>Předznačení pro vodorovné značení stříkané barvou nebo prováděné z nátěrových hmot plošné šipky, symboly, nápisy</t>
  </si>
  <si>
    <t>-1989212298</t>
  </si>
  <si>
    <t>2087603475</t>
  </si>
  <si>
    <t>0006 - SO 05.5 Obnova nezpevněných povrchů</t>
  </si>
  <si>
    <t>122251105</t>
  </si>
  <si>
    <t>Odkopávky a prokopávky nezapažené v hornině třídy těžitelnosti I, skupiny 3 objem do 1000 m3 strojně</t>
  </si>
  <si>
    <t>-1780538656</t>
  </si>
  <si>
    <t>Odkopávky a prokopávky nezapažené strojně v hornině třídy těžitelnosti I skupiny 3 přes 500 do 1 000 m3</t>
  </si>
  <si>
    <t>pro zatravnění a ohumusování</t>
  </si>
  <si>
    <t>202,2*0,2</t>
  </si>
  <si>
    <t>1250180751</t>
  </si>
  <si>
    <t>1945185634</t>
  </si>
  <si>
    <t>odkopávky do 16km</t>
  </si>
  <si>
    <t>40,44</t>
  </si>
  <si>
    <t>1474686714</t>
  </si>
  <si>
    <t>40,44*6 'Přepočtené koeficientem množství</t>
  </si>
  <si>
    <t>Nakládání výkopku z hornin třídy těžitelnosti I, skupiny 1 až 3 do 100 m3 - ornice zpět na stavbu</t>
  </si>
  <si>
    <t>-1419200091</t>
  </si>
  <si>
    <t>získana ornice v ramci jednotlivých SO</t>
  </si>
  <si>
    <t>"SO01" 108*0,2</t>
  </si>
  <si>
    <t>"SO02" 17,5*0,2</t>
  </si>
  <si>
    <t>"SO04" 48,8*0,2</t>
  </si>
  <si>
    <t>-966857838</t>
  </si>
  <si>
    <t>40,44*1,8 'Přepočtené koeficientem množství</t>
  </si>
  <si>
    <t>181,1-R</t>
  </si>
  <si>
    <t>Zatravnění a ohumusování, vč. zálivky vodou, vč. dodávky materiálů</t>
  </si>
  <si>
    <t>-2022142460</t>
  </si>
  <si>
    <t>-1041223962</t>
  </si>
  <si>
    <t>202,2</t>
  </si>
  <si>
    <t>zemina pro terénní úpravy -  ornice</t>
  </si>
  <si>
    <t>336157705</t>
  </si>
  <si>
    <t>ornice nad rámec sejmutí ornice z jednotlivých SO</t>
  </si>
  <si>
    <t>202,2*0,2-34,86</t>
  </si>
  <si>
    <t>5,58*1,6 'Přepočtené koeficientem množství</t>
  </si>
  <si>
    <t>185,1-R</t>
  </si>
  <si>
    <t xml:space="preserve">Výsadba keřů tavolníků (Spiraea cinerea) s vyhloubením jamek a přihnojení,  vč. mulčovací kůry, vč. dodávkou materiálů a zálivky vodou </t>
  </si>
  <si>
    <t>1043604764</t>
  </si>
  <si>
    <t>celková délka pro obnovu je 15,7m</t>
  </si>
  <si>
    <t>185,2-R</t>
  </si>
  <si>
    <t xml:space="preserve">Výsadba keřů ptačí zob (Ligustrum vulgare) s vyhloubením jamek a přihnojení,  vč. mulčovací kůry, vč. dodávkou materiálů a zálivky vodou </t>
  </si>
  <si>
    <t>-1064219408</t>
  </si>
  <si>
    <t>Výsadba keřů ptačí zob (Ligustrum vulgare) s vyhloubením jamek a přihnojení,  vč. mulčovací kůry, vč. dodávkou materiálů a z</t>
  </si>
  <si>
    <t>celková délka pro obnovu je 9m</t>
  </si>
  <si>
    <t>998231311</t>
  </si>
  <si>
    <t>Přesun hmot pro sadovnické a krajinářské úpravy vodorovně do 5000 m</t>
  </si>
  <si>
    <t>221936342</t>
  </si>
  <si>
    <t>Přesun hmot pro sadovnické a krajinářské úpravy - strojně dopravní vzdálenost do 5000 m</t>
  </si>
  <si>
    <t>006 - Ostatní a vedlejší náklady</t>
  </si>
  <si>
    <t xml:space="preserve">    1.1 - Zařízení staveniště</t>
  </si>
  <si>
    <t xml:space="preserve">      1.1.1 - Zřízení, údržba a odstranění prostor dodavatele</t>
  </si>
  <si>
    <t xml:space="preserve">      1.1.3 - Zabezpečení podm.dle Plánu bezpečnosti práce</t>
  </si>
  <si>
    <t xml:space="preserve">      1.1.4 - Geodetické vytyčení stavby</t>
  </si>
  <si>
    <t xml:space="preserve">      1.1.5 - Zajištění čištění komunikací </t>
  </si>
  <si>
    <t xml:space="preserve">    1.2 - Doprovodné objekty - Propagace</t>
  </si>
  <si>
    <t xml:space="preserve">      1.2.1 - Informační tabule</t>
  </si>
  <si>
    <t xml:space="preserve">    1.3 - Související činnosti</t>
  </si>
  <si>
    <t xml:space="preserve">      1.3.2 - Havarijní  plán stavby</t>
  </si>
  <si>
    <t xml:space="preserve">      1.3.4 - Geodetické zaměření skutečného provedení  stavby</t>
  </si>
  <si>
    <t xml:space="preserve">      1.3.5 - Dokumentace realizační, dílenská, technologické postupy</t>
  </si>
  <si>
    <t xml:space="preserve">      1.3.6 - Dokumentace skutečného provedení stavby</t>
  </si>
  <si>
    <t xml:space="preserve">      1.3.8 - Zkoušky</t>
  </si>
  <si>
    <t xml:space="preserve">      1.3.9 - Koordinační a inženýrská činnost</t>
  </si>
  <si>
    <t xml:space="preserve">      1.3.11 - Dopravně inženýrská opatření</t>
  </si>
  <si>
    <t xml:space="preserve">      1.3.12 - Fotodokumentace stavby</t>
  </si>
  <si>
    <t xml:space="preserve">      1.3.13 - Obnova povrchů komunikací</t>
  </si>
  <si>
    <t xml:space="preserve">      1.3.15 - Geolog</t>
  </si>
  <si>
    <t xml:space="preserve">    1.4 - Pasportizace</t>
  </si>
  <si>
    <t xml:space="preserve">      1.4.1 - Pasportizace stávajících objektů</t>
  </si>
  <si>
    <t xml:space="preserve">    1.5 - Monitoring</t>
  </si>
  <si>
    <t xml:space="preserve">      1.5.1 - Monitoring stávajícíh objektů</t>
  </si>
  <si>
    <t xml:space="preserve">    1.6 - Provozní vlivy</t>
  </si>
  <si>
    <t xml:space="preserve">      1.6.1 - Provozní vlivy</t>
  </si>
  <si>
    <t>1.1</t>
  </si>
  <si>
    <t>Zařízení staveniště</t>
  </si>
  <si>
    <t>1.1.1</t>
  </si>
  <si>
    <t>Zřízení, údržba a odstranění prostor dodavatele</t>
  </si>
  <si>
    <t>1.1.1.1</t>
  </si>
  <si>
    <t>ZS zhotovitele</t>
  </si>
  <si>
    <t>607068469</t>
  </si>
  <si>
    <t xml:space="preserve">Šatny, sociální objekty (mobilní WC...), kancelář pro stavbyvedoucího a mistra,a pro jednání ostatní dozorů, kryté plechové uzamyk. sklady, volné sklady - potrubí, prefa díly, sypké materiály, apod. Oplocení, osvětlení, napojení na média, vč. Poplatky majiteli veřejných pozemků za dočasný pronájem ploch pro zařízení staveniště a poplatků za energie            </t>
  </si>
  <si>
    <t>1.1.1.2</t>
  </si>
  <si>
    <t>Náklady na záložní čerpadla 1x 5l/s a 1x 10l/s, vč. jejich uskladnění po celou dobu výstavby</t>
  </si>
  <si>
    <t>-1402092392</t>
  </si>
  <si>
    <t>Náklady na záložní čerpadla 1x 5l/s a 1x 10l/s, vč. jejich uskladnění po celou dobu výstavby.
Slouží jako záloha v případě poruchy čerpadel pro přečerpávání odpadních vod</t>
  </si>
  <si>
    <t>1.1.1.3</t>
  </si>
  <si>
    <t>Náklady na ochranu kmene stromu bedněním výšky do 2 m, popř, vyvázaní větví, vč. následného odstranění</t>
  </si>
  <si>
    <t>-54631647</t>
  </si>
  <si>
    <t>1.1.3</t>
  </si>
  <si>
    <t>Zabezpečení podm.dle Plánu bezpečnosti práce</t>
  </si>
  <si>
    <t>1.1.3.1</t>
  </si>
  <si>
    <t>Provizorní přechody pro pěší a přejezdy</t>
  </si>
  <si>
    <t>Kpl</t>
  </si>
  <si>
    <t>-2134561721</t>
  </si>
  <si>
    <t>Zřízení, instalace a následná likvidace provizorních přechodů pro pěší a dočasných přejezdů pro vozidla Provizorní přechody pro pěší a přejezdy, vč. odstranění po ukončení stavebních prací</t>
  </si>
  <si>
    <t xml:space="preserve">Poznámka k položce:_x000D_
Specifikace přechodů a přejezdů:_x000D_
-	přemostění všech výkopů lávkami se zábradlím – přípojky přes chodník před domy_x000D_
-              přemostění výkopů příjezdů k nemovitostem_x000D_
</t>
  </si>
  <si>
    <t>1.1.3.2</t>
  </si>
  <si>
    <t>Provizorní ohrazení všech výkopů</t>
  </si>
  <si>
    <t>1809713550</t>
  </si>
  <si>
    <t>Zřízení, instalace a ukotvení  provizorních ohrazení výkopů včetně následné likvidace provizorního ohrazení výkopů</t>
  </si>
  <si>
    <t>1.1.3.3</t>
  </si>
  <si>
    <t xml:space="preserve">Náklady na provedení betonových přehrázek </t>
  </si>
  <si>
    <t>-1511914298</t>
  </si>
  <si>
    <t>Výkopy stok, šachet, vodovodů, přípojek bude zajištěn betonovými přehrázkami na terénu tak, aby nedocházelo ke splavování povrchových dešťových vod do výkopu a k rozmáčení základové spáry</t>
  </si>
  <si>
    <t>Poznámka k položce:_x000D_
viz TZ př.č. D1.0</t>
  </si>
  <si>
    <t>1.1.4</t>
  </si>
  <si>
    <t>Geodetické vytyčení stavby</t>
  </si>
  <si>
    <t>1.1.4.1</t>
  </si>
  <si>
    <t>Náklady na vytýčení všech inženýrských sítí na staveništi u jednotlivých správců a majitelů,  před zahájením stavebních prací, vč. ověření polohy ručně kopanými sondami</t>
  </si>
  <si>
    <t>890939078</t>
  </si>
  <si>
    <t>Zhotovitel  zajistí aktualizaci vyjádření majitelů všech stávajících inženýrských sítí a následně zajistí vytyčení všech stávajících inženýrských sítí na staveništi u jednotlivých správců a majitelů, vč. ověření polohy ručně kopanými sondami</t>
  </si>
  <si>
    <t>1.1.4.2</t>
  </si>
  <si>
    <t>Náklady na vytýčení celé stavby před zahájením stavebních prací</t>
  </si>
  <si>
    <t>-697468385</t>
  </si>
  <si>
    <t>Zhotovitel  zajistí geodetické vytýčení všech objektů oprávněným geodetem stavby,s předáním protokolu o vytýčení stavby</t>
  </si>
  <si>
    <t>1.1.4.3</t>
  </si>
  <si>
    <t xml:space="preserve">Náklady na provedení ručních kopaných sond pro zjištění podzemních sítí při zaměřování </t>
  </si>
  <si>
    <t>-913690821</t>
  </si>
  <si>
    <t>Poznámka k položce:_x000D_
viz TZ B.1.5</t>
  </si>
  <si>
    <t>1.1.4.4</t>
  </si>
  <si>
    <t>Náklady na geodetické zaměření stávající komunikace před zahájemín stavebních prací, vč. svislého a vodrovného dopravního značení v rozsahu stavby</t>
  </si>
  <si>
    <t>-697122539</t>
  </si>
  <si>
    <t>Náklady na geodetické zaměření stávající komunikace v rozsahu její obnovy. Toto geodetické zaměření bude sloužit jako podklad pro obnovu závěrečné obrusné vrstvy, aby byly zachované příčné a podélné sklony vozovky pro její odvodnění do uličních vpustí nebo terénu a výškové navázání této obnovy obrusné vrstvy na navazující stávající přilehlé zpevněné a nezpevněné plochy – komunikace, chodníky, nezpevněná krajnice atd</t>
  </si>
  <si>
    <t>Poznámka k položce:_x000D_
viz TZ B.8.14</t>
  </si>
  <si>
    <t>1.1.5</t>
  </si>
  <si>
    <t xml:space="preserve">Zajištění čištění komunikací </t>
  </si>
  <si>
    <t>1.1.5.1</t>
  </si>
  <si>
    <t>Čistění komunikací</t>
  </si>
  <si>
    <t>779729600</t>
  </si>
  <si>
    <t>Zajištění čištění komunikací po celou dobu realizace stavby</t>
  </si>
  <si>
    <t>1.2</t>
  </si>
  <si>
    <t>Doprovodné objekty - Propagace</t>
  </si>
  <si>
    <t>1.2.1</t>
  </si>
  <si>
    <t>Informační tabule</t>
  </si>
  <si>
    <t>1.2.1.1</t>
  </si>
  <si>
    <t>Informační tabule 1500x1000mm</t>
  </si>
  <si>
    <t>-260220827</t>
  </si>
  <si>
    <t xml:space="preserve">1 ks informační tabule, odolná proti povětrnostním vlivům, vyrobená z hliníku. Tabule bude mít rozměry 1500x1000 mm a bude v minimální výšce 1,6 m nad terénem, osazená na zabetonovaných ocelových sloupcích </t>
  </si>
  <si>
    <t>1.3</t>
  </si>
  <si>
    <t>Související činnosti</t>
  </si>
  <si>
    <t>1.3.2</t>
  </si>
  <si>
    <t>Havarijní  plán stavby</t>
  </si>
  <si>
    <t>1.3.2.1</t>
  </si>
  <si>
    <t>Náklady na  zpracování, projednání a schválení havarijního plánu stavby</t>
  </si>
  <si>
    <t>727613374</t>
  </si>
  <si>
    <t>Náklady na  zpracování, projednání a schválení havarijního plánu stavby. Havarijní plán bude vypracován 5x v tištěné verzi a 2x v digitální verzi na CD</t>
  </si>
  <si>
    <t>1.3.4</t>
  </si>
  <si>
    <t>Geodetické zaměření skutečného provedení  stavby</t>
  </si>
  <si>
    <t>1.3.4.1</t>
  </si>
  <si>
    <t>1893212481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</si>
  <si>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1x v digitální verzi na CD. Bude provedeno na podkladu katastrální mapy.</t>
  </si>
  <si>
    <t>1.3.4.2</t>
  </si>
  <si>
    <t>Vyhotovení geometrických plánů pro rozdělení pozemků a geometrických plánů s vyznačením věcných břemen pro vklady do katastru nemovitosti</t>
  </si>
  <si>
    <t>1818012021</t>
  </si>
  <si>
    <t>Vypracování geometrických plánů pro rozdělení pozemků a geometrických plánů skutečného provedení celé stavby do katastrální mapy s vyznačením věcných břemen dle požadavků a zásad platné státní legislativy a dle požadavků Katastrálního úřadu. Geometrické plány pro vklad do KN budou vypracovány 6x v tištěné verzi a 2x v digitální verzi na CD. Dokumentace bude ověřená odpovědným geodetem a Katastrálním úřadem.</t>
  </si>
  <si>
    <t>1.3.5</t>
  </si>
  <si>
    <t>Dokumentace realizační, dílenská, technologické postupy</t>
  </si>
  <si>
    <t>1.3.5.2</t>
  </si>
  <si>
    <t>Dokumentace realizační a dílenská</t>
  </si>
  <si>
    <t>901644967</t>
  </si>
  <si>
    <t>Vypracování realizační a dílenské dokumentace stavby jednotlivých dílčích staveb celého komplexu. Realizační dokumentace bude vypracována 4x v tištěné verzi a 2x v digitální verzi na CD., vč. schválení TDS a AD</t>
  </si>
  <si>
    <t>1.3.5.3</t>
  </si>
  <si>
    <t>Technologické postupy</t>
  </si>
  <si>
    <t>-624831287</t>
  </si>
  <si>
    <t>Náklady na vypracování technologických postupů jednotlivých celků stavby, vč. vypracování časového postupu výstavby dle předpokládaných termínů doby plnění vč. schválení TDS a AD</t>
  </si>
  <si>
    <t>1.3.6</t>
  </si>
  <si>
    <t>Dokumentace skutečného provedení stavby</t>
  </si>
  <si>
    <t>1.3.6.1</t>
  </si>
  <si>
    <t>-1750935851</t>
  </si>
  <si>
    <t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Součístí je i vyhotovení přípojkových listů k jednotlivým přípojkám</t>
  </si>
  <si>
    <t>1.3.8</t>
  </si>
  <si>
    <t>Zkoušky</t>
  </si>
  <si>
    <t>1.3.8.1</t>
  </si>
  <si>
    <t>Náklady na provedení zkoušek hutnění obysypu a zásypu a únosnosti zemní pláně, vč. vypracování záznamu o zkoušce, zkoušky budou prováděné podle příslušných ČSN a EN</t>
  </si>
  <si>
    <t>-730851684</t>
  </si>
  <si>
    <t xml:space="preserve">Náklady na provedení zkoušek hutnění obysypu a zásypu a únosnosti zemní pláně, vč. vypracování záznamu o zkoušce, zkoušky budou prováděné podle příslušných ČSN a EN
Zkoušku bude provádět odborně způsobilá osoba, která provede i její vyhodnocení. 
Při provádění prací a při jejich kontrole je třeba dodržovat kvalitativní požadavky Technických podmínek TP 146 vydaných MDS ČR v roce 2001 (Povolování a provádění výkopů a zásypů rýh pro inženýrské sítě ve vozovkách pozemních komunikací).
</t>
  </si>
  <si>
    <t>1.3.8.2</t>
  </si>
  <si>
    <t>Náklady na laboratorní zkoušky vody - provedení bakteriologické zkoušky pro vodovody</t>
  </si>
  <si>
    <t>-2027247242</t>
  </si>
  <si>
    <t>Náklady na laboratorní zkoušky vody - provedení bakteriologické zkoušky</t>
  </si>
  <si>
    <t>1.3.8.4</t>
  </si>
  <si>
    <t>Náklady na provedení zkoušek pevnosti betonů, vč. vypracování záznamu o zkoušce, zkoušky budou prováděné podle příslušných ČSN a EN</t>
  </si>
  <si>
    <t>-480816028</t>
  </si>
  <si>
    <t>1.3.8.5</t>
  </si>
  <si>
    <t>Náklady na provedení doplňující kamerový průzkum stávajícíh přípojek</t>
  </si>
  <si>
    <t>906467452</t>
  </si>
  <si>
    <t>1.3.8.6</t>
  </si>
  <si>
    <t>Revize hydrantů po ukončení stavby, vč. vypracování protokolu</t>
  </si>
  <si>
    <t>-1226156150</t>
  </si>
  <si>
    <t>1.3.9</t>
  </si>
  <si>
    <t>Koordinační a inženýrská činnost</t>
  </si>
  <si>
    <t>1.3.9.1</t>
  </si>
  <si>
    <t>1835554102</t>
  </si>
  <si>
    <t>Zhotovitel  zajistí projednání podmínek stavby se správci inženýrských sítí a s  majiteli dotčených pozemků a zajistí potřebná povolení pro realizaci stavby</t>
  </si>
  <si>
    <t>1.3.9.2</t>
  </si>
  <si>
    <t>Součinnost provozovatele vodovodu a kanalizace -  manipulace na síti prováděné Čevakem</t>
  </si>
  <si>
    <t>-1745005208</t>
  </si>
  <si>
    <t>Náklady na součinnost provozovatele vodovodu a kanalizace -  manipulace na síti prováděné Čevakem</t>
  </si>
  <si>
    <t>1.3.11</t>
  </si>
  <si>
    <t>Dopravně inženýrská opatření</t>
  </si>
  <si>
    <t>1.3.11.1</t>
  </si>
  <si>
    <t>Náklady na zpracování, projednání a schválení projektu přechodného dopravního značení pro jednot. podetapy realizace obou staveb, vč. její odsouhlašení PI ČR, odboru dopravy, provozovatele MHD, ČD/SŽ majitele automyčky, Kovošrotu a HES stavebniny s.r.o.</t>
  </si>
  <si>
    <t>-1177232888</t>
  </si>
  <si>
    <t>Náklady na zpracování, projednání a schválení projektu přechodného dopravního značení pro jednotlivé podetapy realizace obou staveb, vč. její odsouhlašení PI ČR, odboru dopravy, provozovatele MHD, ČD/SŽ majitele automyčky, Kovošrotu a HES stavebniny s.r.o.</t>
  </si>
  <si>
    <t>1.3.11.2</t>
  </si>
  <si>
    <t>Dočasné dopravní značení vč. dopravních značek, jejich osazení, přesuny a následného odstranění, převzetí komunikace jejich správci</t>
  </si>
  <si>
    <t>-788189676</t>
  </si>
  <si>
    <t>1.3.11.3</t>
  </si>
  <si>
    <t>Náklady na dočasné zrušení 1 zastávky MHD a zřízení 2 náhradních zastávek MHD po dobu stavby, včetně jejich demontáže a obnovy původní zastávky po skončení stavby</t>
  </si>
  <si>
    <t>-1396551498</t>
  </si>
  <si>
    <t>Náklady na přeložení 1 autobusové zastávky po dobu stavby. V rámci stavby bude demontováno svislé dopravní značení 1 zastávky (Tábor, Vodňanského – naproti drážnímu podchodu - dopr. značka IJ4c, jízdní řády autobusů, vč. sloupku a objímek) a bude uloženo v areálu Technických služeb Tábor, s.r.o. Po dobu stavby bude instalováno přechodné označení 2 náhradních zastávek autobusů, vč. jízdních řádů. Náhradní autobusové zastávky budou po dohodě s provozovatelem MHD situovány na ul. Jesenského mezi komunikací a chodníkem, budou v délce min. 15 m zpevněné silničními panely tak, aby výška od komunikace nepřesáhla 20 cm. Panely budou uložené na geotextilii a stěrkopískový podsyp. Zástavby budou opatřeny dočasným označením zastávky MHD a jízdními řády. Pro zřízení náhradních autobusových zastávek bude umístěný jednostranný zákaz zastavení v Jesenského ulici a křižovatkách Jesenského Blanická a Blanická/Vožická (bude osazeno příslušné přechodné dopr. značení). Součástí položky je i demontáž přechodného dopr. značení, odstranění panelů, podsypu a geotextilie a uvedení travnaté plochy do původního stavu. Po skončení stavby bude obnoveno původní svislé značení stávající zastávky Tábor, Vodňanského (dopr. značka IJ4c, jízdní řády autobusů, vč. sloupku a objímek).</t>
  </si>
  <si>
    <t>1.3.11.4</t>
  </si>
  <si>
    <t>Náklady na spravní poplatky + poplatky na zábor v rámci stavby</t>
  </si>
  <si>
    <t>-398501735</t>
  </si>
  <si>
    <t>"plochy k obnově, viz situace D.1.5.1" 2281,49+151,1+22,9+93+46,7+202,2</t>
  </si>
  <si>
    <t>"plochy ZS a MZSM" 54+180</t>
  </si>
  <si>
    <t>1.3.11.5</t>
  </si>
  <si>
    <t>Náklady na přemostění přes výkop pro auta pomocí těžkých ocelových plechů v šíři 3,0m</t>
  </si>
  <si>
    <t>863743152</t>
  </si>
  <si>
    <t xml:space="preserve">Krátkodobě budou omezené oba vjezdy do areálu ČD na parcele 5844/1 (po dobu provádění výkopů, po jejich provedení budou výkopy překryty dočasným těžkým přemostěním pro auta – přejezdové plechy šířky 3m). </t>
  </si>
  <si>
    <t>Poznámka k položce:_x000D_
viz TZ př.č. D.1.0</t>
  </si>
  <si>
    <t>1.3.12</t>
  </si>
  <si>
    <t>Fotodokumentace stavby</t>
  </si>
  <si>
    <t>1.3.12.1</t>
  </si>
  <si>
    <t>Náklady na fotodokumentaci postupu prací při provádění stavby</t>
  </si>
  <si>
    <t>-1039782306</t>
  </si>
  <si>
    <t>1.3.13</t>
  </si>
  <si>
    <t>Obnova povrchů komunikací</t>
  </si>
  <si>
    <t>1.2.13.1</t>
  </si>
  <si>
    <t>Náklady na obnovu povrchu komunikací využívaných pro dopravu v rámci stavby (staveniště, skládky, meziskládky, ZS) a ploch v obvodu staveniště tak, aby je předal jejích správcům min. ve stavu, v jakém byly před zahájením stavby.</t>
  </si>
  <si>
    <t>41899100</t>
  </si>
  <si>
    <t>-	po končení stavby provede Zhotovitel na své náklady obnovu komunikací využívaných pro dopravu v rámci stavby (staveniště, skládky, meziskládky, ZS) a ploch v obvodu staveniště tak, aby je předal jejích správcům min. ve stavu, v jakém byly před zahájením stavby. Převzetí komunikací a dotčených ploch bude po dokončení stavby písemně potvrzeno správci komunikací.</t>
  </si>
  <si>
    <t>1.2.13.2</t>
  </si>
  <si>
    <t>Náklady na obnovu povrchu komunikací využívaných pro dopravu v rámci objízdných tras tak, aby je předal jejích správcům min. ve stavu, v jakém byly před zahájením stavby.</t>
  </si>
  <si>
    <t>1953214540</t>
  </si>
  <si>
    <t>-	po končení stavby provede Zhotovitel na své náklady obnovu komunikací využívaných pro dopravu v rámci objízdných tras tak, aby je předal jejích správcům min. ve stavu, v jakém byly před zahájením stavby. Převzetí komunikací a dotčených ploch bude po dokončení stavby písemně potvrzeno správci komunikací.</t>
  </si>
  <si>
    <t>1.3.15</t>
  </si>
  <si>
    <t>Geolog</t>
  </si>
  <si>
    <t>1.3.15.1</t>
  </si>
  <si>
    <t>Náklady na geologa a geotechnika stavby</t>
  </si>
  <si>
    <t>585294223</t>
  </si>
  <si>
    <t>1.4</t>
  </si>
  <si>
    <t>Pasportizace</t>
  </si>
  <si>
    <t>1.4.1</t>
  </si>
  <si>
    <t>Pasportizace stávajících objektů</t>
  </si>
  <si>
    <t>1.4.1.1</t>
  </si>
  <si>
    <t>Pasportizace stávajících nemovitostí v blízkosti navrhovaného staveniště</t>
  </si>
  <si>
    <t>-1076971913</t>
  </si>
  <si>
    <t>Náklady na pasportizace stávajících nemovitostí v blízkosti navrhovaného staveniště, pasportizace se bude provádět před zahájením a po realizaci celé stavby</t>
  </si>
  <si>
    <t>1.5</t>
  </si>
  <si>
    <t>Monitoring</t>
  </si>
  <si>
    <t>1.5.1</t>
  </si>
  <si>
    <t>Monitoring stávajícíh objektů</t>
  </si>
  <si>
    <t>1.5.1.1</t>
  </si>
  <si>
    <t>Monitoring stávajích rizikových nemovitostí</t>
  </si>
  <si>
    <t>-1613512144</t>
  </si>
  <si>
    <t>Náklady na monitoring stávajích rizikových objektů dotčených stavbou po dobu výstavby a min. 1 rok po skončení stavby. monitoring bude prováděn odborným statikem s autorizací</t>
  </si>
  <si>
    <t>1.5.1.2</t>
  </si>
  <si>
    <t>Náklady na zpracování, projednání a schválení plánu monitoringu</t>
  </si>
  <si>
    <t>1767559724</t>
  </si>
  <si>
    <t>Náklady na zpracování, projednání a schválení plánu monitoringu, plán monitoringu bude odsouhlašen autorským dozorem a technickým dozorem stavby</t>
  </si>
  <si>
    <t>1.6</t>
  </si>
  <si>
    <t>Provozní vlivy</t>
  </si>
  <si>
    <t>1.6.1</t>
  </si>
  <si>
    <t>1.6.1.1</t>
  </si>
  <si>
    <t>Provoz investora, třetích osob</t>
  </si>
  <si>
    <t>1024</t>
  </si>
  <si>
    <t>-1347475001</t>
  </si>
  <si>
    <t>Hlavní tituly průvodních činností a nákladů provozní vlivy provoz investora, třetích osob</t>
  </si>
  <si>
    <t>TÁBOR, Vodňanského, Vožická - obnova kanalizace, obnova a dostavba vodovodu - II. etapa - aktualizace + Rekonstrukce ulice Vožická v rozsahu pokládky inženýrských sítí - projektová dokumentace a související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</si>
</sst>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horizontal="right" vertical="center"/>
    </xf>
    <xf numFmtId="0" fontId="23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opLeftCell="A62" workbookViewId="0">
      <selection activeCell="AN85" sqref="AN8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0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49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R5" s="21"/>
      <c r="BE5" s="246" t="s">
        <v>15</v>
      </c>
      <c r="BS5" s="18" t="s">
        <v>6</v>
      </c>
    </row>
    <row r="6" spans="1:74" s="1" customFormat="1" ht="58.5" customHeight="1">
      <c r="B6" s="21"/>
      <c r="D6" s="27" t="s">
        <v>16</v>
      </c>
      <c r="K6" s="250" t="s">
        <v>3288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R6" s="21"/>
      <c r="BE6" s="247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47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47"/>
      <c r="BS8" s="18" t="s">
        <v>6</v>
      </c>
    </row>
    <row r="9" spans="1:74" s="1" customFormat="1" ht="14.45" customHeight="1">
      <c r="B9" s="21"/>
      <c r="AR9" s="21"/>
      <c r="BE9" s="247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47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47"/>
      <c r="BS11" s="18" t="s">
        <v>6</v>
      </c>
    </row>
    <row r="12" spans="1:74" s="1" customFormat="1" ht="6.95" customHeight="1">
      <c r="B12" s="21"/>
      <c r="AR12" s="21"/>
      <c r="BE12" s="247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47"/>
      <c r="BS13" s="18" t="s">
        <v>6</v>
      </c>
    </row>
    <row r="14" spans="1:74" ht="12.75">
      <c r="B14" s="21"/>
      <c r="E14" s="251" t="s">
        <v>28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8" t="s">
        <v>26</v>
      </c>
      <c r="AN14" s="30" t="s">
        <v>28</v>
      </c>
      <c r="AR14" s="21"/>
      <c r="BE14" s="247"/>
      <c r="BS14" s="18" t="s">
        <v>6</v>
      </c>
    </row>
    <row r="15" spans="1:74" s="1" customFormat="1" ht="6.95" customHeight="1">
      <c r="B15" s="21"/>
      <c r="AR15" s="21"/>
      <c r="BE15" s="247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47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47"/>
      <c r="BS17" s="18" t="s">
        <v>31</v>
      </c>
    </row>
    <row r="18" spans="1:71" s="1" customFormat="1" ht="6.95" customHeight="1">
      <c r="B18" s="21"/>
      <c r="AR18" s="21"/>
      <c r="BE18" s="247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47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47"/>
      <c r="BS20" s="18" t="s">
        <v>31</v>
      </c>
    </row>
    <row r="21" spans="1:71" s="1" customFormat="1" ht="6.95" customHeight="1">
      <c r="B21" s="21"/>
      <c r="AR21" s="21"/>
      <c r="BE21" s="247"/>
    </row>
    <row r="22" spans="1:71" s="1" customFormat="1" ht="12" customHeight="1">
      <c r="B22" s="21"/>
      <c r="D22" s="28" t="s">
        <v>34</v>
      </c>
      <c r="AR22" s="21"/>
      <c r="BE22" s="247"/>
    </row>
    <row r="23" spans="1:71" s="1" customFormat="1" ht="16.5" customHeight="1">
      <c r="B23" s="21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1"/>
      <c r="BE23" s="247"/>
    </row>
    <row r="24" spans="1:71" s="1" customFormat="1" ht="6.95" customHeight="1">
      <c r="B24" s="21"/>
      <c r="AR24" s="21"/>
      <c r="BE24" s="247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7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4">
        <f>ROUND(AG94,2)</f>
        <v>0</v>
      </c>
      <c r="AL26" s="255"/>
      <c r="AM26" s="255"/>
      <c r="AN26" s="255"/>
      <c r="AO26" s="255"/>
      <c r="AP26" s="33"/>
      <c r="AQ26" s="33"/>
      <c r="AR26" s="34"/>
      <c r="BE26" s="247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7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6" t="s">
        <v>36</v>
      </c>
      <c r="M28" s="256"/>
      <c r="N28" s="256"/>
      <c r="O28" s="256"/>
      <c r="P28" s="256"/>
      <c r="Q28" s="33"/>
      <c r="R28" s="33"/>
      <c r="S28" s="33"/>
      <c r="T28" s="33"/>
      <c r="U28" s="33"/>
      <c r="V28" s="33"/>
      <c r="W28" s="256" t="s">
        <v>37</v>
      </c>
      <c r="X28" s="256"/>
      <c r="Y28" s="256"/>
      <c r="Z28" s="256"/>
      <c r="AA28" s="256"/>
      <c r="AB28" s="256"/>
      <c r="AC28" s="256"/>
      <c r="AD28" s="256"/>
      <c r="AE28" s="256"/>
      <c r="AF28" s="33"/>
      <c r="AG28" s="33"/>
      <c r="AH28" s="33"/>
      <c r="AI28" s="33"/>
      <c r="AJ28" s="33"/>
      <c r="AK28" s="256" t="s">
        <v>38</v>
      </c>
      <c r="AL28" s="256"/>
      <c r="AM28" s="256"/>
      <c r="AN28" s="256"/>
      <c r="AO28" s="256"/>
      <c r="AP28" s="33"/>
      <c r="AQ28" s="33"/>
      <c r="AR28" s="34"/>
      <c r="BE28" s="247"/>
    </row>
    <row r="29" spans="1:71" s="3" customFormat="1" ht="14.45" customHeight="1">
      <c r="B29" s="38"/>
      <c r="D29" s="28" t="s">
        <v>39</v>
      </c>
      <c r="F29" s="28" t="s">
        <v>40</v>
      </c>
      <c r="L29" s="238">
        <v>0.21</v>
      </c>
      <c r="M29" s="239"/>
      <c r="N29" s="239"/>
      <c r="O29" s="239"/>
      <c r="P29" s="239"/>
      <c r="W29" s="240">
        <f>ROUND(AZ94, 2)</f>
        <v>0</v>
      </c>
      <c r="X29" s="239"/>
      <c r="Y29" s="239"/>
      <c r="Z29" s="239"/>
      <c r="AA29" s="239"/>
      <c r="AB29" s="239"/>
      <c r="AC29" s="239"/>
      <c r="AD29" s="239"/>
      <c r="AE29" s="239"/>
      <c r="AK29" s="240">
        <f>ROUND(AV94, 2)</f>
        <v>0</v>
      </c>
      <c r="AL29" s="239"/>
      <c r="AM29" s="239"/>
      <c r="AN29" s="239"/>
      <c r="AO29" s="239"/>
      <c r="AR29" s="38"/>
      <c r="BE29" s="248"/>
    </row>
    <row r="30" spans="1:71" s="3" customFormat="1" ht="14.45" customHeight="1">
      <c r="B30" s="38"/>
      <c r="F30" s="28" t="s">
        <v>41</v>
      </c>
      <c r="L30" s="238">
        <v>0.15</v>
      </c>
      <c r="M30" s="239"/>
      <c r="N30" s="239"/>
      <c r="O30" s="239"/>
      <c r="P30" s="239"/>
      <c r="W30" s="240">
        <f>ROUND(BA94, 2)</f>
        <v>0</v>
      </c>
      <c r="X30" s="239"/>
      <c r="Y30" s="239"/>
      <c r="Z30" s="239"/>
      <c r="AA30" s="239"/>
      <c r="AB30" s="239"/>
      <c r="AC30" s="239"/>
      <c r="AD30" s="239"/>
      <c r="AE30" s="239"/>
      <c r="AK30" s="240">
        <f>ROUND(AW94, 2)</f>
        <v>0</v>
      </c>
      <c r="AL30" s="239"/>
      <c r="AM30" s="239"/>
      <c r="AN30" s="239"/>
      <c r="AO30" s="239"/>
      <c r="AR30" s="38"/>
      <c r="BE30" s="248"/>
    </row>
    <row r="31" spans="1:71" s="3" customFormat="1" ht="14.45" hidden="1" customHeight="1">
      <c r="B31" s="38"/>
      <c r="F31" s="28" t="s">
        <v>42</v>
      </c>
      <c r="L31" s="238">
        <v>0.21</v>
      </c>
      <c r="M31" s="239"/>
      <c r="N31" s="239"/>
      <c r="O31" s="239"/>
      <c r="P31" s="239"/>
      <c r="W31" s="240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K31" s="240">
        <v>0</v>
      </c>
      <c r="AL31" s="239"/>
      <c r="AM31" s="239"/>
      <c r="AN31" s="239"/>
      <c r="AO31" s="239"/>
      <c r="AR31" s="38"/>
      <c r="BE31" s="248"/>
    </row>
    <row r="32" spans="1:71" s="3" customFormat="1" ht="14.45" hidden="1" customHeight="1">
      <c r="B32" s="38"/>
      <c r="F32" s="28" t="s">
        <v>43</v>
      </c>
      <c r="L32" s="238">
        <v>0.15</v>
      </c>
      <c r="M32" s="239"/>
      <c r="N32" s="239"/>
      <c r="O32" s="239"/>
      <c r="P32" s="239"/>
      <c r="W32" s="240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40">
        <v>0</v>
      </c>
      <c r="AL32" s="239"/>
      <c r="AM32" s="239"/>
      <c r="AN32" s="239"/>
      <c r="AO32" s="239"/>
      <c r="AR32" s="38"/>
      <c r="BE32" s="248"/>
    </row>
    <row r="33" spans="1:57" s="3" customFormat="1" ht="14.45" hidden="1" customHeight="1">
      <c r="B33" s="38"/>
      <c r="F33" s="28" t="s">
        <v>44</v>
      </c>
      <c r="L33" s="238">
        <v>0</v>
      </c>
      <c r="M33" s="239"/>
      <c r="N33" s="239"/>
      <c r="O33" s="239"/>
      <c r="P33" s="239"/>
      <c r="W33" s="240">
        <f>ROUND(BD94,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40">
        <v>0</v>
      </c>
      <c r="AL33" s="239"/>
      <c r="AM33" s="239"/>
      <c r="AN33" s="239"/>
      <c r="AO33" s="239"/>
      <c r="AR33" s="38"/>
      <c r="BE33" s="24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7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44" t="s">
        <v>47</v>
      </c>
      <c r="Y35" s="242"/>
      <c r="Z35" s="242"/>
      <c r="AA35" s="242"/>
      <c r="AB35" s="242"/>
      <c r="AC35" s="41"/>
      <c r="AD35" s="41"/>
      <c r="AE35" s="41"/>
      <c r="AF35" s="41"/>
      <c r="AG35" s="41"/>
      <c r="AH35" s="41"/>
      <c r="AI35" s="41"/>
      <c r="AJ35" s="41"/>
      <c r="AK35" s="241">
        <f>SUM(AK26:AK33)</f>
        <v>0</v>
      </c>
      <c r="AL35" s="242"/>
      <c r="AM35" s="242"/>
      <c r="AN35" s="242"/>
      <c r="AO35" s="24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HDP_Brno-518127b_akt</v>
      </c>
      <c r="AR84" s="52"/>
    </row>
    <row r="85" spans="1:91" s="5" customFormat="1" ht="60" customHeight="1">
      <c r="B85" s="53"/>
      <c r="C85" s="54" t="s">
        <v>16</v>
      </c>
      <c r="L85" s="257" t="str">
        <f>K6</f>
        <v>TÁBOR, Vodňanského, Vožická - obnova kanalizace, obnova a dostavba vodovodu - II. etapa - aktualizace + Rekonstrukce ulice Vožická v rozsahu pokládky inženýrských sítí - projektová dokumentace a související činnosti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Tábor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5" t="str">
        <f>IF(AN8= "","",AN8)</f>
        <v>12. 2. 2024</v>
      </c>
      <c r="AN87" s="235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Vodárenská společnost Táborsko s.r.o + Město Tábor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6" t="str">
        <f>IF(E17="","",E17)</f>
        <v>Sweco a.s., divize Morava</v>
      </c>
      <c r="AN89" s="237"/>
      <c r="AO89" s="237"/>
      <c r="AP89" s="237"/>
      <c r="AQ89" s="33"/>
      <c r="AR89" s="34"/>
      <c r="AS89" s="219" t="s">
        <v>55</v>
      </c>
      <c r="AT89" s="22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4"/>
      <c r="AS90" s="221"/>
      <c r="AT90" s="22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1"/>
      <c r="AT91" s="22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60" t="s">
        <v>56</v>
      </c>
      <c r="D92" s="226"/>
      <c r="E92" s="226"/>
      <c r="F92" s="226"/>
      <c r="G92" s="226"/>
      <c r="H92" s="61"/>
      <c r="I92" s="225" t="s">
        <v>57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33" t="s">
        <v>58</v>
      </c>
      <c r="AH92" s="226"/>
      <c r="AI92" s="226"/>
      <c r="AJ92" s="226"/>
      <c r="AK92" s="226"/>
      <c r="AL92" s="226"/>
      <c r="AM92" s="226"/>
      <c r="AN92" s="225" t="s">
        <v>59</v>
      </c>
      <c r="AO92" s="226"/>
      <c r="AP92" s="227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 t="shared" ref="AN94:AN109" si="0">SUM(AG94,AT94)</f>
        <v>0</v>
      </c>
      <c r="AO94" s="224"/>
      <c r="AP94" s="224"/>
      <c r="AQ94" s="73" t="s">
        <v>1</v>
      </c>
      <c r="AR94" s="69"/>
      <c r="AS94" s="74">
        <f>ROUND(AS95,2)</f>
        <v>0</v>
      </c>
      <c r="AT94" s="75">
        <f t="shared" ref="AT94:AT109" si="1"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37.5" customHeight="1">
      <c r="B95" s="80"/>
      <c r="C95" s="81"/>
      <c r="D95" s="259" t="s">
        <v>79</v>
      </c>
      <c r="E95" s="259"/>
      <c r="F95" s="259"/>
      <c r="G95" s="259"/>
      <c r="H95" s="259"/>
      <c r="I95" s="82"/>
      <c r="J95" s="259" t="s">
        <v>80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34">
        <f>ROUND(AG96+SUM(AG97:AG100)+AG109,2)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3" t="s">
        <v>81</v>
      </c>
      <c r="AR95" s="80"/>
      <c r="AS95" s="84">
        <f>ROUND(AS96+SUM(AS97:AS100)+AS109,2)</f>
        <v>0</v>
      </c>
      <c r="AT95" s="85">
        <f t="shared" si="1"/>
        <v>0</v>
      </c>
      <c r="AU95" s="86">
        <f>ROUND(AU96+SUM(AU97:AU100)+AU109,5)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ROUND(AZ96+SUM(AZ97:AZ100)+AZ109,2)</f>
        <v>0</v>
      </c>
      <c r="BA95" s="85">
        <f>ROUND(BA96+SUM(BA97:BA100)+BA109,2)</f>
        <v>0</v>
      </c>
      <c r="BB95" s="85">
        <f>ROUND(BB96+SUM(BB97:BB100)+BB109,2)</f>
        <v>0</v>
      </c>
      <c r="BC95" s="85">
        <f>ROUND(BC96+SUM(BC97:BC100)+BC109,2)</f>
        <v>0</v>
      </c>
      <c r="BD95" s="87">
        <f>ROUND(BD96+SUM(BD97:BD100)+BD109,2)</f>
        <v>0</v>
      </c>
      <c r="BS95" s="88" t="s">
        <v>74</v>
      </c>
      <c r="BT95" s="88" t="s">
        <v>82</v>
      </c>
      <c r="BU95" s="88" t="s">
        <v>76</v>
      </c>
      <c r="BV95" s="88" t="s">
        <v>77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4" customFormat="1" ht="16.5" customHeight="1">
      <c r="A96" s="89" t="s">
        <v>85</v>
      </c>
      <c r="B96" s="52"/>
      <c r="C96" s="10"/>
      <c r="D96" s="10"/>
      <c r="E96" s="245" t="s">
        <v>86</v>
      </c>
      <c r="F96" s="245"/>
      <c r="G96" s="245"/>
      <c r="H96" s="245"/>
      <c r="I96" s="245"/>
      <c r="J96" s="10"/>
      <c r="K96" s="245" t="s">
        <v>87</v>
      </c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17">
        <f>'001 - SO 01 Kanalizace'!J32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90" t="s">
        <v>88</v>
      </c>
      <c r="AR96" s="52"/>
      <c r="AS96" s="91">
        <v>0</v>
      </c>
      <c r="AT96" s="92">
        <f t="shared" si="1"/>
        <v>0</v>
      </c>
      <c r="AU96" s="93">
        <f>'001 - SO 01 Kanalizace'!P131</f>
        <v>0</v>
      </c>
      <c r="AV96" s="92">
        <f>'001 - SO 01 Kanalizace'!J35</f>
        <v>0</v>
      </c>
      <c r="AW96" s="92">
        <f>'001 - SO 01 Kanalizace'!J36</f>
        <v>0</v>
      </c>
      <c r="AX96" s="92">
        <f>'001 - SO 01 Kanalizace'!J37</f>
        <v>0</v>
      </c>
      <c r="AY96" s="92">
        <f>'001 - SO 01 Kanalizace'!J38</f>
        <v>0</v>
      </c>
      <c r="AZ96" s="92">
        <f>'001 - SO 01 Kanalizace'!F35</f>
        <v>0</v>
      </c>
      <c r="BA96" s="92">
        <f>'001 - SO 01 Kanalizace'!F36</f>
        <v>0</v>
      </c>
      <c r="BB96" s="92">
        <f>'001 - SO 01 Kanalizace'!F37</f>
        <v>0</v>
      </c>
      <c r="BC96" s="92">
        <f>'001 - SO 01 Kanalizace'!F38</f>
        <v>0</v>
      </c>
      <c r="BD96" s="94">
        <f>'001 - SO 01 Kanalizace'!F39</f>
        <v>0</v>
      </c>
      <c r="BT96" s="26" t="s">
        <v>84</v>
      </c>
      <c r="BV96" s="26" t="s">
        <v>77</v>
      </c>
      <c r="BW96" s="26" t="s">
        <v>89</v>
      </c>
      <c r="BX96" s="26" t="s">
        <v>83</v>
      </c>
      <c r="CL96" s="26" t="s">
        <v>1</v>
      </c>
    </row>
    <row r="97" spans="1:90" s="4" customFormat="1" ht="16.5" customHeight="1">
      <c r="A97" s="89" t="s">
        <v>85</v>
      </c>
      <c r="B97" s="52"/>
      <c r="C97" s="10"/>
      <c r="D97" s="10"/>
      <c r="E97" s="245" t="s">
        <v>90</v>
      </c>
      <c r="F97" s="245"/>
      <c r="G97" s="245"/>
      <c r="H97" s="245"/>
      <c r="I97" s="245"/>
      <c r="J97" s="10"/>
      <c r="K97" s="245" t="s">
        <v>91</v>
      </c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17">
        <f>'002 - SO 02 Kanalizační p...'!J32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8"/>
      <c r="AP97" s="218"/>
      <c r="AQ97" s="90" t="s">
        <v>88</v>
      </c>
      <c r="AR97" s="52"/>
      <c r="AS97" s="91">
        <v>0</v>
      </c>
      <c r="AT97" s="92">
        <f t="shared" si="1"/>
        <v>0</v>
      </c>
      <c r="AU97" s="93">
        <f>'002 - SO 02 Kanalizační p...'!P129</f>
        <v>0</v>
      </c>
      <c r="AV97" s="92">
        <f>'002 - SO 02 Kanalizační p...'!J35</f>
        <v>0</v>
      </c>
      <c r="AW97" s="92">
        <f>'002 - SO 02 Kanalizační p...'!J36</f>
        <v>0</v>
      </c>
      <c r="AX97" s="92">
        <f>'002 - SO 02 Kanalizační p...'!J37</f>
        <v>0</v>
      </c>
      <c r="AY97" s="92">
        <f>'002 - SO 02 Kanalizační p...'!J38</f>
        <v>0</v>
      </c>
      <c r="AZ97" s="92">
        <f>'002 - SO 02 Kanalizační p...'!F35</f>
        <v>0</v>
      </c>
      <c r="BA97" s="92">
        <f>'002 - SO 02 Kanalizační p...'!F36</f>
        <v>0</v>
      </c>
      <c r="BB97" s="92">
        <f>'002 - SO 02 Kanalizační p...'!F37</f>
        <v>0</v>
      </c>
      <c r="BC97" s="92">
        <f>'002 - SO 02 Kanalizační p...'!F38</f>
        <v>0</v>
      </c>
      <c r="BD97" s="94">
        <f>'002 - SO 02 Kanalizační p...'!F39</f>
        <v>0</v>
      </c>
      <c r="BT97" s="26" t="s">
        <v>84</v>
      </c>
      <c r="BV97" s="26" t="s">
        <v>77</v>
      </c>
      <c r="BW97" s="26" t="s">
        <v>92</v>
      </c>
      <c r="BX97" s="26" t="s">
        <v>83</v>
      </c>
      <c r="CL97" s="26" t="s">
        <v>1</v>
      </c>
    </row>
    <row r="98" spans="1:90" s="4" customFormat="1" ht="16.5" customHeight="1">
      <c r="A98" s="89" t="s">
        <v>85</v>
      </c>
      <c r="B98" s="52"/>
      <c r="C98" s="10"/>
      <c r="D98" s="10"/>
      <c r="E98" s="245" t="s">
        <v>93</v>
      </c>
      <c r="F98" s="245"/>
      <c r="G98" s="245"/>
      <c r="H98" s="245"/>
      <c r="I98" s="245"/>
      <c r="J98" s="10"/>
      <c r="K98" s="245" t="s">
        <v>94</v>
      </c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17">
        <f>'003 - SO 03 Vodovod'!J32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90" t="s">
        <v>88</v>
      </c>
      <c r="AR98" s="52"/>
      <c r="AS98" s="91">
        <v>0</v>
      </c>
      <c r="AT98" s="92">
        <f t="shared" si="1"/>
        <v>0</v>
      </c>
      <c r="AU98" s="93">
        <f>'003 - SO 03 Vodovod'!P129</f>
        <v>0</v>
      </c>
      <c r="AV98" s="92">
        <f>'003 - SO 03 Vodovod'!J35</f>
        <v>0</v>
      </c>
      <c r="AW98" s="92">
        <f>'003 - SO 03 Vodovod'!J36</f>
        <v>0</v>
      </c>
      <c r="AX98" s="92">
        <f>'003 - SO 03 Vodovod'!J37</f>
        <v>0</v>
      </c>
      <c r="AY98" s="92">
        <f>'003 - SO 03 Vodovod'!J38</f>
        <v>0</v>
      </c>
      <c r="AZ98" s="92">
        <f>'003 - SO 03 Vodovod'!F35</f>
        <v>0</v>
      </c>
      <c r="BA98" s="92">
        <f>'003 - SO 03 Vodovod'!F36</f>
        <v>0</v>
      </c>
      <c r="BB98" s="92">
        <f>'003 - SO 03 Vodovod'!F37</f>
        <v>0</v>
      </c>
      <c r="BC98" s="92">
        <f>'003 - SO 03 Vodovod'!F38</f>
        <v>0</v>
      </c>
      <c r="BD98" s="94">
        <f>'003 - SO 03 Vodovod'!F39</f>
        <v>0</v>
      </c>
      <c r="BT98" s="26" t="s">
        <v>84</v>
      </c>
      <c r="BV98" s="26" t="s">
        <v>77</v>
      </c>
      <c r="BW98" s="26" t="s">
        <v>95</v>
      </c>
      <c r="BX98" s="26" t="s">
        <v>83</v>
      </c>
      <c r="CL98" s="26" t="s">
        <v>1</v>
      </c>
    </row>
    <row r="99" spans="1:90" s="4" customFormat="1" ht="16.5" customHeight="1">
      <c r="A99" s="89" t="s">
        <v>85</v>
      </c>
      <c r="B99" s="52"/>
      <c r="C99" s="10"/>
      <c r="D99" s="10"/>
      <c r="E99" s="245" t="s">
        <v>96</v>
      </c>
      <c r="F99" s="245"/>
      <c r="G99" s="245"/>
      <c r="H99" s="245"/>
      <c r="I99" s="245"/>
      <c r="J99" s="10"/>
      <c r="K99" s="245" t="s">
        <v>97</v>
      </c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17">
        <f>'004 - SO 04 Vodovodní pří...'!J32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90" t="s">
        <v>88</v>
      </c>
      <c r="AR99" s="52"/>
      <c r="AS99" s="91">
        <v>0</v>
      </c>
      <c r="AT99" s="92">
        <f t="shared" si="1"/>
        <v>0</v>
      </c>
      <c r="AU99" s="93">
        <f>'004 - SO 04 Vodovodní pří...'!P129</f>
        <v>0</v>
      </c>
      <c r="AV99" s="92">
        <f>'004 - SO 04 Vodovodní pří...'!J35</f>
        <v>0</v>
      </c>
      <c r="AW99" s="92">
        <f>'004 - SO 04 Vodovodní pří...'!J36</f>
        <v>0</v>
      </c>
      <c r="AX99" s="92">
        <f>'004 - SO 04 Vodovodní pří...'!J37</f>
        <v>0</v>
      </c>
      <c r="AY99" s="92">
        <f>'004 - SO 04 Vodovodní pří...'!J38</f>
        <v>0</v>
      </c>
      <c r="AZ99" s="92">
        <f>'004 - SO 04 Vodovodní pří...'!F35</f>
        <v>0</v>
      </c>
      <c r="BA99" s="92">
        <f>'004 - SO 04 Vodovodní pří...'!F36</f>
        <v>0</v>
      </c>
      <c r="BB99" s="92">
        <f>'004 - SO 04 Vodovodní pří...'!F37</f>
        <v>0</v>
      </c>
      <c r="BC99" s="92">
        <f>'004 - SO 04 Vodovodní pří...'!F38</f>
        <v>0</v>
      </c>
      <c r="BD99" s="94">
        <f>'004 - SO 04 Vodovodní pří...'!F39</f>
        <v>0</v>
      </c>
      <c r="BT99" s="26" t="s">
        <v>84</v>
      </c>
      <c r="BV99" s="26" t="s">
        <v>77</v>
      </c>
      <c r="BW99" s="26" t="s">
        <v>98</v>
      </c>
      <c r="BX99" s="26" t="s">
        <v>83</v>
      </c>
      <c r="CL99" s="26" t="s">
        <v>1</v>
      </c>
    </row>
    <row r="100" spans="1:90" s="4" customFormat="1" ht="16.5" customHeight="1">
      <c r="B100" s="52"/>
      <c r="C100" s="10"/>
      <c r="D100" s="10"/>
      <c r="E100" s="245" t="s">
        <v>99</v>
      </c>
      <c r="F100" s="245"/>
      <c r="G100" s="245"/>
      <c r="H100" s="245"/>
      <c r="I100" s="245"/>
      <c r="J100" s="10"/>
      <c r="K100" s="245" t="s">
        <v>100</v>
      </c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32">
        <f>ROUND(AG101+SUM(AG104:AG108),2)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8"/>
      <c r="AP100" s="218"/>
      <c r="AQ100" s="90" t="s">
        <v>88</v>
      </c>
      <c r="AR100" s="52"/>
      <c r="AS100" s="91">
        <f>ROUND(AS101+SUM(AS104:AS108),2)</f>
        <v>0</v>
      </c>
      <c r="AT100" s="92">
        <f t="shared" si="1"/>
        <v>0</v>
      </c>
      <c r="AU100" s="93">
        <f>ROUND(AU101+SUM(AU104:AU108),5)</f>
        <v>0</v>
      </c>
      <c r="AV100" s="92">
        <f>ROUND(AZ100*L29,2)</f>
        <v>0</v>
      </c>
      <c r="AW100" s="92">
        <f>ROUND(BA100*L30,2)</f>
        <v>0</v>
      </c>
      <c r="AX100" s="92">
        <f>ROUND(BB100*L29,2)</f>
        <v>0</v>
      </c>
      <c r="AY100" s="92">
        <f>ROUND(BC100*L30,2)</f>
        <v>0</v>
      </c>
      <c r="AZ100" s="92">
        <f>ROUND(AZ101+SUM(AZ104:AZ108),2)</f>
        <v>0</v>
      </c>
      <c r="BA100" s="92">
        <f>ROUND(BA101+SUM(BA104:BA108),2)</f>
        <v>0</v>
      </c>
      <c r="BB100" s="92">
        <f>ROUND(BB101+SUM(BB104:BB108),2)</f>
        <v>0</v>
      </c>
      <c r="BC100" s="92">
        <f>ROUND(BC101+SUM(BC104:BC108),2)</f>
        <v>0</v>
      </c>
      <c r="BD100" s="94">
        <f>ROUND(BD101+SUM(BD104:BD108),2)</f>
        <v>0</v>
      </c>
      <c r="BS100" s="26" t="s">
        <v>74</v>
      </c>
      <c r="BT100" s="26" t="s">
        <v>84</v>
      </c>
      <c r="BU100" s="26" t="s">
        <v>76</v>
      </c>
      <c r="BV100" s="26" t="s">
        <v>77</v>
      </c>
      <c r="BW100" s="26" t="s">
        <v>101</v>
      </c>
      <c r="BX100" s="26" t="s">
        <v>83</v>
      </c>
      <c r="CL100" s="26" t="s">
        <v>1</v>
      </c>
    </row>
    <row r="101" spans="1:90" s="4" customFormat="1" ht="16.5" customHeight="1">
      <c r="B101" s="52"/>
      <c r="C101" s="10"/>
      <c r="D101" s="10"/>
      <c r="E101" s="10"/>
      <c r="F101" s="245" t="s">
        <v>102</v>
      </c>
      <c r="G101" s="245"/>
      <c r="H101" s="245"/>
      <c r="I101" s="245"/>
      <c r="J101" s="245"/>
      <c r="K101" s="10"/>
      <c r="L101" s="245" t="s">
        <v>103</v>
      </c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32">
        <f>ROUND(SUM(AG102:AG103),2)</f>
        <v>0</v>
      </c>
      <c r="AH101" s="218"/>
      <c r="AI101" s="218"/>
      <c r="AJ101" s="218"/>
      <c r="AK101" s="218"/>
      <c r="AL101" s="218"/>
      <c r="AM101" s="218"/>
      <c r="AN101" s="217">
        <f t="shared" si="0"/>
        <v>0</v>
      </c>
      <c r="AO101" s="218"/>
      <c r="AP101" s="218"/>
      <c r="AQ101" s="90" t="s">
        <v>88</v>
      </c>
      <c r="AR101" s="52"/>
      <c r="AS101" s="91">
        <f>ROUND(SUM(AS102:AS103),2)</f>
        <v>0</v>
      </c>
      <c r="AT101" s="92">
        <f t="shared" si="1"/>
        <v>0</v>
      </c>
      <c r="AU101" s="93">
        <f>ROUND(SUM(AU102:AU103),5)</f>
        <v>0</v>
      </c>
      <c r="AV101" s="92">
        <f>ROUND(AZ101*L29,2)</f>
        <v>0</v>
      </c>
      <c r="AW101" s="92">
        <f>ROUND(BA101*L30,2)</f>
        <v>0</v>
      </c>
      <c r="AX101" s="92">
        <f>ROUND(BB101*L29,2)</f>
        <v>0</v>
      </c>
      <c r="AY101" s="92">
        <f>ROUND(BC101*L30,2)</f>
        <v>0</v>
      </c>
      <c r="AZ101" s="92">
        <f>ROUND(SUM(AZ102:AZ103),2)</f>
        <v>0</v>
      </c>
      <c r="BA101" s="92">
        <f>ROUND(SUM(BA102:BA103),2)</f>
        <v>0</v>
      </c>
      <c r="BB101" s="92">
        <f>ROUND(SUM(BB102:BB103),2)</f>
        <v>0</v>
      </c>
      <c r="BC101" s="92">
        <f>ROUND(SUM(BC102:BC103),2)</f>
        <v>0</v>
      </c>
      <c r="BD101" s="94">
        <f>ROUND(SUM(BD102:BD103),2)</f>
        <v>0</v>
      </c>
      <c r="BS101" s="26" t="s">
        <v>74</v>
      </c>
      <c r="BT101" s="26" t="s">
        <v>104</v>
      </c>
      <c r="BU101" s="26" t="s">
        <v>76</v>
      </c>
      <c r="BV101" s="26" t="s">
        <v>77</v>
      </c>
      <c r="BW101" s="26" t="s">
        <v>105</v>
      </c>
      <c r="BX101" s="26" t="s">
        <v>101</v>
      </c>
      <c r="CL101" s="26" t="s">
        <v>1</v>
      </c>
    </row>
    <row r="102" spans="1:90" s="4" customFormat="1" ht="23.25" customHeight="1">
      <c r="A102" s="89" t="s">
        <v>85</v>
      </c>
      <c r="B102" s="52"/>
      <c r="C102" s="10"/>
      <c r="D102" s="10"/>
      <c r="E102" s="10"/>
      <c r="F102" s="10"/>
      <c r="G102" s="245" t="s">
        <v>106</v>
      </c>
      <c r="H102" s="245"/>
      <c r="I102" s="245"/>
      <c r="J102" s="245"/>
      <c r="K102" s="245"/>
      <c r="L102" s="10"/>
      <c r="M102" s="245" t="s">
        <v>107</v>
      </c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17">
        <f>'00001 - SO 05.1a Vozovky ...'!J34</f>
        <v>0</v>
      </c>
      <c r="AH102" s="218"/>
      <c r="AI102" s="218"/>
      <c r="AJ102" s="218"/>
      <c r="AK102" s="218"/>
      <c r="AL102" s="218"/>
      <c r="AM102" s="218"/>
      <c r="AN102" s="217">
        <f t="shared" si="0"/>
        <v>0</v>
      </c>
      <c r="AO102" s="218"/>
      <c r="AP102" s="218"/>
      <c r="AQ102" s="90" t="s">
        <v>88</v>
      </c>
      <c r="AR102" s="52"/>
      <c r="AS102" s="91">
        <v>0</v>
      </c>
      <c r="AT102" s="92">
        <f t="shared" si="1"/>
        <v>0</v>
      </c>
      <c r="AU102" s="93">
        <f>'00001 - SO 05.1a Vozovky ...'!P131</f>
        <v>0</v>
      </c>
      <c r="AV102" s="92">
        <f>'00001 - SO 05.1a Vozovky ...'!J37</f>
        <v>0</v>
      </c>
      <c r="AW102" s="92">
        <f>'00001 - SO 05.1a Vozovky ...'!J38</f>
        <v>0</v>
      </c>
      <c r="AX102" s="92">
        <f>'00001 - SO 05.1a Vozovky ...'!J39</f>
        <v>0</v>
      </c>
      <c r="AY102" s="92">
        <f>'00001 - SO 05.1a Vozovky ...'!J40</f>
        <v>0</v>
      </c>
      <c r="AZ102" s="92">
        <f>'00001 - SO 05.1a Vozovky ...'!F37</f>
        <v>0</v>
      </c>
      <c r="BA102" s="92">
        <f>'00001 - SO 05.1a Vozovky ...'!F38</f>
        <v>0</v>
      </c>
      <c r="BB102" s="92">
        <f>'00001 - SO 05.1a Vozovky ...'!F39</f>
        <v>0</v>
      </c>
      <c r="BC102" s="92">
        <f>'00001 - SO 05.1a Vozovky ...'!F40</f>
        <v>0</v>
      </c>
      <c r="BD102" s="94">
        <f>'00001 - SO 05.1a Vozovky ...'!F41</f>
        <v>0</v>
      </c>
      <c r="BT102" s="26" t="s">
        <v>108</v>
      </c>
      <c r="BV102" s="26" t="s">
        <v>77</v>
      </c>
      <c r="BW102" s="26" t="s">
        <v>109</v>
      </c>
      <c r="BX102" s="26" t="s">
        <v>105</v>
      </c>
      <c r="CL102" s="26" t="s">
        <v>1</v>
      </c>
    </row>
    <row r="103" spans="1:90" s="4" customFormat="1" ht="23.25" customHeight="1">
      <c r="A103" s="89" t="s">
        <v>85</v>
      </c>
      <c r="B103" s="52"/>
      <c r="C103" s="10"/>
      <c r="D103" s="10"/>
      <c r="E103" s="10"/>
      <c r="F103" s="10"/>
      <c r="G103" s="245" t="s">
        <v>110</v>
      </c>
      <c r="H103" s="245"/>
      <c r="I103" s="245"/>
      <c r="J103" s="245"/>
      <c r="K103" s="245"/>
      <c r="L103" s="10"/>
      <c r="M103" s="245" t="s">
        <v>111</v>
      </c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17">
        <f>'00002 - SO 05.1b Vozovky ...'!J34</f>
        <v>0</v>
      </c>
      <c r="AH103" s="218"/>
      <c r="AI103" s="218"/>
      <c r="AJ103" s="218"/>
      <c r="AK103" s="218"/>
      <c r="AL103" s="218"/>
      <c r="AM103" s="218"/>
      <c r="AN103" s="217">
        <f t="shared" si="0"/>
        <v>0</v>
      </c>
      <c r="AO103" s="218"/>
      <c r="AP103" s="218"/>
      <c r="AQ103" s="90" t="s">
        <v>88</v>
      </c>
      <c r="AR103" s="52"/>
      <c r="AS103" s="91">
        <v>0</v>
      </c>
      <c r="AT103" s="92">
        <f t="shared" si="1"/>
        <v>0</v>
      </c>
      <c r="AU103" s="93">
        <f>'00002 - SO 05.1b Vozovky ...'!P131</f>
        <v>0</v>
      </c>
      <c r="AV103" s="92">
        <f>'00002 - SO 05.1b Vozovky ...'!J37</f>
        <v>0</v>
      </c>
      <c r="AW103" s="92">
        <f>'00002 - SO 05.1b Vozovky ...'!J38</f>
        <v>0</v>
      </c>
      <c r="AX103" s="92">
        <f>'00002 - SO 05.1b Vozovky ...'!J39</f>
        <v>0</v>
      </c>
      <c r="AY103" s="92">
        <f>'00002 - SO 05.1b Vozovky ...'!J40</f>
        <v>0</v>
      </c>
      <c r="AZ103" s="92">
        <f>'00002 - SO 05.1b Vozovky ...'!F37</f>
        <v>0</v>
      </c>
      <c r="BA103" s="92">
        <f>'00002 - SO 05.1b Vozovky ...'!F38</f>
        <v>0</v>
      </c>
      <c r="BB103" s="92">
        <f>'00002 - SO 05.1b Vozovky ...'!F39</f>
        <v>0</v>
      </c>
      <c r="BC103" s="92">
        <f>'00002 - SO 05.1b Vozovky ...'!F40</f>
        <v>0</v>
      </c>
      <c r="BD103" s="94">
        <f>'00002 - SO 05.1b Vozovky ...'!F41</f>
        <v>0</v>
      </c>
      <c r="BT103" s="26" t="s">
        <v>108</v>
      </c>
      <c r="BV103" s="26" t="s">
        <v>77</v>
      </c>
      <c r="BW103" s="26" t="s">
        <v>112</v>
      </c>
      <c r="BX103" s="26" t="s">
        <v>105</v>
      </c>
      <c r="CL103" s="26" t="s">
        <v>1</v>
      </c>
    </row>
    <row r="104" spans="1:90" s="4" customFormat="1" ht="16.5" customHeight="1">
      <c r="A104" s="89" t="s">
        <v>85</v>
      </c>
      <c r="B104" s="52"/>
      <c r="C104" s="10"/>
      <c r="D104" s="10"/>
      <c r="E104" s="10"/>
      <c r="F104" s="245" t="s">
        <v>113</v>
      </c>
      <c r="G104" s="245"/>
      <c r="H104" s="245"/>
      <c r="I104" s="245"/>
      <c r="J104" s="245"/>
      <c r="K104" s="10"/>
      <c r="L104" s="245" t="s">
        <v>114</v>
      </c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17">
        <f>'0002 - SO 05.2 Chodníky'!J34</f>
        <v>0</v>
      </c>
      <c r="AH104" s="218"/>
      <c r="AI104" s="218"/>
      <c r="AJ104" s="218"/>
      <c r="AK104" s="218"/>
      <c r="AL104" s="218"/>
      <c r="AM104" s="218"/>
      <c r="AN104" s="217">
        <f t="shared" si="0"/>
        <v>0</v>
      </c>
      <c r="AO104" s="218"/>
      <c r="AP104" s="218"/>
      <c r="AQ104" s="90" t="s">
        <v>88</v>
      </c>
      <c r="AR104" s="52"/>
      <c r="AS104" s="91">
        <v>0</v>
      </c>
      <c r="AT104" s="92">
        <f t="shared" si="1"/>
        <v>0</v>
      </c>
      <c r="AU104" s="93">
        <f>'0002 - SO 05.2 Chodníky'!P130</f>
        <v>0</v>
      </c>
      <c r="AV104" s="92">
        <f>'0002 - SO 05.2 Chodníky'!J37</f>
        <v>0</v>
      </c>
      <c r="AW104" s="92">
        <f>'0002 - SO 05.2 Chodníky'!J38</f>
        <v>0</v>
      </c>
      <c r="AX104" s="92">
        <f>'0002 - SO 05.2 Chodníky'!J39</f>
        <v>0</v>
      </c>
      <c r="AY104" s="92">
        <f>'0002 - SO 05.2 Chodníky'!J40</f>
        <v>0</v>
      </c>
      <c r="AZ104" s="92">
        <f>'0002 - SO 05.2 Chodníky'!F37</f>
        <v>0</v>
      </c>
      <c r="BA104" s="92">
        <f>'0002 - SO 05.2 Chodníky'!F38</f>
        <v>0</v>
      </c>
      <c r="BB104" s="92">
        <f>'0002 - SO 05.2 Chodníky'!F39</f>
        <v>0</v>
      </c>
      <c r="BC104" s="92">
        <f>'0002 - SO 05.2 Chodníky'!F40</f>
        <v>0</v>
      </c>
      <c r="BD104" s="94">
        <f>'0002 - SO 05.2 Chodníky'!F41</f>
        <v>0</v>
      </c>
      <c r="BT104" s="26" t="s">
        <v>104</v>
      </c>
      <c r="BV104" s="26" t="s">
        <v>77</v>
      </c>
      <c r="BW104" s="26" t="s">
        <v>115</v>
      </c>
      <c r="BX104" s="26" t="s">
        <v>101</v>
      </c>
      <c r="CL104" s="26" t="s">
        <v>1</v>
      </c>
    </row>
    <row r="105" spans="1:90" s="4" customFormat="1" ht="16.5" customHeight="1">
      <c r="A105" s="89" t="s">
        <v>85</v>
      </c>
      <c r="B105" s="52"/>
      <c r="C105" s="10"/>
      <c r="D105" s="10"/>
      <c r="E105" s="10"/>
      <c r="F105" s="245" t="s">
        <v>116</v>
      </c>
      <c r="G105" s="245"/>
      <c r="H105" s="245"/>
      <c r="I105" s="245"/>
      <c r="J105" s="245"/>
      <c r="K105" s="10"/>
      <c r="L105" s="245" t="s">
        <v>117</v>
      </c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17">
        <f>'0003 - SO 05.3.1 Obnova s...'!J34</f>
        <v>0</v>
      </c>
      <c r="AH105" s="218"/>
      <c r="AI105" s="218"/>
      <c r="AJ105" s="218"/>
      <c r="AK105" s="218"/>
      <c r="AL105" s="218"/>
      <c r="AM105" s="218"/>
      <c r="AN105" s="217">
        <f t="shared" si="0"/>
        <v>0</v>
      </c>
      <c r="AO105" s="218"/>
      <c r="AP105" s="218"/>
      <c r="AQ105" s="90" t="s">
        <v>88</v>
      </c>
      <c r="AR105" s="52"/>
      <c r="AS105" s="91">
        <v>0</v>
      </c>
      <c r="AT105" s="92">
        <f t="shared" si="1"/>
        <v>0</v>
      </c>
      <c r="AU105" s="93">
        <f>'0003 - SO 05.3.1 Obnova s...'!P133</f>
        <v>0</v>
      </c>
      <c r="AV105" s="92">
        <f>'0003 - SO 05.3.1 Obnova s...'!J37</f>
        <v>0</v>
      </c>
      <c r="AW105" s="92">
        <f>'0003 - SO 05.3.1 Obnova s...'!J38</f>
        <v>0</v>
      </c>
      <c r="AX105" s="92">
        <f>'0003 - SO 05.3.1 Obnova s...'!J39</f>
        <v>0</v>
      </c>
      <c r="AY105" s="92">
        <f>'0003 - SO 05.3.1 Obnova s...'!J40</f>
        <v>0</v>
      </c>
      <c r="AZ105" s="92">
        <f>'0003 - SO 05.3.1 Obnova s...'!F37</f>
        <v>0</v>
      </c>
      <c r="BA105" s="92">
        <f>'0003 - SO 05.3.1 Obnova s...'!F38</f>
        <v>0</v>
      </c>
      <c r="BB105" s="92">
        <f>'0003 - SO 05.3.1 Obnova s...'!F39</f>
        <v>0</v>
      </c>
      <c r="BC105" s="92">
        <f>'0003 - SO 05.3.1 Obnova s...'!F40</f>
        <v>0</v>
      </c>
      <c r="BD105" s="94">
        <f>'0003 - SO 05.3.1 Obnova s...'!F41</f>
        <v>0</v>
      </c>
      <c r="BT105" s="26" t="s">
        <v>104</v>
      </c>
      <c r="BV105" s="26" t="s">
        <v>77</v>
      </c>
      <c r="BW105" s="26" t="s">
        <v>118</v>
      </c>
      <c r="BX105" s="26" t="s">
        <v>101</v>
      </c>
      <c r="CL105" s="26" t="s">
        <v>1</v>
      </c>
    </row>
    <row r="106" spans="1:90" s="4" customFormat="1" ht="23.25" customHeight="1">
      <c r="A106" s="89" t="s">
        <v>85</v>
      </c>
      <c r="B106" s="52"/>
      <c r="C106" s="10"/>
      <c r="D106" s="10"/>
      <c r="E106" s="10"/>
      <c r="F106" s="245" t="s">
        <v>119</v>
      </c>
      <c r="G106" s="245"/>
      <c r="H106" s="245"/>
      <c r="I106" s="245"/>
      <c r="J106" s="245"/>
      <c r="K106" s="10"/>
      <c r="L106" s="245" t="s">
        <v>120</v>
      </c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17">
        <f>'0004 - SO 05.3.2 Doplnění...'!J34</f>
        <v>0</v>
      </c>
      <c r="AH106" s="218"/>
      <c r="AI106" s="218"/>
      <c r="AJ106" s="218"/>
      <c r="AK106" s="218"/>
      <c r="AL106" s="218"/>
      <c r="AM106" s="218"/>
      <c r="AN106" s="217">
        <f t="shared" si="0"/>
        <v>0</v>
      </c>
      <c r="AO106" s="218"/>
      <c r="AP106" s="218"/>
      <c r="AQ106" s="90" t="s">
        <v>88</v>
      </c>
      <c r="AR106" s="52"/>
      <c r="AS106" s="91">
        <v>0</v>
      </c>
      <c r="AT106" s="92">
        <f t="shared" si="1"/>
        <v>0</v>
      </c>
      <c r="AU106" s="93">
        <f>'0004 - SO 05.3.2 Doplnění...'!P133</f>
        <v>0</v>
      </c>
      <c r="AV106" s="92">
        <f>'0004 - SO 05.3.2 Doplnění...'!J37</f>
        <v>0</v>
      </c>
      <c r="AW106" s="92">
        <f>'0004 - SO 05.3.2 Doplnění...'!J38</f>
        <v>0</v>
      </c>
      <c r="AX106" s="92">
        <f>'0004 - SO 05.3.2 Doplnění...'!J39</f>
        <v>0</v>
      </c>
      <c r="AY106" s="92">
        <f>'0004 - SO 05.3.2 Doplnění...'!J40</f>
        <v>0</v>
      </c>
      <c r="AZ106" s="92">
        <f>'0004 - SO 05.3.2 Doplnění...'!F37</f>
        <v>0</v>
      </c>
      <c r="BA106" s="92">
        <f>'0004 - SO 05.3.2 Doplnění...'!F38</f>
        <v>0</v>
      </c>
      <c r="BB106" s="92">
        <f>'0004 - SO 05.3.2 Doplnění...'!F39</f>
        <v>0</v>
      </c>
      <c r="BC106" s="92">
        <f>'0004 - SO 05.3.2 Doplnění...'!F40</f>
        <v>0</v>
      </c>
      <c r="BD106" s="94">
        <f>'0004 - SO 05.3.2 Doplnění...'!F41</f>
        <v>0</v>
      </c>
      <c r="BT106" s="26" t="s">
        <v>104</v>
      </c>
      <c r="BV106" s="26" t="s">
        <v>77</v>
      </c>
      <c r="BW106" s="26" t="s">
        <v>121</v>
      </c>
      <c r="BX106" s="26" t="s">
        <v>101</v>
      </c>
      <c r="CL106" s="26" t="s">
        <v>1</v>
      </c>
    </row>
    <row r="107" spans="1:90" s="4" customFormat="1" ht="16.5" customHeight="1">
      <c r="A107" s="89" t="s">
        <v>85</v>
      </c>
      <c r="B107" s="52"/>
      <c r="C107" s="10"/>
      <c r="D107" s="10"/>
      <c r="E107" s="10"/>
      <c r="F107" s="245" t="s">
        <v>122</v>
      </c>
      <c r="G107" s="245"/>
      <c r="H107" s="245"/>
      <c r="I107" s="245"/>
      <c r="J107" s="245"/>
      <c r="K107" s="10"/>
      <c r="L107" s="245" t="s">
        <v>123</v>
      </c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17">
        <f>'0005 - SO 05.4 Obnova dop...'!J34</f>
        <v>0</v>
      </c>
      <c r="AH107" s="218"/>
      <c r="AI107" s="218"/>
      <c r="AJ107" s="218"/>
      <c r="AK107" s="218"/>
      <c r="AL107" s="218"/>
      <c r="AM107" s="218"/>
      <c r="AN107" s="217">
        <f t="shared" si="0"/>
        <v>0</v>
      </c>
      <c r="AO107" s="218"/>
      <c r="AP107" s="218"/>
      <c r="AQ107" s="90" t="s">
        <v>88</v>
      </c>
      <c r="AR107" s="52"/>
      <c r="AS107" s="91">
        <v>0</v>
      </c>
      <c r="AT107" s="92">
        <f t="shared" si="1"/>
        <v>0</v>
      </c>
      <c r="AU107" s="93">
        <f>'0005 - SO 05.4 Obnova dop...'!P127</f>
        <v>0</v>
      </c>
      <c r="AV107" s="92">
        <f>'0005 - SO 05.4 Obnova dop...'!J37</f>
        <v>0</v>
      </c>
      <c r="AW107" s="92">
        <f>'0005 - SO 05.4 Obnova dop...'!J38</f>
        <v>0</v>
      </c>
      <c r="AX107" s="92">
        <f>'0005 - SO 05.4 Obnova dop...'!J39</f>
        <v>0</v>
      </c>
      <c r="AY107" s="92">
        <f>'0005 - SO 05.4 Obnova dop...'!J40</f>
        <v>0</v>
      </c>
      <c r="AZ107" s="92">
        <f>'0005 - SO 05.4 Obnova dop...'!F37</f>
        <v>0</v>
      </c>
      <c r="BA107" s="92">
        <f>'0005 - SO 05.4 Obnova dop...'!F38</f>
        <v>0</v>
      </c>
      <c r="BB107" s="92">
        <f>'0005 - SO 05.4 Obnova dop...'!F39</f>
        <v>0</v>
      </c>
      <c r="BC107" s="92">
        <f>'0005 - SO 05.4 Obnova dop...'!F40</f>
        <v>0</v>
      </c>
      <c r="BD107" s="94">
        <f>'0005 - SO 05.4 Obnova dop...'!F41</f>
        <v>0</v>
      </c>
      <c r="BT107" s="26" t="s">
        <v>104</v>
      </c>
      <c r="BV107" s="26" t="s">
        <v>77</v>
      </c>
      <c r="BW107" s="26" t="s">
        <v>124</v>
      </c>
      <c r="BX107" s="26" t="s">
        <v>101</v>
      </c>
      <c r="CL107" s="26" t="s">
        <v>1</v>
      </c>
    </row>
    <row r="108" spans="1:90" s="4" customFormat="1" ht="16.5" customHeight="1">
      <c r="A108" s="89" t="s">
        <v>85</v>
      </c>
      <c r="B108" s="52"/>
      <c r="C108" s="10"/>
      <c r="D108" s="10"/>
      <c r="E108" s="10"/>
      <c r="F108" s="245" t="s">
        <v>125</v>
      </c>
      <c r="G108" s="245"/>
      <c r="H108" s="245"/>
      <c r="I108" s="245"/>
      <c r="J108" s="245"/>
      <c r="K108" s="10"/>
      <c r="L108" s="245" t="s">
        <v>126</v>
      </c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17">
        <f>'0006 - SO 05.5 Obnova nez...'!J34</f>
        <v>0</v>
      </c>
      <c r="AH108" s="218"/>
      <c r="AI108" s="218"/>
      <c r="AJ108" s="218"/>
      <c r="AK108" s="218"/>
      <c r="AL108" s="218"/>
      <c r="AM108" s="218"/>
      <c r="AN108" s="217">
        <f t="shared" si="0"/>
        <v>0</v>
      </c>
      <c r="AO108" s="218"/>
      <c r="AP108" s="218"/>
      <c r="AQ108" s="90" t="s">
        <v>88</v>
      </c>
      <c r="AR108" s="52"/>
      <c r="AS108" s="91">
        <v>0</v>
      </c>
      <c r="AT108" s="92">
        <f t="shared" si="1"/>
        <v>0</v>
      </c>
      <c r="AU108" s="93">
        <f>'0006 - SO 05.5 Obnova nez...'!P127</f>
        <v>0</v>
      </c>
      <c r="AV108" s="92">
        <f>'0006 - SO 05.5 Obnova nez...'!J37</f>
        <v>0</v>
      </c>
      <c r="AW108" s="92">
        <f>'0006 - SO 05.5 Obnova nez...'!J38</f>
        <v>0</v>
      </c>
      <c r="AX108" s="92">
        <f>'0006 - SO 05.5 Obnova nez...'!J39</f>
        <v>0</v>
      </c>
      <c r="AY108" s="92">
        <f>'0006 - SO 05.5 Obnova nez...'!J40</f>
        <v>0</v>
      </c>
      <c r="AZ108" s="92">
        <f>'0006 - SO 05.5 Obnova nez...'!F37</f>
        <v>0</v>
      </c>
      <c r="BA108" s="92">
        <f>'0006 - SO 05.5 Obnova nez...'!F38</f>
        <v>0</v>
      </c>
      <c r="BB108" s="92">
        <f>'0006 - SO 05.5 Obnova nez...'!F39</f>
        <v>0</v>
      </c>
      <c r="BC108" s="92">
        <f>'0006 - SO 05.5 Obnova nez...'!F40</f>
        <v>0</v>
      </c>
      <c r="BD108" s="94">
        <f>'0006 - SO 05.5 Obnova nez...'!F41</f>
        <v>0</v>
      </c>
      <c r="BT108" s="26" t="s">
        <v>104</v>
      </c>
      <c r="BV108" s="26" t="s">
        <v>77</v>
      </c>
      <c r="BW108" s="26" t="s">
        <v>127</v>
      </c>
      <c r="BX108" s="26" t="s">
        <v>101</v>
      </c>
      <c r="CL108" s="26" t="s">
        <v>1</v>
      </c>
    </row>
    <row r="109" spans="1:90" s="4" customFormat="1" ht="16.5" customHeight="1">
      <c r="A109" s="89" t="s">
        <v>85</v>
      </c>
      <c r="B109" s="52"/>
      <c r="C109" s="10"/>
      <c r="D109" s="10"/>
      <c r="E109" s="245" t="s">
        <v>128</v>
      </c>
      <c r="F109" s="245"/>
      <c r="G109" s="245"/>
      <c r="H109" s="245"/>
      <c r="I109" s="245"/>
      <c r="J109" s="10"/>
      <c r="K109" s="245" t="s">
        <v>129</v>
      </c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17">
        <f>'006 - Ostatní a vedlejší ...'!J32</f>
        <v>0</v>
      </c>
      <c r="AH109" s="218"/>
      <c r="AI109" s="218"/>
      <c r="AJ109" s="218"/>
      <c r="AK109" s="218"/>
      <c r="AL109" s="218"/>
      <c r="AM109" s="218"/>
      <c r="AN109" s="217">
        <f t="shared" si="0"/>
        <v>0</v>
      </c>
      <c r="AO109" s="218"/>
      <c r="AP109" s="218"/>
      <c r="AQ109" s="90" t="s">
        <v>88</v>
      </c>
      <c r="AR109" s="52"/>
      <c r="AS109" s="95">
        <v>0</v>
      </c>
      <c r="AT109" s="96">
        <f t="shared" si="1"/>
        <v>0</v>
      </c>
      <c r="AU109" s="97">
        <f>'006 - Ostatní a vedlejší ...'!P145</f>
        <v>0</v>
      </c>
      <c r="AV109" s="96">
        <f>'006 - Ostatní a vedlejší ...'!J35</f>
        <v>0</v>
      </c>
      <c r="AW109" s="96">
        <f>'006 - Ostatní a vedlejší ...'!J36</f>
        <v>0</v>
      </c>
      <c r="AX109" s="96">
        <f>'006 - Ostatní a vedlejší ...'!J37</f>
        <v>0</v>
      </c>
      <c r="AY109" s="96">
        <f>'006 - Ostatní a vedlejší ...'!J38</f>
        <v>0</v>
      </c>
      <c r="AZ109" s="96">
        <f>'006 - Ostatní a vedlejší ...'!F35</f>
        <v>0</v>
      </c>
      <c r="BA109" s="96">
        <f>'006 - Ostatní a vedlejší ...'!F36</f>
        <v>0</v>
      </c>
      <c r="BB109" s="96">
        <f>'006 - Ostatní a vedlejší ...'!F37</f>
        <v>0</v>
      </c>
      <c r="BC109" s="96">
        <f>'006 - Ostatní a vedlejší ...'!F38</f>
        <v>0</v>
      </c>
      <c r="BD109" s="98">
        <f>'006 - Ostatní a vedlejší ...'!F39</f>
        <v>0</v>
      </c>
      <c r="BT109" s="26" t="s">
        <v>84</v>
      </c>
      <c r="BV109" s="26" t="s">
        <v>77</v>
      </c>
      <c r="BW109" s="26" t="s">
        <v>130</v>
      </c>
      <c r="BX109" s="26" t="s">
        <v>83</v>
      </c>
      <c r="CL109" s="26" t="s">
        <v>1</v>
      </c>
    </row>
    <row r="110" spans="1:90" s="2" customFormat="1" ht="30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4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90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34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</sheetData>
  <mergeCells count="98">
    <mergeCell ref="E97:I97"/>
    <mergeCell ref="E99:I99"/>
    <mergeCell ref="F101:J101"/>
    <mergeCell ref="G103:K103"/>
    <mergeCell ref="G102:K102"/>
    <mergeCell ref="I92:AF92"/>
    <mergeCell ref="J95:AF95"/>
    <mergeCell ref="K96:AF96"/>
    <mergeCell ref="K100:AF100"/>
    <mergeCell ref="K99:AF99"/>
    <mergeCell ref="K98:AF98"/>
    <mergeCell ref="K97:AF97"/>
    <mergeCell ref="L101:AF101"/>
    <mergeCell ref="C92:G92"/>
    <mergeCell ref="D95:H95"/>
    <mergeCell ref="E96:I96"/>
    <mergeCell ref="E98:I98"/>
    <mergeCell ref="E100:I100"/>
    <mergeCell ref="M103:AF103"/>
    <mergeCell ref="M102:AF102"/>
    <mergeCell ref="F105:J105"/>
    <mergeCell ref="L105:AF105"/>
    <mergeCell ref="F104:J104"/>
    <mergeCell ref="L104:AF104"/>
    <mergeCell ref="F106:J106"/>
    <mergeCell ref="L106:AF106"/>
    <mergeCell ref="F107:J107"/>
    <mergeCell ref="L107:AF107"/>
    <mergeCell ref="F108:J108"/>
    <mergeCell ref="L108:AF108"/>
    <mergeCell ref="E109:I109"/>
    <mergeCell ref="K109:AF109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AN100:AP100"/>
    <mergeCell ref="L33:P33"/>
    <mergeCell ref="AK33:AO33"/>
    <mergeCell ref="W33:AE33"/>
    <mergeCell ref="AK35:AO35"/>
    <mergeCell ref="X35:AB35"/>
    <mergeCell ref="L85:AJ85"/>
    <mergeCell ref="AN101:AP101"/>
    <mergeCell ref="AR2:BE2"/>
    <mergeCell ref="AG97:AM97"/>
    <mergeCell ref="AG104:AM104"/>
    <mergeCell ref="AG103:AM103"/>
    <mergeCell ref="AG102:AM102"/>
    <mergeCell ref="AG96:AM96"/>
    <mergeCell ref="AG100:AM100"/>
    <mergeCell ref="AG92:AM92"/>
    <mergeCell ref="AG101:AM101"/>
    <mergeCell ref="AG99:AM99"/>
    <mergeCell ref="AG98:AM98"/>
    <mergeCell ref="AG95:AM95"/>
    <mergeCell ref="AM87:AN87"/>
    <mergeCell ref="AM90:AP90"/>
    <mergeCell ref="AM89:AP89"/>
    <mergeCell ref="AS89:AT91"/>
    <mergeCell ref="AN105:AP105"/>
    <mergeCell ref="AG105:AM105"/>
    <mergeCell ref="AN106:AP106"/>
    <mergeCell ref="AG106:AM106"/>
    <mergeCell ref="AG94:AM94"/>
    <mergeCell ref="AN94:AP94"/>
    <mergeCell ref="AN92:AP92"/>
    <mergeCell ref="AN99:AP99"/>
    <mergeCell ref="AN95:AP95"/>
    <mergeCell ref="AN102:AP102"/>
    <mergeCell ref="AN98:AP98"/>
    <mergeCell ref="AN97:AP97"/>
    <mergeCell ref="AN96:AP96"/>
    <mergeCell ref="AN103:AP103"/>
    <mergeCell ref="AN104:AP104"/>
    <mergeCell ref="AN107:AP107"/>
    <mergeCell ref="AG107:AM107"/>
    <mergeCell ref="AN108:AP108"/>
    <mergeCell ref="AG108:AM108"/>
    <mergeCell ref="AN109:AP109"/>
    <mergeCell ref="AG109:AM109"/>
  </mergeCells>
  <hyperlinks>
    <hyperlink ref="A96" location="'001 - SO 01 Kanalizace'!C2" display="/" xr:uid="{00000000-0004-0000-0000-000000000000}"/>
    <hyperlink ref="A97" location="'002 - SO 02 Kanalizační p...'!C2" display="/" xr:uid="{00000000-0004-0000-0000-000001000000}"/>
    <hyperlink ref="A98" location="'003 - SO 03 Vodovod'!C2" display="/" xr:uid="{00000000-0004-0000-0000-000002000000}"/>
    <hyperlink ref="A99" location="'004 - SO 04 Vodovodní pří...'!C2" display="/" xr:uid="{00000000-0004-0000-0000-000003000000}"/>
    <hyperlink ref="A102" location="'00001 - SO 05.1a Vozovky ...'!C2" display="/" xr:uid="{00000000-0004-0000-0000-000004000000}"/>
    <hyperlink ref="A103" location="'00002 - SO 05.1b Vozovky ...'!C2" display="/" xr:uid="{00000000-0004-0000-0000-000005000000}"/>
    <hyperlink ref="A104" location="'0002 - SO 05.2 Chodníky'!C2" display="/" xr:uid="{00000000-0004-0000-0000-000006000000}"/>
    <hyperlink ref="A105" location="'0003 - SO 05.3.1 Obnova s...'!C2" display="/" xr:uid="{00000000-0004-0000-0000-000007000000}"/>
    <hyperlink ref="A106" location="'0004 - SO 05.3.2 Doplnění...'!C2" display="/" xr:uid="{00000000-0004-0000-0000-000008000000}"/>
    <hyperlink ref="A107" location="'0005 - SO 05.4 Obnova dop...'!C2" display="/" xr:uid="{00000000-0004-0000-0000-000009000000}"/>
    <hyperlink ref="A108" location="'0006 - SO 05.5 Obnova nez...'!C2" display="/" xr:uid="{00000000-0004-0000-0000-00000A000000}"/>
    <hyperlink ref="A109" location="'006 - Ostatní a vedlejší 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448"/>
  <sheetViews>
    <sheetView showGridLines="0" workbookViewId="0">
      <selection activeCell="E121" sqref="E121:H1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121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4.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2512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2839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2383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ROUND(J133,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ROUND((SUM(BE133:BE447)),  2)</f>
        <v>0</v>
      </c>
      <c r="G37" s="33"/>
      <c r="H37" s="33"/>
      <c r="I37" s="106">
        <v>0.21</v>
      </c>
      <c r="J37" s="105">
        <f>ROUND(((SUM(BE133:BE447))*I37),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ROUND((SUM(BF133:BF447)),  2)</f>
        <v>0</v>
      </c>
      <c r="G38" s="33"/>
      <c r="H38" s="33"/>
      <c r="I38" s="106">
        <v>0.15</v>
      </c>
      <c r="J38" s="105">
        <f>ROUND(((SUM(BF133:BF447))*I38),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ROUND((SUM(BG133:BG447)),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ROUND((SUM(BH133:BH447)),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ROUND((SUM(BI133:BI447)),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2512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0004 - SO 05.3.2 Doplnění stávajícího odvodnění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Město Tábor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J133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0" customFormat="1" ht="19.899999999999999" customHeight="1">
      <c r="B103" s="122"/>
      <c r="D103" s="123" t="s">
        <v>144</v>
      </c>
      <c r="E103" s="124"/>
      <c r="F103" s="124"/>
      <c r="G103" s="124"/>
      <c r="H103" s="124"/>
      <c r="I103" s="124"/>
      <c r="J103" s="125">
        <f>J301</f>
        <v>0</v>
      </c>
      <c r="L103" s="122"/>
    </row>
    <row r="104" spans="1:47" s="10" customFormat="1" ht="19.899999999999999" customHeight="1">
      <c r="B104" s="122"/>
      <c r="D104" s="123" t="s">
        <v>146</v>
      </c>
      <c r="E104" s="124"/>
      <c r="F104" s="124"/>
      <c r="G104" s="124"/>
      <c r="H104" s="124"/>
      <c r="I104" s="124"/>
      <c r="J104" s="125">
        <f>J306</f>
        <v>0</v>
      </c>
      <c r="L104" s="122"/>
    </row>
    <row r="105" spans="1:47" s="10" customFormat="1" ht="19.899999999999999" customHeight="1">
      <c r="B105" s="122"/>
      <c r="D105" s="123" t="s">
        <v>147</v>
      </c>
      <c r="E105" s="124"/>
      <c r="F105" s="124"/>
      <c r="G105" s="124"/>
      <c r="H105" s="124"/>
      <c r="I105" s="124"/>
      <c r="J105" s="125">
        <f>J324</f>
        <v>0</v>
      </c>
      <c r="L105" s="122"/>
    </row>
    <row r="106" spans="1:47" s="10" customFormat="1" ht="19.899999999999999" customHeight="1">
      <c r="B106" s="122"/>
      <c r="D106" s="123" t="s">
        <v>148</v>
      </c>
      <c r="E106" s="124"/>
      <c r="F106" s="124"/>
      <c r="G106" s="124"/>
      <c r="H106" s="124"/>
      <c r="I106" s="124"/>
      <c r="J106" s="125">
        <f>J344</f>
        <v>0</v>
      </c>
      <c r="L106" s="122"/>
    </row>
    <row r="107" spans="1:47" s="10" customFormat="1" ht="19.899999999999999" customHeight="1">
      <c r="B107" s="122"/>
      <c r="D107" s="123" t="s">
        <v>149</v>
      </c>
      <c r="E107" s="124"/>
      <c r="F107" s="124"/>
      <c r="G107" s="124"/>
      <c r="H107" s="124"/>
      <c r="I107" s="124"/>
      <c r="J107" s="125">
        <f>J391</f>
        <v>0</v>
      </c>
      <c r="L107" s="122"/>
    </row>
    <row r="108" spans="1:47" s="10" customFormat="1" ht="19.899999999999999" customHeight="1">
      <c r="B108" s="122"/>
      <c r="D108" s="123" t="s">
        <v>151</v>
      </c>
      <c r="E108" s="124"/>
      <c r="F108" s="124"/>
      <c r="G108" s="124"/>
      <c r="H108" s="124"/>
      <c r="I108" s="124"/>
      <c r="J108" s="125">
        <f>J410</f>
        <v>0</v>
      </c>
      <c r="L108" s="122"/>
    </row>
    <row r="109" spans="1:47" s="10" customFormat="1" ht="19.899999999999999" customHeight="1">
      <c r="B109" s="122"/>
      <c r="D109" s="123" t="s">
        <v>152</v>
      </c>
      <c r="E109" s="124"/>
      <c r="F109" s="124"/>
      <c r="G109" s="124"/>
      <c r="H109" s="124"/>
      <c r="I109" s="124"/>
      <c r="J109" s="125">
        <f>J443</f>
        <v>0</v>
      </c>
      <c r="L109" s="122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153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25" customHeight="1">
      <c r="A119" s="33"/>
      <c r="B119" s="34"/>
      <c r="C119" s="33"/>
      <c r="D119" s="33"/>
      <c r="E119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9" s="263"/>
      <c r="G119" s="263"/>
      <c r="H119" s="26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132</v>
      </c>
      <c r="L120" s="21"/>
    </row>
    <row r="121" spans="1:31" s="1" customFormat="1" ht="23.25" customHeight="1">
      <c r="B121" s="21"/>
      <c r="E121" s="262"/>
      <c r="F121" s="231"/>
      <c r="G121" s="231"/>
      <c r="H121" s="231"/>
      <c r="L121" s="21"/>
    </row>
    <row r="122" spans="1:31" s="1" customFormat="1" ht="12" customHeight="1">
      <c r="B122" s="21"/>
      <c r="C122" s="28" t="s">
        <v>133</v>
      </c>
      <c r="L122" s="21"/>
    </row>
    <row r="123" spans="1:31" s="2" customFormat="1" ht="16.5" customHeight="1">
      <c r="A123" s="33"/>
      <c r="B123" s="34"/>
      <c r="C123" s="33"/>
      <c r="D123" s="33"/>
      <c r="E123" s="265" t="s">
        <v>2267</v>
      </c>
      <c r="F123" s="261"/>
      <c r="G123" s="261"/>
      <c r="H123" s="261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2512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7" t="str">
        <f>E13</f>
        <v>0004 - SO 05.3.2 Doplnění stávajícího odvodnění</v>
      </c>
      <c r="F125" s="261"/>
      <c r="G125" s="261"/>
      <c r="H125" s="261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F16</f>
        <v>Tábor</v>
      </c>
      <c r="G127" s="33"/>
      <c r="H127" s="33"/>
      <c r="I127" s="28" t="s">
        <v>21</v>
      </c>
      <c r="J127" s="56" t="str">
        <f>IF(J16="","",J16)</f>
        <v>12. 2. 2024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5.7" customHeight="1">
      <c r="A129" s="33"/>
      <c r="B129" s="34"/>
      <c r="C129" s="28" t="s">
        <v>23</v>
      </c>
      <c r="D129" s="33"/>
      <c r="E129" s="33"/>
      <c r="F129" s="26" t="str">
        <f>E19</f>
        <v>Město Tábor</v>
      </c>
      <c r="G129" s="33"/>
      <c r="H129" s="33"/>
      <c r="I129" s="28" t="s">
        <v>29</v>
      </c>
      <c r="J129" s="31" t="str">
        <f>E25</f>
        <v>Sweco a.s., divize Morava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27</v>
      </c>
      <c r="D130" s="33"/>
      <c r="E130" s="33"/>
      <c r="F130" s="26" t="str">
        <f>IF(E22="","",E22)</f>
        <v>Vyplň údaj</v>
      </c>
      <c r="G130" s="33"/>
      <c r="H130" s="33"/>
      <c r="I130" s="28" t="s">
        <v>32</v>
      </c>
      <c r="J130" s="31" t="str">
        <f>E28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26"/>
      <c r="B132" s="127"/>
      <c r="C132" s="128" t="s">
        <v>154</v>
      </c>
      <c r="D132" s="129" t="s">
        <v>60</v>
      </c>
      <c r="E132" s="129" t="s">
        <v>56</v>
      </c>
      <c r="F132" s="129" t="s">
        <v>57</v>
      </c>
      <c r="G132" s="129" t="s">
        <v>155</v>
      </c>
      <c r="H132" s="129" t="s">
        <v>156</v>
      </c>
      <c r="I132" s="129" t="s">
        <v>157</v>
      </c>
      <c r="J132" s="129" t="s">
        <v>139</v>
      </c>
      <c r="K132" s="130" t="s">
        <v>158</v>
      </c>
      <c r="L132" s="131"/>
      <c r="M132" s="63" t="s">
        <v>1</v>
      </c>
      <c r="N132" s="64" t="s">
        <v>39</v>
      </c>
      <c r="O132" s="64" t="s">
        <v>159</v>
      </c>
      <c r="P132" s="64" t="s">
        <v>160</v>
      </c>
      <c r="Q132" s="64" t="s">
        <v>161</v>
      </c>
      <c r="R132" s="64" t="s">
        <v>162</v>
      </c>
      <c r="S132" s="64" t="s">
        <v>163</v>
      </c>
      <c r="T132" s="65" t="s">
        <v>164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" customHeight="1">
      <c r="A133" s="33"/>
      <c r="B133" s="34"/>
      <c r="C133" s="70" t="s">
        <v>165</v>
      </c>
      <c r="D133" s="33"/>
      <c r="E133" s="33"/>
      <c r="F133" s="33"/>
      <c r="G133" s="33"/>
      <c r="H133" s="33"/>
      <c r="I133" s="33"/>
      <c r="J133" s="132">
        <f>BK133</f>
        <v>0</v>
      </c>
      <c r="K133" s="33"/>
      <c r="L133" s="34"/>
      <c r="M133" s="66"/>
      <c r="N133" s="57"/>
      <c r="O133" s="67"/>
      <c r="P133" s="133">
        <f>P134</f>
        <v>0</v>
      </c>
      <c r="Q133" s="67"/>
      <c r="R133" s="133">
        <f>R134</f>
        <v>198.50298208000001</v>
      </c>
      <c r="S133" s="67"/>
      <c r="T133" s="134">
        <f>T134</f>
        <v>66.506700000000009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141</v>
      </c>
      <c r="BK133" s="135">
        <f>BK134</f>
        <v>0</v>
      </c>
    </row>
    <row r="134" spans="1:65" s="12" customFormat="1" ht="25.9" customHeight="1">
      <c r="B134" s="136"/>
      <c r="D134" s="137" t="s">
        <v>74</v>
      </c>
      <c r="E134" s="138" t="s">
        <v>166</v>
      </c>
      <c r="F134" s="138" t="s">
        <v>167</v>
      </c>
      <c r="I134" s="139"/>
      <c r="J134" s="140">
        <f>BK134</f>
        <v>0</v>
      </c>
      <c r="L134" s="136"/>
      <c r="M134" s="141"/>
      <c r="N134" s="142"/>
      <c r="O134" s="142"/>
      <c r="P134" s="143">
        <f>P135+P301+P306+P324+P344+P391+P410+P443</f>
        <v>0</v>
      </c>
      <c r="Q134" s="142"/>
      <c r="R134" s="143">
        <f>R135+R301+R306+R324+R344+R391+R410+R443</f>
        <v>198.50298208000001</v>
      </c>
      <c r="S134" s="142"/>
      <c r="T134" s="144">
        <f>T135+T301+T306+T324+T344+T391+T410+T443</f>
        <v>66.506700000000009</v>
      </c>
      <c r="AR134" s="137" t="s">
        <v>82</v>
      </c>
      <c r="AT134" s="145" t="s">
        <v>74</v>
      </c>
      <c r="AU134" s="145" t="s">
        <v>75</v>
      </c>
      <c r="AY134" s="137" t="s">
        <v>168</v>
      </c>
      <c r="BK134" s="146">
        <f>BK135+BK301+BK306+BK324+BK344+BK391+BK410+BK443</f>
        <v>0</v>
      </c>
    </row>
    <row r="135" spans="1:65" s="12" customFormat="1" ht="22.9" customHeight="1">
      <c r="B135" s="136"/>
      <c r="D135" s="137" t="s">
        <v>74</v>
      </c>
      <c r="E135" s="147" t="s">
        <v>82</v>
      </c>
      <c r="F135" s="147" t="s">
        <v>169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SUM(P136:P300)</f>
        <v>0</v>
      </c>
      <c r="Q135" s="142"/>
      <c r="R135" s="143">
        <f>SUM(R136:R300)</f>
        <v>191.38083108000001</v>
      </c>
      <c r="S135" s="142"/>
      <c r="T135" s="144">
        <f>SUM(T136:T300)</f>
        <v>66.506700000000009</v>
      </c>
      <c r="AR135" s="137" t="s">
        <v>82</v>
      </c>
      <c r="AT135" s="145" t="s">
        <v>74</v>
      </c>
      <c r="AU135" s="145" t="s">
        <v>82</v>
      </c>
      <c r="AY135" s="137" t="s">
        <v>168</v>
      </c>
      <c r="BK135" s="146">
        <f>SUM(BK136:BK300)</f>
        <v>0</v>
      </c>
    </row>
    <row r="136" spans="1:65" s="2" customFormat="1" ht="33" customHeight="1">
      <c r="A136" s="33"/>
      <c r="B136" s="149"/>
      <c r="C136" s="150" t="s">
        <v>82</v>
      </c>
      <c r="D136" s="150" t="s">
        <v>170</v>
      </c>
      <c r="E136" s="151" t="s">
        <v>1204</v>
      </c>
      <c r="F136" s="152" t="s">
        <v>1205</v>
      </c>
      <c r="G136" s="153" t="s">
        <v>173</v>
      </c>
      <c r="H136" s="154">
        <v>21.63</v>
      </c>
      <c r="I136" s="155"/>
      <c r="J136" s="156">
        <f>ROUND(I136*H136,2)</f>
        <v>0</v>
      </c>
      <c r="K136" s="152" t="s">
        <v>187</v>
      </c>
      <c r="L136" s="34"/>
      <c r="M136" s="157" t="s">
        <v>1</v>
      </c>
      <c r="N136" s="158" t="s">
        <v>40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0.316</v>
      </c>
      <c r="T136" s="160">
        <f>S136*H136</f>
        <v>6.8350799999999996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108</v>
      </c>
      <c r="AT136" s="161" t="s">
        <v>170</v>
      </c>
      <c r="AU136" s="161" t="s">
        <v>84</v>
      </c>
      <c r="AY136" s="18" t="s">
        <v>168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82</v>
      </c>
      <c r="BK136" s="162">
        <f>ROUND(I136*H136,2)</f>
        <v>0</v>
      </c>
      <c r="BL136" s="18" t="s">
        <v>108</v>
      </c>
      <c r="BM136" s="161" t="s">
        <v>2840</v>
      </c>
    </row>
    <row r="137" spans="1:65" s="2" customFormat="1" ht="39">
      <c r="A137" s="33"/>
      <c r="B137" s="34"/>
      <c r="C137" s="33"/>
      <c r="D137" s="163" t="s">
        <v>175</v>
      </c>
      <c r="E137" s="33"/>
      <c r="F137" s="164" t="s">
        <v>1207</v>
      </c>
      <c r="G137" s="33"/>
      <c r="H137" s="33"/>
      <c r="I137" s="165"/>
      <c r="J137" s="33"/>
      <c r="K137" s="33"/>
      <c r="L137" s="34"/>
      <c r="M137" s="166"/>
      <c r="N137" s="167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175</v>
      </c>
      <c r="AU137" s="18" t="s">
        <v>84</v>
      </c>
    </row>
    <row r="138" spans="1:65" s="2" customFormat="1" ht="19.5">
      <c r="A138" s="33"/>
      <c r="B138" s="34"/>
      <c r="C138" s="33"/>
      <c r="D138" s="163" t="s">
        <v>177</v>
      </c>
      <c r="E138" s="33"/>
      <c r="F138" s="168" t="s">
        <v>2679</v>
      </c>
      <c r="G138" s="33"/>
      <c r="H138" s="33"/>
      <c r="I138" s="165"/>
      <c r="J138" s="33"/>
      <c r="K138" s="33"/>
      <c r="L138" s="34"/>
      <c r="M138" s="166"/>
      <c r="N138" s="167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177</v>
      </c>
      <c r="AU138" s="18" t="s">
        <v>84</v>
      </c>
    </row>
    <row r="139" spans="1:65" s="13" customFormat="1" ht="22.5">
      <c r="B139" s="169"/>
      <c r="D139" s="163" t="s">
        <v>179</v>
      </c>
      <c r="E139" s="170" t="s">
        <v>1</v>
      </c>
      <c r="F139" s="171" t="s">
        <v>1208</v>
      </c>
      <c r="H139" s="170" t="s">
        <v>1</v>
      </c>
      <c r="I139" s="172"/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179</v>
      </c>
      <c r="AU139" s="170" t="s">
        <v>84</v>
      </c>
      <c r="AV139" s="13" t="s">
        <v>82</v>
      </c>
      <c r="AW139" s="13" t="s">
        <v>31</v>
      </c>
      <c r="AX139" s="13" t="s">
        <v>75</v>
      </c>
      <c r="AY139" s="170" t="s">
        <v>168</v>
      </c>
    </row>
    <row r="140" spans="1:65" s="13" customFormat="1">
      <c r="B140" s="169"/>
      <c r="D140" s="163" t="s">
        <v>179</v>
      </c>
      <c r="E140" s="170" t="s">
        <v>1</v>
      </c>
      <c r="F140" s="171" t="s">
        <v>232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179</v>
      </c>
      <c r="AU140" s="170" t="s">
        <v>84</v>
      </c>
      <c r="AV140" s="13" t="s">
        <v>82</v>
      </c>
      <c r="AW140" s="13" t="s">
        <v>31</v>
      </c>
      <c r="AX140" s="13" t="s">
        <v>75</v>
      </c>
      <c r="AY140" s="170" t="s">
        <v>168</v>
      </c>
    </row>
    <row r="141" spans="1:65" s="14" customFormat="1">
      <c r="B141" s="176"/>
      <c r="D141" s="163" t="s">
        <v>179</v>
      </c>
      <c r="E141" s="177" t="s">
        <v>1</v>
      </c>
      <c r="F141" s="178" t="s">
        <v>2841</v>
      </c>
      <c r="H141" s="179">
        <v>1.8540000000000001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179</v>
      </c>
      <c r="AU141" s="177" t="s">
        <v>84</v>
      </c>
      <c r="AV141" s="14" t="s">
        <v>84</v>
      </c>
      <c r="AW141" s="14" t="s">
        <v>31</v>
      </c>
      <c r="AX141" s="14" t="s">
        <v>75</v>
      </c>
      <c r="AY141" s="177" t="s">
        <v>168</v>
      </c>
    </row>
    <row r="142" spans="1:65" s="14" customFormat="1">
      <c r="B142" s="176"/>
      <c r="D142" s="163" t="s">
        <v>179</v>
      </c>
      <c r="E142" s="177" t="s">
        <v>1</v>
      </c>
      <c r="F142" s="178" t="s">
        <v>2842</v>
      </c>
      <c r="H142" s="179">
        <v>1.8540000000000001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75</v>
      </c>
      <c r="AY142" s="177" t="s">
        <v>168</v>
      </c>
    </row>
    <row r="143" spans="1:65" s="14" customFormat="1">
      <c r="B143" s="176"/>
      <c r="D143" s="163" t="s">
        <v>179</v>
      </c>
      <c r="E143" s="177" t="s">
        <v>1</v>
      </c>
      <c r="F143" s="178" t="s">
        <v>2843</v>
      </c>
      <c r="H143" s="179">
        <v>3.2959999999999998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179</v>
      </c>
      <c r="AU143" s="177" t="s">
        <v>84</v>
      </c>
      <c r="AV143" s="14" t="s">
        <v>84</v>
      </c>
      <c r="AW143" s="14" t="s">
        <v>31</v>
      </c>
      <c r="AX143" s="14" t="s">
        <v>75</v>
      </c>
      <c r="AY143" s="177" t="s">
        <v>168</v>
      </c>
    </row>
    <row r="144" spans="1:65" s="14" customFormat="1">
      <c r="B144" s="176"/>
      <c r="D144" s="163" t="s">
        <v>179</v>
      </c>
      <c r="E144" s="177" t="s">
        <v>1</v>
      </c>
      <c r="F144" s="178" t="s">
        <v>2844</v>
      </c>
      <c r="H144" s="179">
        <v>2.06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179</v>
      </c>
      <c r="AU144" s="177" t="s">
        <v>84</v>
      </c>
      <c r="AV144" s="14" t="s">
        <v>84</v>
      </c>
      <c r="AW144" s="14" t="s">
        <v>31</v>
      </c>
      <c r="AX144" s="14" t="s">
        <v>75</v>
      </c>
      <c r="AY144" s="177" t="s">
        <v>168</v>
      </c>
    </row>
    <row r="145" spans="1:65" s="14" customFormat="1">
      <c r="B145" s="176"/>
      <c r="D145" s="163" t="s">
        <v>179</v>
      </c>
      <c r="E145" s="177" t="s">
        <v>1</v>
      </c>
      <c r="F145" s="178" t="s">
        <v>2845</v>
      </c>
      <c r="H145" s="179">
        <v>3.9140000000000001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77" t="s">
        <v>179</v>
      </c>
      <c r="AU145" s="177" t="s">
        <v>84</v>
      </c>
      <c r="AV145" s="14" t="s">
        <v>84</v>
      </c>
      <c r="AW145" s="14" t="s">
        <v>31</v>
      </c>
      <c r="AX145" s="14" t="s">
        <v>75</v>
      </c>
      <c r="AY145" s="177" t="s">
        <v>168</v>
      </c>
    </row>
    <row r="146" spans="1:65" s="14" customFormat="1">
      <c r="B146" s="176"/>
      <c r="D146" s="163" t="s">
        <v>179</v>
      </c>
      <c r="E146" s="177" t="s">
        <v>1</v>
      </c>
      <c r="F146" s="178" t="s">
        <v>2846</v>
      </c>
      <c r="H146" s="179">
        <v>3.2959999999999998</v>
      </c>
      <c r="I146" s="180"/>
      <c r="L146" s="176"/>
      <c r="M146" s="181"/>
      <c r="N146" s="182"/>
      <c r="O146" s="182"/>
      <c r="P146" s="182"/>
      <c r="Q146" s="182"/>
      <c r="R146" s="182"/>
      <c r="S146" s="182"/>
      <c r="T146" s="183"/>
      <c r="AT146" s="177" t="s">
        <v>179</v>
      </c>
      <c r="AU146" s="177" t="s">
        <v>84</v>
      </c>
      <c r="AV146" s="14" t="s">
        <v>84</v>
      </c>
      <c r="AW146" s="14" t="s">
        <v>31</v>
      </c>
      <c r="AX146" s="14" t="s">
        <v>75</v>
      </c>
      <c r="AY146" s="177" t="s">
        <v>168</v>
      </c>
    </row>
    <row r="147" spans="1:65" s="14" customFormat="1">
      <c r="B147" s="176"/>
      <c r="D147" s="163" t="s">
        <v>179</v>
      </c>
      <c r="E147" s="177" t="s">
        <v>1</v>
      </c>
      <c r="F147" s="178" t="s">
        <v>2847</v>
      </c>
      <c r="H147" s="179">
        <v>2.06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77" t="s">
        <v>179</v>
      </c>
      <c r="AU147" s="177" t="s">
        <v>84</v>
      </c>
      <c r="AV147" s="14" t="s">
        <v>84</v>
      </c>
      <c r="AW147" s="14" t="s">
        <v>31</v>
      </c>
      <c r="AX147" s="14" t="s">
        <v>75</v>
      </c>
      <c r="AY147" s="177" t="s">
        <v>168</v>
      </c>
    </row>
    <row r="148" spans="1:65" s="14" customFormat="1">
      <c r="B148" s="176"/>
      <c r="D148" s="163" t="s">
        <v>179</v>
      </c>
      <c r="E148" s="177" t="s">
        <v>1</v>
      </c>
      <c r="F148" s="178" t="s">
        <v>2848</v>
      </c>
      <c r="H148" s="179">
        <v>3.2959999999999998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15" customFormat="1">
      <c r="B149" s="184"/>
      <c r="D149" s="163" t="s">
        <v>179</v>
      </c>
      <c r="E149" s="185" t="s">
        <v>1</v>
      </c>
      <c r="F149" s="186" t="s">
        <v>184</v>
      </c>
      <c r="H149" s="187">
        <v>21.63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5" t="s">
        <v>179</v>
      </c>
      <c r="AU149" s="185" t="s">
        <v>84</v>
      </c>
      <c r="AV149" s="15" t="s">
        <v>108</v>
      </c>
      <c r="AW149" s="15" t="s">
        <v>31</v>
      </c>
      <c r="AX149" s="15" t="s">
        <v>82</v>
      </c>
      <c r="AY149" s="185" t="s">
        <v>168</v>
      </c>
    </row>
    <row r="150" spans="1:65" s="2" customFormat="1" ht="24.2" customHeight="1">
      <c r="A150" s="33"/>
      <c r="B150" s="149"/>
      <c r="C150" s="150" t="s">
        <v>84</v>
      </c>
      <c r="D150" s="150" t="s">
        <v>170</v>
      </c>
      <c r="E150" s="151" t="s">
        <v>199</v>
      </c>
      <c r="F150" s="152" t="s">
        <v>200</v>
      </c>
      <c r="G150" s="153" t="s">
        <v>173</v>
      </c>
      <c r="H150" s="154">
        <v>17.43</v>
      </c>
      <c r="I150" s="155"/>
      <c r="J150" s="156">
        <f>ROUND(I150*H150,2)</f>
        <v>0</v>
      </c>
      <c r="K150" s="152" t="s">
        <v>187</v>
      </c>
      <c r="L150" s="34"/>
      <c r="M150" s="157" t="s">
        <v>1</v>
      </c>
      <c r="N150" s="158" t="s">
        <v>40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0.28999999999999998</v>
      </c>
      <c r="T150" s="160">
        <f>S150*H150</f>
        <v>5.0546999999999995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108</v>
      </c>
      <c r="AT150" s="161" t="s">
        <v>170</v>
      </c>
      <c r="AU150" s="161" t="s">
        <v>84</v>
      </c>
      <c r="AY150" s="18" t="s">
        <v>168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82</v>
      </c>
      <c r="BK150" s="162">
        <f>ROUND(I150*H150,2)</f>
        <v>0</v>
      </c>
      <c r="BL150" s="18" t="s">
        <v>108</v>
      </c>
      <c r="BM150" s="161" t="s">
        <v>2849</v>
      </c>
    </row>
    <row r="151" spans="1:65" s="2" customFormat="1" ht="39">
      <c r="A151" s="33"/>
      <c r="B151" s="34"/>
      <c r="C151" s="33"/>
      <c r="D151" s="163" t="s">
        <v>175</v>
      </c>
      <c r="E151" s="33"/>
      <c r="F151" s="164" t="s">
        <v>202</v>
      </c>
      <c r="G151" s="33"/>
      <c r="H151" s="33"/>
      <c r="I151" s="165"/>
      <c r="J151" s="33"/>
      <c r="K151" s="33"/>
      <c r="L151" s="34"/>
      <c r="M151" s="166"/>
      <c r="N151" s="167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175</v>
      </c>
      <c r="AU151" s="18" t="s">
        <v>84</v>
      </c>
    </row>
    <row r="152" spans="1:65" s="2" customFormat="1" ht="19.5">
      <c r="A152" s="33"/>
      <c r="B152" s="34"/>
      <c r="C152" s="33"/>
      <c r="D152" s="163" t="s">
        <v>177</v>
      </c>
      <c r="E152" s="33"/>
      <c r="F152" s="168" t="s">
        <v>2679</v>
      </c>
      <c r="G152" s="33"/>
      <c r="H152" s="33"/>
      <c r="I152" s="165"/>
      <c r="J152" s="33"/>
      <c r="K152" s="33"/>
      <c r="L152" s="34"/>
      <c r="M152" s="166"/>
      <c r="N152" s="167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177</v>
      </c>
      <c r="AU152" s="18" t="s">
        <v>84</v>
      </c>
    </row>
    <row r="153" spans="1:65" s="13" customFormat="1">
      <c r="B153" s="169"/>
      <c r="D153" s="163" t="s">
        <v>179</v>
      </c>
      <c r="E153" s="170" t="s">
        <v>1</v>
      </c>
      <c r="F153" s="171" t="s">
        <v>1217</v>
      </c>
      <c r="H153" s="170" t="s">
        <v>1</v>
      </c>
      <c r="I153" s="172"/>
      <c r="L153" s="169"/>
      <c r="M153" s="173"/>
      <c r="N153" s="174"/>
      <c r="O153" s="174"/>
      <c r="P153" s="174"/>
      <c r="Q153" s="174"/>
      <c r="R153" s="174"/>
      <c r="S153" s="174"/>
      <c r="T153" s="175"/>
      <c r="AT153" s="170" t="s">
        <v>179</v>
      </c>
      <c r="AU153" s="170" t="s">
        <v>84</v>
      </c>
      <c r="AV153" s="13" t="s">
        <v>82</v>
      </c>
      <c r="AW153" s="13" t="s">
        <v>31</v>
      </c>
      <c r="AX153" s="13" t="s">
        <v>75</v>
      </c>
      <c r="AY153" s="170" t="s">
        <v>168</v>
      </c>
    </row>
    <row r="154" spans="1:65" s="13" customFormat="1">
      <c r="B154" s="169"/>
      <c r="D154" s="163" t="s">
        <v>179</v>
      </c>
      <c r="E154" s="170" t="s">
        <v>1</v>
      </c>
      <c r="F154" s="171" t="s">
        <v>204</v>
      </c>
      <c r="H154" s="170" t="s">
        <v>1</v>
      </c>
      <c r="I154" s="172"/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179</v>
      </c>
      <c r="AU154" s="170" t="s">
        <v>84</v>
      </c>
      <c r="AV154" s="13" t="s">
        <v>82</v>
      </c>
      <c r="AW154" s="13" t="s">
        <v>31</v>
      </c>
      <c r="AX154" s="13" t="s">
        <v>75</v>
      </c>
      <c r="AY154" s="170" t="s">
        <v>168</v>
      </c>
    </row>
    <row r="155" spans="1:65" s="13" customFormat="1">
      <c r="B155" s="169"/>
      <c r="D155" s="163" t="s">
        <v>179</v>
      </c>
      <c r="E155" s="170" t="s">
        <v>1</v>
      </c>
      <c r="F155" s="171" t="s">
        <v>1559</v>
      </c>
      <c r="H155" s="170" t="s">
        <v>1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179</v>
      </c>
      <c r="AU155" s="170" t="s">
        <v>84</v>
      </c>
      <c r="AV155" s="13" t="s">
        <v>82</v>
      </c>
      <c r="AW155" s="13" t="s">
        <v>31</v>
      </c>
      <c r="AX155" s="13" t="s">
        <v>75</v>
      </c>
      <c r="AY155" s="170" t="s">
        <v>168</v>
      </c>
    </row>
    <row r="156" spans="1:65" s="14" customFormat="1">
      <c r="B156" s="176"/>
      <c r="D156" s="163" t="s">
        <v>179</v>
      </c>
      <c r="E156" s="177" t="s">
        <v>1</v>
      </c>
      <c r="F156" s="178" t="s">
        <v>2850</v>
      </c>
      <c r="H156" s="179">
        <v>1.494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7" t="s">
        <v>179</v>
      </c>
      <c r="AU156" s="177" t="s">
        <v>84</v>
      </c>
      <c r="AV156" s="14" t="s">
        <v>84</v>
      </c>
      <c r="AW156" s="14" t="s">
        <v>31</v>
      </c>
      <c r="AX156" s="14" t="s">
        <v>75</v>
      </c>
      <c r="AY156" s="177" t="s">
        <v>168</v>
      </c>
    </row>
    <row r="157" spans="1:65" s="14" customFormat="1">
      <c r="B157" s="176"/>
      <c r="D157" s="163" t="s">
        <v>179</v>
      </c>
      <c r="E157" s="177" t="s">
        <v>1</v>
      </c>
      <c r="F157" s="178" t="s">
        <v>2851</v>
      </c>
      <c r="H157" s="179">
        <v>1.494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7" t="s">
        <v>179</v>
      </c>
      <c r="AU157" s="177" t="s">
        <v>84</v>
      </c>
      <c r="AV157" s="14" t="s">
        <v>84</v>
      </c>
      <c r="AW157" s="14" t="s">
        <v>31</v>
      </c>
      <c r="AX157" s="14" t="s">
        <v>75</v>
      </c>
      <c r="AY157" s="177" t="s">
        <v>168</v>
      </c>
    </row>
    <row r="158" spans="1:65" s="14" customFormat="1">
      <c r="B158" s="176"/>
      <c r="D158" s="163" t="s">
        <v>179</v>
      </c>
      <c r="E158" s="177" t="s">
        <v>1</v>
      </c>
      <c r="F158" s="178" t="s">
        <v>2852</v>
      </c>
      <c r="H158" s="179">
        <v>2.6560000000000001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7" t="s">
        <v>179</v>
      </c>
      <c r="AU158" s="177" t="s">
        <v>84</v>
      </c>
      <c r="AV158" s="14" t="s">
        <v>84</v>
      </c>
      <c r="AW158" s="14" t="s">
        <v>31</v>
      </c>
      <c r="AX158" s="14" t="s">
        <v>75</v>
      </c>
      <c r="AY158" s="177" t="s">
        <v>168</v>
      </c>
    </row>
    <row r="159" spans="1:65" s="14" customFormat="1">
      <c r="B159" s="176"/>
      <c r="D159" s="163" t="s">
        <v>179</v>
      </c>
      <c r="E159" s="177" t="s">
        <v>1</v>
      </c>
      <c r="F159" s="178" t="s">
        <v>2853</v>
      </c>
      <c r="H159" s="179">
        <v>1.66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75</v>
      </c>
      <c r="AY159" s="177" t="s">
        <v>168</v>
      </c>
    </row>
    <row r="160" spans="1:65" s="14" customFormat="1">
      <c r="B160" s="176"/>
      <c r="D160" s="163" t="s">
        <v>179</v>
      </c>
      <c r="E160" s="177" t="s">
        <v>1</v>
      </c>
      <c r="F160" s="178" t="s">
        <v>2854</v>
      </c>
      <c r="H160" s="179">
        <v>3.1539999999999999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179</v>
      </c>
      <c r="AU160" s="177" t="s">
        <v>84</v>
      </c>
      <c r="AV160" s="14" t="s">
        <v>84</v>
      </c>
      <c r="AW160" s="14" t="s">
        <v>31</v>
      </c>
      <c r="AX160" s="14" t="s">
        <v>75</v>
      </c>
      <c r="AY160" s="177" t="s">
        <v>168</v>
      </c>
    </row>
    <row r="161" spans="1:65" s="14" customFormat="1">
      <c r="B161" s="176"/>
      <c r="D161" s="163" t="s">
        <v>179</v>
      </c>
      <c r="E161" s="177" t="s">
        <v>1</v>
      </c>
      <c r="F161" s="178" t="s">
        <v>2855</v>
      </c>
      <c r="H161" s="179">
        <v>2.6560000000000001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4" customFormat="1">
      <c r="B162" s="176"/>
      <c r="D162" s="163" t="s">
        <v>179</v>
      </c>
      <c r="E162" s="177" t="s">
        <v>1</v>
      </c>
      <c r="F162" s="178" t="s">
        <v>2856</v>
      </c>
      <c r="H162" s="179">
        <v>1.66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14" customFormat="1">
      <c r="B163" s="176"/>
      <c r="D163" s="163" t="s">
        <v>179</v>
      </c>
      <c r="E163" s="177" t="s">
        <v>1</v>
      </c>
      <c r="F163" s="178" t="s">
        <v>2857</v>
      </c>
      <c r="H163" s="179">
        <v>2.6560000000000001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75</v>
      </c>
      <c r="AY163" s="177" t="s">
        <v>168</v>
      </c>
    </row>
    <row r="164" spans="1:65" s="15" customFormat="1">
      <c r="B164" s="184"/>
      <c r="D164" s="163" t="s">
        <v>179</v>
      </c>
      <c r="E164" s="185" t="s">
        <v>1</v>
      </c>
      <c r="F164" s="186" t="s">
        <v>184</v>
      </c>
      <c r="H164" s="187">
        <v>17.43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179</v>
      </c>
      <c r="AU164" s="185" t="s">
        <v>84</v>
      </c>
      <c r="AV164" s="15" t="s">
        <v>108</v>
      </c>
      <c r="AW164" s="15" t="s">
        <v>31</v>
      </c>
      <c r="AX164" s="15" t="s">
        <v>82</v>
      </c>
      <c r="AY164" s="185" t="s">
        <v>168</v>
      </c>
    </row>
    <row r="165" spans="1:65" s="2" customFormat="1" ht="24.2" customHeight="1">
      <c r="A165" s="33"/>
      <c r="B165" s="149"/>
      <c r="C165" s="150" t="s">
        <v>104</v>
      </c>
      <c r="D165" s="150" t="s">
        <v>170</v>
      </c>
      <c r="E165" s="151" t="s">
        <v>218</v>
      </c>
      <c r="F165" s="152" t="s">
        <v>200</v>
      </c>
      <c r="G165" s="153" t="s">
        <v>173</v>
      </c>
      <c r="H165" s="154">
        <v>45.368000000000002</v>
      </c>
      <c r="I165" s="155"/>
      <c r="J165" s="156">
        <f>ROUND(I165*H165,2)</f>
        <v>0</v>
      </c>
      <c r="K165" s="152" t="s">
        <v>1</v>
      </c>
      <c r="L165" s="34"/>
      <c r="M165" s="157" t="s">
        <v>1</v>
      </c>
      <c r="N165" s="158" t="s">
        <v>40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0.28999999999999998</v>
      </c>
      <c r="T165" s="160">
        <f>S165*H165</f>
        <v>13.15672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108</v>
      </c>
      <c r="AT165" s="161" t="s">
        <v>170</v>
      </c>
      <c r="AU165" s="161" t="s">
        <v>84</v>
      </c>
      <c r="AY165" s="18" t="s">
        <v>168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82</v>
      </c>
      <c r="BK165" s="162">
        <f>ROUND(I165*H165,2)</f>
        <v>0</v>
      </c>
      <c r="BL165" s="18" t="s">
        <v>108</v>
      </c>
      <c r="BM165" s="161" t="s">
        <v>2858</v>
      </c>
    </row>
    <row r="166" spans="1:65" s="2" customFormat="1" ht="39">
      <c r="A166" s="33"/>
      <c r="B166" s="34"/>
      <c r="C166" s="33"/>
      <c r="D166" s="163" t="s">
        <v>175</v>
      </c>
      <c r="E166" s="33"/>
      <c r="F166" s="164" t="s">
        <v>202</v>
      </c>
      <c r="G166" s="33"/>
      <c r="H166" s="33"/>
      <c r="I166" s="165"/>
      <c r="J166" s="33"/>
      <c r="K166" s="33"/>
      <c r="L166" s="34"/>
      <c r="M166" s="166"/>
      <c r="N166" s="167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175</v>
      </c>
      <c r="AU166" s="18" t="s">
        <v>84</v>
      </c>
    </row>
    <row r="167" spans="1:65" s="13" customFormat="1" ht="22.5">
      <c r="B167" s="169"/>
      <c r="D167" s="163" t="s">
        <v>179</v>
      </c>
      <c r="E167" s="170" t="s">
        <v>1</v>
      </c>
      <c r="F167" s="171" t="s">
        <v>203</v>
      </c>
      <c r="H167" s="170" t="s">
        <v>1</v>
      </c>
      <c r="I167" s="172"/>
      <c r="L167" s="169"/>
      <c r="M167" s="173"/>
      <c r="N167" s="174"/>
      <c r="O167" s="174"/>
      <c r="P167" s="174"/>
      <c r="Q167" s="174"/>
      <c r="R167" s="174"/>
      <c r="S167" s="174"/>
      <c r="T167" s="175"/>
      <c r="AT167" s="170" t="s">
        <v>179</v>
      </c>
      <c r="AU167" s="170" t="s">
        <v>84</v>
      </c>
      <c r="AV167" s="13" t="s">
        <v>82</v>
      </c>
      <c r="AW167" s="13" t="s">
        <v>31</v>
      </c>
      <c r="AX167" s="13" t="s">
        <v>75</v>
      </c>
      <c r="AY167" s="170" t="s">
        <v>168</v>
      </c>
    </row>
    <row r="168" spans="1:65" s="13" customFormat="1">
      <c r="B168" s="169"/>
      <c r="D168" s="163" t="s">
        <v>179</v>
      </c>
      <c r="E168" s="170" t="s">
        <v>1</v>
      </c>
      <c r="F168" s="171" t="s">
        <v>1227</v>
      </c>
      <c r="H168" s="170" t="s">
        <v>1</v>
      </c>
      <c r="I168" s="172"/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179</v>
      </c>
      <c r="AU168" s="170" t="s">
        <v>84</v>
      </c>
      <c r="AV168" s="13" t="s">
        <v>82</v>
      </c>
      <c r="AW168" s="13" t="s">
        <v>31</v>
      </c>
      <c r="AX168" s="13" t="s">
        <v>75</v>
      </c>
      <c r="AY168" s="170" t="s">
        <v>168</v>
      </c>
    </row>
    <row r="169" spans="1:65" s="14" customFormat="1">
      <c r="B169" s="176"/>
      <c r="D169" s="163" t="s">
        <v>179</v>
      </c>
      <c r="E169" s="177" t="s">
        <v>1</v>
      </c>
      <c r="F169" s="178" t="s">
        <v>2859</v>
      </c>
      <c r="H169" s="179">
        <v>3.9009999999999998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179</v>
      </c>
      <c r="AU169" s="177" t="s">
        <v>84</v>
      </c>
      <c r="AV169" s="14" t="s">
        <v>84</v>
      </c>
      <c r="AW169" s="14" t="s">
        <v>31</v>
      </c>
      <c r="AX169" s="14" t="s">
        <v>75</v>
      </c>
      <c r="AY169" s="177" t="s">
        <v>168</v>
      </c>
    </row>
    <row r="170" spans="1:65" s="14" customFormat="1">
      <c r="B170" s="176"/>
      <c r="D170" s="163" t="s">
        <v>179</v>
      </c>
      <c r="E170" s="177" t="s">
        <v>1</v>
      </c>
      <c r="F170" s="178" t="s">
        <v>2860</v>
      </c>
      <c r="H170" s="179">
        <v>4.0999999999999996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179</v>
      </c>
      <c r="AU170" s="177" t="s">
        <v>84</v>
      </c>
      <c r="AV170" s="14" t="s">
        <v>84</v>
      </c>
      <c r="AW170" s="14" t="s">
        <v>31</v>
      </c>
      <c r="AX170" s="14" t="s">
        <v>75</v>
      </c>
      <c r="AY170" s="177" t="s">
        <v>168</v>
      </c>
    </row>
    <row r="171" spans="1:65" s="14" customFormat="1">
      <c r="B171" s="176"/>
      <c r="D171" s="163" t="s">
        <v>179</v>
      </c>
      <c r="E171" s="177" t="s">
        <v>1</v>
      </c>
      <c r="F171" s="178" t="s">
        <v>2861</v>
      </c>
      <c r="H171" s="179">
        <v>5.6609999999999996</v>
      </c>
      <c r="I171" s="180"/>
      <c r="L171" s="176"/>
      <c r="M171" s="181"/>
      <c r="N171" s="182"/>
      <c r="O171" s="182"/>
      <c r="P171" s="182"/>
      <c r="Q171" s="182"/>
      <c r="R171" s="182"/>
      <c r="S171" s="182"/>
      <c r="T171" s="183"/>
      <c r="AT171" s="177" t="s">
        <v>179</v>
      </c>
      <c r="AU171" s="177" t="s">
        <v>84</v>
      </c>
      <c r="AV171" s="14" t="s">
        <v>84</v>
      </c>
      <c r="AW171" s="14" t="s">
        <v>31</v>
      </c>
      <c r="AX171" s="14" t="s">
        <v>75</v>
      </c>
      <c r="AY171" s="177" t="s">
        <v>168</v>
      </c>
    </row>
    <row r="172" spans="1:65" s="14" customFormat="1">
      <c r="B172" s="176"/>
      <c r="D172" s="163" t="s">
        <v>179</v>
      </c>
      <c r="E172" s="177" t="s">
        <v>1</v>
      </c>
      <c r="F172" s="178" t="s">
        <v>2862</v>
      </c>
      <c r="H172" s="179">
        <v>5.843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T172" s="177" t="s">
        <v>179</v>
      </c>
      <c r="AU172" s="177" t="s">
        <v>84</v>
      </c>
      <c r="AV172" s="14" t="s">
        <v>84</v>
      </c>
      <c r="AW172" s="14" t="s">
        <v>31</v>
      </c>
      <c r="AX172" s="14" t="s">
        <v>75</v>
      </c>
      <c r="AY172" s="177" t="s">
        <v>168</v>
      </c>
    </row>
    <row r="173" spans="1:65" s="14" customFormat="1">
      <c r="B173" s="176"/>
      <c r="D173" s="163" t="s">
        <v>179</v>
      </c>
      <c r="E173" s="177" t="s">
        <v>1</v>
      </c>
      <c r="F173" s="178" t="s">
        <v>2863</v>
      </c>
      <c r="H173" s="179">
        <v>4.681</v>
      </c>
      <c r="I173" s="180"/>
      <c r="L173" s="176"/>
      <c r="M173" s="181"/>
      <c r="N173" s="182"/>
      <c r="O173" s="182"/>
      <c r="P173" s="182"/>
      <c r="Q173" s="182"/>
      <c r="R173" s="182"/>
      <c r="S173" s="182"/>
      <c r="T173" s="183"/>
      <c r="AT173" s="177" t="s">
        <v>179</v>
      </c>
      <c r="AU173" s="177" t="s">
        <v>84</v>
      </c>
      <c r="AV173" s="14" t="s">
        <v>84</v>
      </c>
      <c r="AW173" s="14" t="s">
        <v>31</v>
      </c>
      <c r="AX173" s="14" t="s">
        <v>75</v>
      </c>
      <c r="AY173" s="177" t="s">
        <v>168</v>
      </c>
    </row>
    <row r="174" spans="1:65" s="14" customFormat="1">
      <c r="B174" s="176"/>
      <c r="D174" s="163" t="s">
        <v>179</v>
      </c>
      <c r="E174" s="177" t="s">
        <v>1</v>
      </c>
      <c r="F174" s="178" t="s">
        <v>2864</v>
      </c>
      <c r="H174" s="179">
        <v>4.3159999999999998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75</v>
      </c>
      <c r="AY174" s="177" t="s">
        <v>168</v>
      </c>
    </row>
    <row r="175" spans="1:65" s="14" customFormat="1">
      <c r="B175" s="176"/>
      <c r="D175" s="163" t="s">
        <v>179</v>
      </c>
      <c r="E175" s="177" t="s">
        <v>1</v>
      </c>
      <c r="F175" s="178" t="s">
        <v>2865</v>
      </c>
      <c r="H175" s="179">
        <v>4.0839999999999996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179</v>
      </c>
      <c r="AU175" s="177" t="s">
        <v>84</v>
      </c>
      <c r="AV175" s="14" t="s">
        <v>84</v>
      </c>
      <c r="AW175" s="14" t="s">
        <v>31</v>
      </c>
      <c r="AX175" s="14" t="s">
        <v>75</v>
      </c>
      <c r="AY175" s="177" t="s">
        <v>168</v>
      </c>
    </row>
    <row r="176" spans="1:65" s="14" customFormat="1">
      <c r="B176" s="176"/>
      <c r="D176" s="163" t="s">
        <v>179</v>
      </c>
      <c r="E176" s="177" t="s">
        <v>1</v>
      </c>
      <c r="F176" s="178" t="s">
        <v>2866</v>
      </c>
      <c r="H176" s="179">
        <v>6.1420000000000003</v>
      </c>
      <c r="I176" s="180"/>
      <c r="L176" s="176"/>
      <c r="M176" s="181"/>
      <c r="N176" s="182"/>
      <c r="O176" s="182"/>
      <c r="P176" s="182"/>
      <c r="Q176" s="182"/>
      <c r="R176" s="182"/>
      <c r="S176" s="182"/>
      <c r="T176" s="183"/>
      <c r="AT176" s="177" t="s">
        <v>179</v>
      </c>
      <c r="AU176" s="177" t="s">
        <v>84</v>
      </c>
      <c r="AV176" s="14" t="s">
        <v>84</v>
      </c>
      <c r="AW176" s="14" t="s">
        <v>31</v>
      </c>
      <c r="AX176" s="14" t="s">
        <v>75</v>
      </c>
      <c r="AY176" s="177" t="s">
        <v>168</v>
      </c>
    </row>
    <row r="177" spans="1:65" s="13" customFormat="1">
      <c r="B177" s="169"/>
      <c r="D177" s="163" t="s">
        <v>179</v>
      </c>
      <c r="E177" s="170" t="s">
        <v>1</v>
      </c>
      <c r="F177" s="171" t="s">
        <v>2691</v>
      </c>
      <c r="H177" s="170" t="s">
        <v>1</v>
      </c>
      <c r="I177" s="172"/>
      <c r="L177" s="169"/>
      <c r="M177" s="173"/>
      <c r="N177" s="174"/>
      <c r="O177" s="174"/>
      <c r="P177" s="174"/>
      <c r="Q177" s="174"/>
      <c r="R177" s="174"/>
      <c r="S177" s="174"/>
      <c r="T177" s="175"/>
      <c r="AT177" s="170" t="s">
        <v>179</v>
      </c>
      <c r="AU177" s="170" t="s">
        <v>84</v>
      </c>
      <c r="AV177" s="13" t="s">
        <v>82</v>
      </c>
      <c r="AW177" s="13" t="s">
        <v>31</v>
      </c>
      <c r="AX177" s="13" t="s">
        <v>75</v>
      </c>
      <c r="AY177" s="170" t="s">
        <v>168</v>
      </c>
    </row>
    <row r="178" spans="1:65" s="14" customFormat="1">
      <c r="B178" s="176"/>
      <c r="D178" s="163" t="s">
        <v>179</v>
      </c>
      <c r="E178" s="177" t="s">
        <v>1</v>
      </c>
      <c r="F178" s="178" t="s">
        <v>2867</v>
      </c>
      <c r="H178" s="179">
        <v>6.64</v>
      </c>
      <c r="I178" s="180"/>
      <c r="L178" s="176"/>
      <c r="M178" s="181"/>
      <c r="N178" s="182"/>
      <c r="O178" s="182"/>
      <c r="P178" s="182"/>
      <c r="Q178" s="182"/>
      <c r="R178" s="182"/>
      <c r="S178" s="182"/>
      <c r="T178" s="183"/>
      <c r="AT178" s="177" t="s">
        <v>179</v>
      </c>
      <c r="AU178" s="177" t="s">
        <v>84</v>
      </c>
      <c r="AV178" s="14" t="s">
        <v>84</v>
      </c>
      <c r="AW178" s="14" t="s">
        <v>31</v>
      </c>
      <c r="AX178" s="14" t="s">
        <v>75</v>
      </c>
      <c r="AY178" s="177" t="s">
        <v>168</v>
      </c>
    </row>
    <row r="179" spans="1:65" s="15" customFormat="1">
      <c r="B179" s="184"/>
      <c r="D179" s="163" t="s">
        <v>179</v>
      </c>
      <c r="E179" s="185" t="s">
        <v>1</v>
      </c>
      <c r="F179" s="186" t="s">
        <v>184</v>
      </c>
      <c r="H179" s="187">
        <v>45.368000000000002</v>
      </c>
      <c r="I179" s="188"/>
      <c r="L179" s="184"/>
      <c r="M179" s="189"/>
      <c r="N179" s="190"/>
      <c r="O179" s="190"/>
      <c r="P179" s="190"/>
      <c r="Q179" s="190"/>
      <c r="R179" s="190"/>
      <c r="S179" s="190"/>
      <c r="T179" s="191"/>
      <c r="AT179" s="185" t="s">
        <v>179</v>
      </c>
      <c r="AU179" s="185" t="s">
        <v>84</v>
      </c>
      <c r="AV179" s="15" t="s">
        <v>108</v>
      </c>
      <c r="AW179" s="15" t="s">
        <v>31</v>
      </c>
      <c r="AX179" s="15" t="s">
        <v>82</v>
      </c>
      <c r="AY179" s="185" t="s">
        <v>168</v>
      </c>
    </row>
    <row r="180" spans="1:65" s="2" customFormat="1" ht="24.2" customHeight="1">
      <c r="A180" s="33"/>
      <c r="B180" s="149"/>
      <c r="C180" s="150" t="s">
        <v>108</v>
      </c>
      <c r="D180" s="150" t="s">
        <v>170</v>
      </c>
      <c r="E180" s="151" t="s">
        <v>1236</v>
      </c>
      <c r="F180" s="152" t="s">
        <v>200</v>
      </c>
      <c r="G180" s="153" t="s">
        <v>173</v>
      </c>
      <c r="H180" s="154">
        <v>77.930000000000007</v>
      </c>
      <c r="I180" s="155"/>
      <c r="J180" s="156">
        <f>ROUND(I180*H180,2)</f>
        <v>0</v>
      </c>
      <c r="K180" s="152" t="s">
        <v>1</v>
      </c>
      <c r="L180" s="34"/>
      <c r="M180" s="157" t="s">
        <v>1</v>
      </c>
      <c r="N180" s="158" t="s">
        <v>40</v>
      </c>
      <c r="O180" s="59"/>
      <c r="P180" s="159">
        <f>O180*H180</f>
        <v>0</v>
      </c>
      <c r="Q180" s="159">
        <v>0</v>
      </c>
      <c r="R180" s="159">
        <f>Q180*H180</f>
        <v>0</v>
      </c>
      <c r="S180" s="159">
        <v>0.28999999999999998</v>
      </c>
      <c r="T180" s="160">
        <f>S180*H180</f>
        <v>22.599700000000002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1" t="s">
        <v>108</v>
      </c>
      <c r="AT180" s="161" t="s">
        <v>170</v>
      </c>
      <c r="AU180" s="161" t="s">
        <v>84</v>
      </c>
      <c r="AY180" s="18" t="s">
        <v>168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82</v>
      </c>
      <c r="BK180" s="162">
        <f>ROUND(I180*H180,2)</f>
        <v>0</v>
      </c>
      <c r="BL180" s="18" t="s">
        <v>108</v>
      </c>
      <c r="BM180" s="161" t="s">
        <v>2868</v>
      </c>
    </row>
    <row r="181" spans="1:65" s="2" customFormat="1" ht="39">
      <c r="A181" s="33"/>
      <c r="B181" s="34"/>
      <c r="C181" s="33"/>
      <c r="D181" s="163" t="s">
        <v>175</v>
      </c>
      <c r="E181" s="33"/>
      <c r="F181" s="164" t="s">
        <v>202</v>
      </c>
      <c r="G181" s="33"/>
      <c r="H181" s="33"/>
      <c r="I181" s="165"/>
      <c r="J181" s="33"/>
      <c r="K181" s="33"/>
      <c r="L181" s="34"/>
      <c r="M181" s="166"/>
      <c r="N181" s="167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175</v>
      </c>
      <c r="AU181" s="18" t="s">
        <v>84</v>
      </c>
    </row>
    <row r="182" spans="1:65" s="13" customFormat="1" ht="22.5">
      <c r="B182" s="169"/>
      <c r="D182" s="163" t="s">
        <v>179</v>
      </c>
      <c r="E182" s="170" t="s">
        <v>1</v>
      </c>
      <c r="F182" s="171" t="s">
        <v>220</v>
      </c>
      <c r="H182" s="170" t="s">
        <v>1</v>
      </c>
      <c r="I182" s="172"/>
      <c r="L182" s="169"/>
      <c r="M182" s="173"/>
      <c r="N182" s="174"/>
      <c r="O182" s="174"/>
      <c r="P182" s="174"/>
      <c r="Q182" s="174"/>
      <c r="R182" s="174"/>
      <c r="S182" s="174"/>
      <c r="T182" s="175"/>
      <c r="AT182" s="170" t="s">
        <v>179</v>
      </c>
      <c r="AU182" s="170" t="s">
        <v>84</v>
      </c>
      <c r="AV182" s="13" t="s">
        <v>82</v>
      </c>
      <c r="AW182" s="13" t="s">
        <v>31</v>
      </c>
      <c r="AX182" s="13" t="s">
        <v>75</v>
      </c>
      <c r="AY182" s="170" t="s">
        <v>168</v>
      </c>
    </row>
    <row r="183" spans="1:65" s="14" customFormat="1">
      <c r="B183" s="176"/>
      <c r="D183" s="163" t="s">
        <v>179</v>
      </c>
      <c r="E183" s="177" t="s">
        <v>1</v>
      </c>
      <c r="F183" s="178" t="s">
        <v>2869</v>
      </c>
      <c r="H183" s="179">
        <v>56.3</v>
      </c>
      <c r="I183" s="180"/>
      <c r="L183" s="176"/>
      <c r="M183" s="181"/>
      <c r="N183" s="182"/>
      <c r="O183" s="182"/>
      <c r="P183" s="182"/>
      <c r="Q183" s="182"/>
      <c r="R183" s="182"/>
      <c r="S183" s="182"/>
      <c r="T183" s="183"/>
      <c r="AT183" s="177" t="s">
        <v>179</v>
      </c>
      <c r="AU183" s="177" t="s">
        <v>84</v>
      </c>
      <c r="AV183" s="14" t="s">
        <v>84</v>
      </c>
      <c r="AW183" s="14" t="s">
        <v>31</v>
      </c>
      <c r="AX183" s="14" t="s">
        <v>75</v>
      </c>
      <c r="AY183" s="177" t="s">
        <v>168</v>
      </c>
    </row>
    <row r="184" spans="1:65" s="14" customFormat="1">
      <c r="B184" s="176"/>
      <c r="D184" s="163" t="s">
        <v>179</v>
      </c>
      <c r="E184" s="177" t="s">
        <v>1</v>
      </c>
      <c r="F184" s="178" t="s">
        <v>2870</v>
      </c>
      <c r="H184" s="179">
        <v>21.63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179</v>
      </c>
      <c r="AU184" s="177" t="s">
        <v>84</v>
      </c>
      <c r="AV184" s="14" t="s">
        <v>84</v>
      </c>
      <c r="AW184" s="14" t="s">
        <v>31</v>
      </c>
      <c r="AX184" s="14" t="s">
        <v>75</v>
      </c>
      <c r="AY184" s="177" t="s">
        <v>168</v>
      </c>
    </row>
    <row r="185" spans="1:65" s="15" customFormat="1">
      <c r="B185" s="184"/>
      <c r="D185" s="163" t="s">
        <v>179</v>
      </c>
      <c r="E185" s="185" t="s">
        <v>1</v>
      </c>
      <c r="F185" s="186" t="s">
        <v>184</v>
      </c>
      <c r="H185" s="187">
        <v>77.929999999999993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179</v>
      </c>
      <c r="AU185" s="185" t="s">
        <v>84</v>
      </c>
      <c r="AV185" s="15" t="s">
        <v>108</v>
      </c>
      <c r="AW185" s="15" t="s">
        <v>31</v>
      </c>
      <c r="AX185" s="15" t="s">
        <v>82</v>
      </c>
      <c r="AY185" s="185" t="s">
        <v>168</v>
      </c>
    </row>
    <row r="186" spans="1:65" s="2" customFormat="1" ht="24.2" customHeight="1">
      <c r="A186" s="33"/>
      <c r="B186" s="149"/>
      <c r="C186" s="150" t="s">
        <v>217</v>
      </c>
      <c r="D186" s="150" t="s">
        <v>170</v>
      </c>
      <c r="E186" s="151" t="s">
        <v>222</v>
      </c>
      <c r="F186" s="152" t="s">
        <v>223</v>
      </c>
      <c r="G186" s="153" t="s">
        <v>173</v>
      </c>
      <c r="H186" s="154">
        <v>56.3</v>
      </c>
      <c r="I186" s="155"/>
      <c r="J186" s="156">
        <f>ROUND(I186*H186,2)</f>
        <v>0</v>
      </c>
      <c r="K186" s="152" t="s">
        <v>187</v>
      </c>
      <c r="L186" s="34"/>
      <c r="M186" s="157" t="s">
        <v>1</v>
      </c>
      <c r="N186" s="158" t="s">
        <v>40</v>
      </c>
      <c r="O186" s="59"/>
      <c r="P186" s="159">
        <f>O186*H186</f>
        <v>0</v>
      </c>
      <c r="Q186" s="159">
        <v>0</v>
      </c>
      <c r="R186" s="159">
        <f>Q186*H186</f>
        <v>0</v>
      </c>
      <c r="S186" s="159">
        <v>0.22</v>
      </c>
      <c r="T186" s="160">
        <f>S186*H186</f>
        <v>12.385999999999999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108</v>
      </c>
      <c r="AT186" s="161" t="s">
        <v>170</v>
      </c>
      <c r="AU186" s="161" t="s">
        <v>84</v>
      </c>
      <c r="AY186" s="18" t="s">
        <v>168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82</v>
      </c>
      <c r="BK186" s="162">
        <f>ROUND(I186*H186,2)</f>
        <v>0</v>
      </c>
      <c r="BL186" s="18" t="s">
        <v>108</v>
      </c>
      <c r="BM186" s="161" t="s">
        <v>2696</v>
      </c>
    </row>
    <row r="187" spans="1:65" s="2" customFormat="1" ht="39">
      <c r="A187" s="33"/>
      <c r="B187" s="34"/>
      <c r="C187" s="33"/>
      <c r="D187" s="163" t="s">
        <v>175</v>
      </c>
      <c r="E187" s="33"/>
      <c r="F187" s="164" t="s">
        <v>225</v>
      </c>
      <c r="G187" s="33"/>
      <c r="H187" s="33"/>
      <c r="I187" s="165"/>
      <c r="J187" s="33"/>
      <c r="K187" s="33"/>
      <c r="L187" s="34"/>
      <c r="M187" s="166"/>
      <c r="N187" s="167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175</v>
      </c>
      <c r="AU187" s="18" t="s">
        <v>84</v>
      </c>
    </row>
    <row r="188" spans="1:65" s="2" customFormat="1" ht="37.9" customHeight="1">
      <c r="A188" s="33"/>
      <c r="B188" s="149"/>
      <c r="C188" s="150" t="s">
        <v>193</v>
      </c>
      <c r="D188" s="150" t="s">
        <v>170</v>
      </c>
      <c r="E188" s="151" t="s">
        <v>227</v>
      </c>
      <c r="F188" s="152" t="s">
        <v>228</v>
      </c>
      <c r="G188" s="153" t="s">
        <v>173</v>
      </c>
      <c r="H188" s="154">
        <v>56.3</v>
      </c>
      <c r="I188" s="155"/>
      <c r="J188" s="156">
        <f>ROUND(I188*H188,2)</f>
        <v>0</v>
      </c>
      <c r="K188" s="152" t="s">
        <v>187</v>
      </c>
      <c r="L188" s="34"/>
      <c r="M188" s="157" t="s">
        <v>1</v>
      </c>
      <c r="N188" s="158" t="s">
        <v>40</v>
      </c>
      <c r="O188" s="59"/>
      <c r="P188" s="159">
        <f>O188*H188</f>
        <v>0</v>
      </c>
      <c r="Q188" s="159">
        <v>6.9999999999999994E-5</v>
      </c>
      <c r="R188" s="159">
        <f>Q188*H188</f>
        <v>3.9409999999999992E-3</v>
      </c>
      <c r="S188" s="159">
        <v>0.115</v>
      </c>
      <c r="T188" s="160">
        <f>S188*H188</f>
        <v>6.4744999999999999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1" t="s">
        <v>108</v>
      </c>
      <c r="AT188" s="161" t="s">
        <v>170</v>
      </c>
      <c r="AU188" s="161" t="s">
        <v>84</v>
      </c>
      <c r="AY188" s="18" t="s">
        <v>168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8" t="s">
        <v>82</v>
      </c>
      <c r="BK188" s="162">
        <f>ROUND(I188*H188,2)</f>
        <v>0</v>
      </c>
      <c r="BL188" s="18" t="s">
        <v>108</v>
      </c>
      <c r="BM188" s="161" t="s">
        <v>2871</v>
      </c>
    </row>
    <row r="189" spans="1:65" s="2" customFormat="1" ht="29.25">
      <c r="A189" s="33"/>
      <c r="B189" s="34"/>
      <c r="C189" s="33"/>
      <c r="D189" s="163" t="s">
        <v>175</v>
      </c>
      <c r="E189" s="33"/>
      <c r="F189" s="164" t="s">
        <v>230</v>
      </c>
      <c r="G189" s="33"/>
      <c r="H189" s="33"/>
      <c r="I189" s="165"/>
      <c r="J189" s="33"/>
      <c r="K189" s="33"/>
      <c r="L189" s="34"/>
      <c r="M189" s="166"/>
      <c r="N189" s="167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175</v>
      </c>
      <c r="AU189" s="18" t="s">
        <v>84</v>
      </c>
    </row>
    <row r="190" spans="1:65" s="2" customFormat="1" ht="19.5">
      <c r="A190" s="33"/>
      <c r="B190" s="34"/>
      <c r="C190" s="33"/>
      <c r="D190" s="163" t="s">
        <v>177</v>
      </c>
      <c r="E190" s="33"/>
      <c r="F190" s="168" t="s">
        <v>2679</v>
      </c>
      <c r="G190" s="33"/>
      <c r="H190" s="33"/>
      <c r="I190" s="165"/>
      <c r="J190" s="33"/>
      <c r="K190" s="33"/>
      <c r="L190" s="34"/>
      <c r="M190" s="166"/>
      <c r="N190" s="167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177</v>
      </c>
      <c r="AU190" s="18" t="s">
        <v>84</v>
      </c>
    </row>
    <row r="191" spans="1:65" s="13" customFormat="1">
      <c r="B191" s="169"/>
      <c r="D191" s="163" t="s">
        <v>179</v>
      </c>
      <c r="E191" s="170" t="s">
        <v>1</v>
      </c>
      <c r="F191" s="171" t="s">
        <v>231</v>
      </c>
      <c r="H191" s="170" t="s">
        <v>1</v>
      </c>
      <c r="I191" s="172"/>
      <c r="L191" s="169"/>
      <c r="M191" s="173"/>
      <c r="N191" s="174"/>
      <c r="O191" s="174"/>
      <c r="P191" s="174"/>
      <c r="Q191" s="174"/>
      <c r="R191" s="174"/>
      <c r="S191" s="174"/>
      <c r="T191" s="175"/>
      <c r="AT191" s="170" t="s">
        <v>179</v>
      </c>
      <c r="AU191" s="170" t="s">
        <v>84</v>
      </c>
      <c r="AV191" s="13" t="s">
        <v>82</v>
      </c>
      <c r="AW191" s="13" t="s">
        <v>31</v>
      </c>
      <c r="AX191" s="13" t="s">
        <v>75</v>
      </c>
      <c r="AY191" s="170" t="s">
        <v>168</v>
      </c>
    </row>
    <row r="192" spans="1:65" s="13" customFormat="1">
      <c r="B192" s="169"/>
      <c r="D192" s="163" t="s">
        <v>179</v>
      </c>
      <c r="E192" s="170" t="s">
        <v>1</v>
      </c>
      <c r="F192" s="171" t="s">
        <v>191</v>
      </c>
      <c r="H192" s="170" t="s">
        <v>1</v>
      </c>
      <c r="I192" s="172"/>
      <c r="L192" s="169"/>
      <c r="M192" s="173"/>
      <c r="N192" s="174"/>
      <c r="O192" s="174"/>
      <c r="P192" s="174"/>
      <c r="Q192" s="174"/>
      <c r="R192" s="174"/>
      <c r="S192" s="174"/>
      <c r="T192" s="175"/>
      <c r="AT192" s="170" t="s">
        <v>179</v>
      </c>
      <c r="AU192" s="170" t="s">
        <v>84</v>
      </c>
      <c r="AV192" s="13" t="s">
        <v>82</v>
      </c>
      <c r="AW192" s="13" t="s">
        <v>31</v>
      </c>
      <c r="AX192" s="13" t="s">
        <v>75</v>
      </c>
      <c r="AY192" s="170" t="s">
        <v>168</v>
      </c>
    </row>
    <row r="193" spans="1:65" s="13" customFormat="1">
      <c r="B193" s="169"/>
      <c r="D193" s="163" t="s">
        <v>179</v>
      </c>
      <c r="E193" s="170" t="s">
        <v>1</v>
      </c>
      <c r="F193" s="171" t="s">
        <v>232</v>
      </c>
      <c r="H193" s="170" t="s">
        <v>1</v>
      </c>
      <c r="I193" s="172"/>
      <c r="L193" s="169"/>
      <c r="M193" s="173"/>
      <c r="N193" s="174"/>
      <c r="O193" s="174"/>
      <c r="P193" s="174"/>
      <c r="Q193" s="174"/>
      <c r="R193" s="174"/>
      <c r="S193" s="174"/>
      <c r="T193" s="175"/>
      <c r="AT193" s="170" t="s">
        <v>179</v>
      </c>
      <c r="AU193" s="170" t="s">
        <v>84</v>
      </c>
      <c r="AV193" s="13" t="s">
        <v>82</v>
      </c>
      <c r="AW193" s="13" t="s">
        <v>31</v>
      </c>
      <c r="AX193" s="13" t="s">
        <v>75</v>
      </c>
      <c r="AY193" s="170" t="s">
        <v>168</v>
      </c>
    </row>
    <row r="194" spans="1:65" s="13" customFormat="1">
      <c r="B194" s="169"/>
      <c r="D194" s="163" t="s">
        <v>179</v>
      </c>
      <c r="E194" s="170" t="s">
        <v>1</v>
      </c>
      <c r="F194" s="171" t="s">
        <v>2872</v>
      </c>
      <c r="H194" s="170" t="s">
        <v>1</v>
      </c>
      <c r="I194" s="172"/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179</v>
      </c>
      <c r="AU194" s="170" t="s">
        <v>84</v>
      </c>
      <c r="AV194" s="13" t="s">
        <v>82</v>
      </c>
      <c r="AW194" s="13" t="s">
        <v>31</v>
      </c>
      <c r="AX194" s="13" t="s">
        <v>75</v>
      </c>
      <c r="AY194" s="170" t="s">
        <v>168</v>
      </c>
    </row>
    <row r="195" spans="1:65" s="14" customFormat="1">
      <c r="B195" s="176"/>
      <c r="D195" s="163" t="s">
        <v>179</v>
      </c>
      <c r="E195" s="177" t="s">
        <v>1</v>
      </c>
      <c r="F195" s="178" t="s">
        <v>2873</v>
      </c>
      <c r="H195" s="179">
        <v>4.8410000000000002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179</v>
      </c>
      <c r="AU195" s="177" t="s">
        <v>84</v>
      </c>
      <c r="AV195" s="14" t="s">
        <v>84</v>
      </c>
      <c r="AW195" s="14" t="s">
        <v>31</v>
      </c>
      <c r="AX195" s="14" t="s">
        <v>75</v>
      </c>
      <c r="AY195" s="177" t="s">
        <v>168</v>
      </c>
    </row>
    <row r="196" spans="1:65" s="14" customFormat="1">
      <c r="B196" s="176"/>
      <c r="D196" s="163" t="s">
        <v>179</v>
      </c>
      <c r="E196" s="177" t="s">
        <v>1</v>
      </c>
      <c r="F196" s="178" t="s">
        <v>2874</v>
      </c>
      <c r="H196" s="179">
        <v>5.0880000000000001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7" t="s">
        <v>179</v>
      </c>
      <c r="AU196" s="177" t="s">
        <v>84</v>
      </c>
      <c r="AV196" s="14" t="s">
        <v>84</v>
      </c>
      <c r="AW196" s="14" t="s">
        <v>31</v>
      </c>
      <c r="AX196" s="14" t="s">
        <v>75</v>
      </c>
      <c r="AY196" s="177" t="s">
        <v>168</v>
      </c>
    </row>
    <row r="197" spans="1:65" s="14" customFormat="1">
      <c r="B197" s="176"/>
      <c r="D197" s="163" t="s">
        <v>179</v>
      </c>
      <c r="E197" s="177" t="s">
        <v>1</v>
      </c>
      <c r="F197" s="178" t="s">
        <v>2875</v>
      </c>
      <c r="H197" s="179">
        <v>7.0250000000000004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7" t="s">
        <v>179</v>
      </c>
      <c r="AU197" s="177" t="s">
        <v>84</v>
      </c>
      <c r="AV197" s="14" t="s">
        <v>84</v>
      </c>
      <c r="AW197" s="14" t="s">
        <v>31</v>
      </c>
      <c r="AX197" s="14" t="s">
        <v>75</v>
      </c>
      <c r="AY197" s="177" t="s">
        <v>168</v>
      </c>
    </row>
    <row r="198" spans="1:65" s="14" customFormat="1">
      <c r="B198" s="176"/>
      <c r="D198" s="163" t="s">
        <v>179</v>
      </c>
      <c r="E198" s="177" t="s">
        <v>1</v>
      </c>
      <c r="F198" s="178" t="s">
        <v>2876</v>
      </c>
      <c r="H198" s="179">
        <v>7.2510000000000003</v>
      </c>
      <c r="I198" s="180"/>
      <c r="L198" s="176"/>
      <c r="M198" s="181"/>
      <c r="N198" s="182"/>
      <c r="O198" s="182"/>
      <c r="P198" s="182"/>
      <c r="Q198" s="182"/>
      <c r="R198" s="182"/>
      <c r="S198" s="182"/>
      <c r="T198" s="183"/>
      <c r="AT198" s="177" t="s">
        <v>179</v>
      </c>
      <c r="AU198" s="177" t="s">
        <v>84</v>
      </c>
      <c r="AV198" s="14" t="s">
        <v>84</v>
      </c>
      <c r="AW198" s="14" t="s">
        <v>31</v>
      </c>
      <c r="AX198" s="14" t="s">
        <v>75</v>
      </c>
      <c r="AY198" s="177" t="s">
        <v>168</v>
      </c>
    </row>
    <row r="199" spans="1:65" s="14" customFormat="1">
      <c r="B199" s="176"/>
      <c r="D199" s="163" t="s">
        <v>179</v>
      </c>
      <c r="E199" s="177" t="s">
        <v>1</v>
      </c>
      <c r="F199" s="178" t="s">
        <v>2877</v>
      </c>
      <c r="H199" s="179">
        <v>5.8090000000000002</v>
      </c>
      <c r="I199" s="180"/>
      <c r="L199" s="176"/>
      <c r="M199" s="181"/>
      <c r="N199" s="182"/>
      <c r="O199" s="182"/>
      <c r="P199" s="182"/>
      <c r="Q199" s="182"/>
      <c r="R199" s="182"/>
      <c r="S199" s="182"/>
      <c r="T199" s="183"/>
      <c r="AT199" s="177" t="s">
        <v>179</v>
      </c>
      <c r="AU199" s="177" t="s">
        <v>84</v>
      </c>
      <c r="AV199" s="14" t="s">
        <v>84</v>
      </c>
      <c r="AW199" s="14" t="s">
        <v>31</v>
      </c>
      <c r="AX199" s="14" t="s">
        <v>75</v>
      </c>
      <c r="AY199" s="177" t="s">
        <v>168</v>
      </c>
    </row>
    <row r="200" spans="1:65" s="14" customFormat="1">
      <c r="B200" s="176"/>
      <c r="D200" s="163" t="s">
        <v>179</v>
      </c>
      <c r="E200" s="177" t="s">
        <v>1</v>
      </c>
      <c r="F200" s="178" t="s">
        <v>2878</v>
      </c>
      <c r="H200" s="179">
        <v>5.3559999999999999</v>
      </c>
      <c r="I200" s="180"/>
      <c r="L200" s="176"/>
      <c r="M200" s="181"/>
      <c r="N200" s="182"/>
      <c r="O200" s="182"/>
      <c r="P200" s="182"/>
      <c r="Q200" s="182"/>
      <c r="R200" s="182"/>
      <c r="S200" s="182"/>
      <c r="T200" s="183"/>
      <c r="AT200" s="177" t="s">
        <v>179</v>
      </c>
      <c r="AU200" s="177" t="s">
        <v>84</v>
      </c>
      <c r="AV200" s="14" t="s">
        <v>84</v>
      </c>
      <c r="AW200" s="14" t="s">
        <v>31</v>
      </c>
      <c r="AX200" s="14" t="s">
        <v>75</v>
      </c>
      <c r="AY200" s="177" t="s">
        <v>168</v>
      </c>
    </row>
    <row r="201" spans="1:65" s="14" customFormat="1">
      <c r="B201" s="176"/>
      <c r="D201" s="163" t="s">
        <v>179</v>
      </c>
      <c r="E201" s="177" t="s">
        <v>1</v>
      </c>
      <c r="F201" s="178" t="s">
        <v>2879</v>
      </c>
      <c r="H201" s="179">
        <v>5.0679999999999996</v>
      </c>
      <c r="I201" s="180"/>
      <c r="L201" s="176"/>
      <c r="M201" s="181"/>
      <c r="N201" s="182"/>
      <c r="O201" s="182"/>
      <c r="P201" s="182"/>
      <c r="Q201" s="182"/>
      <c r="R201" s="182"/>
      <c r="S201" s="182"/>
      <c r="T201" s="183"/>
      <c r="AT201" s="177" t="s">
        <v>179</v>
      </c>
      <c r="AU201" s="177" t="s">
        <v>84</v>
      </c>
      <c r="AV201" s="14" t="s">
        <v>84</v>
      </c>
      <c r="AW201" s="14" t="s">
        <v>31</v>
      </c>
      <c r="AX201" s="14" t="s">
        <v>75</v>
      </c>
      <c r="AY201" s="177" t="s">
        <v>168</v>
      </c>
    </row>
    <row r="202" spans="1:65" s="14" customFormat="1">
      <c r="B202" s="176"/>
      <c r="D202" s="163" t="s">
        <v>179</v>
      </c>
      <c r="E202" s="177" t="s">
        <v>1</v>
      </c>
      <c r="F202" s="178" t="s">
        <v>2880</v>
      </c>
      <c r="H202" s="179">
        <v>7.6219999999999999</v>
      </c>
      <c r="I202" s="180"/>
      <c r="L202" s="176"/>
      <c r="M202" s="181"/>
      <c r="N202" s="182"/>
      <c r="O202" s="182"/>
      <c r="P202" s="182"/>
      <c r="Q202" s="182"/>
      <c r="R202" s="182"/>
      <c r="S202" s="182"/>
      <c r="T202" s="183"/>
      <c r="AT202" s="177" t="s">
        <v>179</v>
      </c>
      <c r="AU202" s="177" t="s">
        <v>84</v>
      </c>
      <c r="AV202" s="14" t="s">
        <v>84</v>
      </c>
      <c r="AW202" s="14" t="s">
        <v>31</v>
      </c>
      <c r="AX202" s="14" t="s">
        <v>75</v>
      </c>
      <c r="AY202" s="177" t="s">
        <v>168</v>
      </c>
    </row>
    <row r="203" spans="1:65" s="13" customFormat="1">
      <c r="B203" s="169"/>
      <c r="D203" s="163" t="s">
        <v>179</v>
      </c>
      <c r="E203" s="170" t="s">
        <v>1</v>
      </c>
      <c r="F203" s="171" t="s">
        <v>2691</v>
      </c>
      <c r="H203" s="170" t="s">
        <v>1</v>
      </c>
      <c r="I203" s="172"/>
      <c r="L203" s="169"/>
      <c r="M203" s="173"/>
      <c r="N203" s="174"/>
      <c r="O203" s="174"/>
      <c r="P203" s="174"/>
      <c r="Q203" s="174"/>
      <c r="R203" s="174"/>
      <c r="S203" s="174"/>
      <c r="T203" s="175"/>
      <c r="AT203" s="170" t="s">
        <v>179</v>
      </c>
      <c r="AU203" s="170" t="s">
        <v>84</v>
      </c>
      <c r="AV203" s="13" t="s">
        <v>82</v>
      </c>
      <c r="AW203" s="13" t="s">
        <v>31</v>
      </c>
      <c r="AX203" s="13" t="s">
        <v>75</v>
      </c>
      <c r="AY203" s="170" t="s">
        <v>168</v>
      </c>
    </row>
    <row r="204" spans="1:65" s="14" customFormat="1">
      <c r="B204" s="176"/>
      <c r="D204" s="163" t="s">
        <v>179</v>
      </c>
      <c r="E204" s="177" t="s">
        <v>1</v>
      </c>
      <c r="F204" s="178" t="s">
        <v>2881</v>
      </c>
      <c r="H204" s="179">
        <v>8.24</v>
      </c>
      <c r="I204" s="180"/>
      <c r="L204" s="176"/>
      <c r="M204" s="181"/>
      <c r="N204" s="182"/>
      <c r="O204" s="182"/>
      <c r="P204" s="182"/>
      <c r="Q204" s="182"/>
      <c r="R204" s="182"/>
      <c r="S204" s="182"/>
      <c r="T204" s="183"/>
      <c r="AT204" s="177" t="s">
        <v>179</v>
      </c>
      <c r="AU204" s="177" t="s">
        <v>84</v>
      </c>
      <c r="AV204" s="14" t="s">
        <v>84</v>
      </c>
      <c r="AW204" s="14" t="s">
        <v>31</v>
      </c>
      <c r="AX204" s="14" t="s">
        <v>75</v>
      </c>
      <c r="AY204" s="177" t="s">
        <v>168</v>
      </c>
    </row>
    <row r="205" spans="1:65" s="15" customFormat="1">
      <c r="B205" s="184"/>
      <c r="D205" s="163" t="s">
        <v>179</v>
      </c>
      <c r="E205" s="185" t="s">
        <v>1</v>
      </c>
      <c r="F205" s="186" t="s">
        <v>184</v>
      </c>
      <c r="H205" s="187">
        <v>56.300000000000004</v>
      </c>
      <c r="I205" s="188"/>
      <c r="L205" s="184"/>
      <c r="M205" s="189"/>
      <c r="N205" s="190"/>
      <c r="O205" s="190"/>
      <c r="P205" s="190"/>
      <c r="Q205" s="190"/>
      <c r="R205" s="190"/>
      <c r="S205" s="190"/>
      <c r="T205" s="191"/>
      <c r="AT205" s="185" t="s">
        <v>179</v>
      </c>
      <c r="AU205" s="185" t="s">
        <v>84</v>
      </c>
      <c r="AV205" s="15" t="s">
        <v>108</v>
      </c>
      <c r="AW205" s="15" t="s">
        <v>31</v>
      </c>
      <c r="AX205" s="15" t="s">
        <v>82</v>
      </c>
      <c r="AY205" s="185" t="s">
        <v>168</v>
      </c>
    </row>
    <row r="206" spans="1:65" s="2" customFormat="1" ht="33" customHeight="1">
      <c r="A206" s="33"/>
      <c r="B206" s="149"/>
      <c r="C206" s="150" t="s">
        <v>226</v>
      </c>
      <c r="D206" s="150" t="s">
        <v>170</v>
      </c>
      <c r="E206" s="151" t="s">
        <v>349</v>
      </c>
      <c r="F206" s="152" t="s">
        <v>350</v>
      </c>
      <c r="G206" s="153" t="s">
        <v>319</v>
      </c>
      <c r="H206" s="154">
        <v>21.702000000000002</v>
      </c>
      <c r="I206" s="155"/>
      <c r="J206" s="156">
        <f>ROUND(I206*H206,2)</f>
        <v>0</v>
      </c>
      <c r="K206" s="152" t="s">
        <v>187</v>
      </c>
      <c r="L206" s="34"/>
      <c r="M206" s="157" t="s">
        <v>1</v>
      </c>
      <c r="N206" s="158" t="s">
        <v>40</v>
      </c>
      <c r="O206" s="59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1" t="s">
        <v>108</v>
      </c>
      <c r="AT206" s="161" t="s">
        <v>170</v>
      </c>
      <c r="AU206" s="161" t="s">
        <v>84</v>
      </c>
      <c r="AY206" s="18" t="s">
        <v>168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82</v>
      </c>
      <c r="BK206" s="162">
        <f>ROUND(I206*H206,2)</f>
        <v>0</v>
      </c>
      <c r="BL206" s="18" t="s">
        <v>108</v>
      </c>
      <c r="BM206" s="161" t="s">
        <v>2703</v>
      </c>
    </row>
    <row r="207" spans="1:65" s="2" customFormat="1" ht="29.25">
      <c r="A207" s="33"/>
      <c r="B207" s="34"/>
      <c r="C207" s="33"/>
      <c r="D207" s="163" t="s">
        <v>175</v>
      </c>
      <c r="E207" s="33"/>
      <c r="F207" s="164" t="s">
        <v>352</v>
      </c>
      <c r="G207" s="33"/>
      <c r="H207" s="33"/>
      <c r="I207" s="165"/>
      <c r="J207" s="33"/>
      <c r="K207" s="33"/>
      <c r="L207" s="34"/>
      <c r="M207" s="166"/>
      <c r="N207" s="167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175</v>
      </c>
      <c r="AU207" s="18" t="s">
        <v>84</v>
      </c>
    </row>
    <row r="208" spans="1:65" s="2" customFormat="1" ht="29.25">
      <c r="A208" s="33"/>
      <c r="B208" s="34"/>
      <c r="C208" s="33"/>
      <c r="D208" s="163" t="s">
        <v>177</v>
      </c>
      <c r="E208" s="33"/>
      <c r="F208" s="168" t="s">
        <v>2704</v>
      </c>
      <c r="G208" s="33"/>
      <c r="H208" s="33"/>
      <c r="I208" s="165"/>
      <c r="J208" s="33"/>
      <c r="K208" s="33"/>
      <c r="L208" s="34"/>
      <c r="M208" s="166"/>
      <c r="N208" s="167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177</v>
      </c>
      <c r="AU208" s="18" t="s">
        <v>84</v>
      </c>
    </row>
    <row r="209" spans="1:65" s="13" customFormat="1" ht="22.5">
      <c r="B209" s="169"/>
      <c r="D209" s="163" t="s">
        <v>179</v>
      </c>
      <c r="E209" s="170" t="s">
        <v>1</v>
      </c>
      <c r="F209" s="171" t="s">
        <v>2882</v>
      </c>
      <c r="H209" s="170" t="s">
        <v>1</v>
      </c>
      <c r="I209" s="172"/>
      <c r="L209" s="169"/>
      <c r="M209" s="173"/>
      <c r="N209" s="174"/>
      <c r="O209" s="174"/>
      <c r="P209" s="174"/>
      <c r="Q209" s="174"/>
      <c r="R209" s="174"/>
      <c r="S209" s="174"/>
      <c r="T209" s="175"/>
      <c r="AT209" s="170" t="s">
        <v>179</v>
      </c>
      <c r="AU209" s="170" t="s">
        <v>84</v>
      </c>
      <c r="AV209" s="13" t="s">
        <v>82</v>
      </c>
      <c r="AW209" s="13" t="s">
        <v>31</v>
      </c>
      <c r="AX209" s="13" t="s">
        <v>75</v>
      </c>
      <c r="AY209" s="170" t="s">
        <v>168</v>
      </c>
    </row>
    <row r="210" spans="1:65" s="13" customFormat="1">
      <c r="B210" s="169"/>
      <c r="D210" s="163" t="s">
        <v>179</v>
      </c>
      <c r="E210" s="170" t="s">
        <v>1</v>
      </c>
      <c r="F210" s="171" t="s">
        <v>2698</v>
      </c>
      <c r="H210" s="170" t="s">
        <v>1</v>
      </c>
      <c r="I210" s="172"/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179</v>
      </c>
      <c r="AU210" s="170" t="s">
        <v>84</v>
      </c>
      <c r="AV210" s="13" t="s">
        <v>82</v>
      </c>
      <c r="AW210" s="13" t="s">
        <v>31</v>
      </c>
      <c r="AX210" s="13" t="s">
        <v>75</v>
      </c>
      <c r="AY210" s="170" t="s">
        <v>168</v>
      </c>
    </row>
    <row r="211" spans="1:65" s="14" customFormat="1">
      <c r="B211" s="176"/>
      <c r="D211" s="163" t="s">
        <v>179</v>
      </c>
      <c r="E211" s="177" t="s">
        <v>1</v>
      </c>
      <c r="F211" s="178" t="s">
        <v>2883</v>
      </c>
      <c r="H211" s="179">
        <v>8.8859999999999992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7" t="s">
        <v>179</v>
      </c>
      <c r="AU211" s="177" t="s">
        <v>84</v>
      </c>
      <c r="AV211" s="14" t="s">
        <v>84</v>
      </c>
      <c r="AW211" s="14" t="s">
        <v>31</v>
      </c>
      <c r="AX211" s="14" t="s">
        <v>75</v>
      </c>
      <c r="AY211" s="177" t="s">
        <v>168</v>
      </c>
    </row>
    <row r="212" spans="1:65" s="14" customFormat="1">
      <c r="B212" s="176"/>
      <c r="D212" s="163" t="s">
        <v>179</v>
      </c>
      <c r="E212" s="177" t="s">
        <v>1</v>
      </c>
      <c r="F212" s="178" t="s">
        <v>2884</v>
      </c>
      <c r="H212" s="179">
        <v>9.2140000000000004</v>
      </c>
      <c r="I212" s="180"/>
      <c r="L212" s="176"/>
      <c r="M212" s="181"/>
      <c r="N212" s="182"/>
      <c r="O212" s="182"/>
      <c r="P212" s="182"/>
      <c r="Q212" s="182"/>
      <c r="R212" s="182"/>
      <c r="S212" s="182"/>
      <c r="T212" s="183"/>
      <c r="AT212" s="177" t="s">
        <v>179</v>
      </c>
      <c r="AU212" s="177" t="s">
        <v>84</v>
      </c>
      <c r="AV212" s="14" t="s">
        <v>84</v>
      </c>
      <c r="AW212" s="14" t="s">
        <v>31</v>
      </c>
      <c r="AX212" s="14" t="s">
        <v>75</v>
      </c>
      <c r="AY212" s="177" t="s">
        <v>168</v>
      </c>
    </row>
    <row r="213" spans="1:65" s="14" customFormat="1">
      <c r="B213" s="176"/>
      <c r="D213" s="163" t="s">
        <v>179</v>
      </c>
      <c r="E213" s="177" t="s">
        <v>1</v>
      </c>
      <c r="F213" s="178" t="s">
        <v>2885</v>
      </c>
      <c r="H213" s="179">
        <v>14.961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77" t="s">
        <v>179</v>
      </c>
      <c r="AU213" s="177" t="s">
        <v>84</v>
      </c>
      <c r="AV213" s="14" t="s">
        <v>84</v>
      </c>
      <c r="AW213" s="14" t="s">
        <v>31</v>
      </c>
      <c r="AX213" s="14" t="s">
        <v>75</v>
      </c>
      <c r="AY213" s="177" t="s">
        <v>168</v>
      </c>
    </row>
    <row r="214" spans="1:65" s="14" customFormat="1">
      <c r="B214" s="176"/>
      <c r="D214" s="163" t="s">
        <v>179</v>
      </c>
      <c r="E214" s="177" t="s">
        <v>1</v>
      </c>
      <c r="F214" s="178" t="s">
        <v>2886</v>
      </c>
      <c r="H214" s="179">
        <v>13.497999999999999</v>
      </c>
      <c r="I214" s="180"/>
      <c r="L214" s="176"/>
      <c r="M214" s="181"/>
      <c r="N214" s="182"/>
      <c r="O214" s="182"/>
      <c r="P214" s="182"/>
      <c r="Q214" s="182"/>
      <c r="R214" s="182"/>
      <c r="S214" s="182"/>
      <c r="T214" s="183"/>
      <c r="AT214" s="177" t="s">
        <v>179</v>
      </c>
      <c r="AU214" s="177" t="s">
        <v>84</v>
      </c>
      <c r="AV214" s="14" t="s">
        <v>84</v>
      </c>
      <c r="AW214" s="14" t="s">
        <v>31</v>
      </c>
      <c r="AX214" s="14" t="s">
        <v>75</v>
      </c>
      <c r="AY214" s="177" t="s">
        <v>168</v>
      </c>
    </row>
    <row r="215" spans="1:65" s="14" customFormat="1">
      <c r="B215" s="176"/>
      <c r="D215" s="163" t="s">
        <v>179</v>
      </c>
      <c r="E215" s="177" t="s">
        <v>1</v>
      </c>
      <c r="F215" s="178" t="s">
        <v>2887</v>
      </c>
      <c r="H215" s="179">
        <v>14.095000000000001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7" t="s">
        <v>179</v>
      </c>
      <c r="AU215" s="177" t="s">
        <v>84</v>
      </c>
      <c r="AV215" s="14" t="s">
        <v>84</v>
      </c>
      <c r="AW215" s="14" t="s">
        <v>31</v>
      </c>
      <c r="AX215" s="14" t="s">
        <v>75</v>
      </c>
      <c r="AY215" s="177" t="s">
        <v>168</v>
      </c>
    </row>
    <row r="216" spans="1:65" s="14" customFormat="1">
      <c r="B216" s="176"/>
      <c r="D216" s="163" t="s">
        <v>179</v>
      </c>
      <c r="E216" s="177" t="s">
        <v>1</v>
      </c>
      <c r="F216" s="178" t="s">
        <v>2888</v>
      </c>
      <c r="H216" s="179">
        <v>13.071</v>
      </c>
      <c r="I216" s="180"/>
      <c r="L216" s="176"/>
      <c r="M216" s="181"/>
      <c r="N216" s="182"/>
      <c r="O216" s="182"/>
      <c r="P216" s="182"/>
      <c r="Q216" s="182"/>
      <c r="R216" s="182"/>
      <c r="S216" s="182"/>
      <c r="T216" s="183"/>
      <c r="AT216" s="177" t="s">
        <v>179</v>
      </c>
      <c r="AU216" s="177" t="s">
        <v>84</v>
      </c>
      <c r="AV216" s="14" t="s">
        <v>84</v>
      </c>
      <c r="AW216" s="14" t="s">
        <v>31</v>
      </c>
      <c r="AX216" s="14" t="s">
        <v>75</v>
      </c>
      <c r="AY216" s="177" t="s">
        <v>168</v>
      </c>
    </row>
    <row r="217" spans="1:65" s="14" customFormat="1">
      <c r="B217" s="176"/>
      <c r="D217" s="163" t="s">
        <v>179</v>
      </c>
      <c r="E217" s="177" t="s">
        <v>1</v>
      </c>
      <c r="F217" s="178" t="s">
        <v>2889</v>
      </c>
      <c r="H217" s="179">
        <v>10.768000000000001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179</v>
      </c>
      <c r="AU217" s="177" t="s">
        <v>84</v>
      </c>
      <c r="AV217" s="14" t="s">
        <v>84</v>
      </c>
      <c r="AW217" s="14" t="s">
        <v>31</v>
      </c>
      <c r="AX217" s="14" t="s">
        <v>75</v>
      </c>
      <c r="AY217" s="177" t="s">
        <v>168</v>
      </c>
    </row>
    <row r="218" spans="1:65" s="14" customFormat="1">
      <c r="B218" s="176"/>
      <c r="D218" s="163" t="s">
        <v>179</v>
      </c>
      <c r="E218" s="177" t="s">
        <v>1</v>
      </c>
      <c r="F218" s="178" t="s">
        <v>2890</v>
      </c>
      <c r="H218" s="179">
        <v>16.495000000000001</v>
      </c>
      <c r="I218" s="180"/>
      <c r="L218" s="176"/>
      <c r="M218" s="181"/>
      <c r="N218" s="182"/>
      <c r="O218" s="182"/>
      <c r="P218" s="182"/>
      <c r="Q218" s="182"/>
      <c r="R218" s="182"/>
      <c r="S218" s="182"/>
      <c r="T218" s="183"/>
      <c r="AT218" s="177" t="s">
        <v>179</v>
      </c>
      <c r="AU218" s="177" t="s">
        <v>84</v>
      </c>
      <c r="AV218" s="14" t="s">
        <v>84</v>
      </c>
      <c r="AW218" s="14" t="s">
        <v>31</v>
      </c>
      <c r="AX218" s="14" t="s">
        <v>75</v>
      </c>
      <c r="AY218" s="177" t="s">
        <v>168</v>
      </c>
    </row>
    <row r="219" spans="1:65" s="13" customFormat="1">
      <c r="B219" s="169"/>
      <c r="D219" s="163" t="s">
        <v>179</v>
      </c>
      <c r="E219" s="170" t="s">
        <v>1</v>
      </c>
      <c r="F219" s="171" t="s">
        <v>2691</v>
      </c>
      <c r="H219" s="170" t="s">
        <v>1</v>
      </c>
      <c r="I219" s="172"/>
      <c r="L219" s="169"/>
      <c r="M219" s="173"/>
      <c r="N219" s="174"/>
      <c r="O219" s="174"/>
      <c r="P219" s="174"/>
      <c r="Q219" s="174"/>
      <c r="R219" s="174"/>
      <c r="S219" s="174"/>
      <c r="T219" s="175"/>
      <c r="AT219" s="170" t="s">
        <v>179</v>
      </c>
      <c r="AU219" s="170" t="s">
        <v>84</v>
      </c>
      <c r="AV219" s="13" t="s">
        <v>82</v>
      </c>
      <c r="AW219" s="13" t="s">
        <v>31</v>
      </c>
      <c r="AX219" s="13" t="s">
        <v>75</v>
      </c>
      <c r="AY219" s="170" t="s">
        <v>168</v>
      </c>
    </row>
    <row r="220" spans="1:65" s="14" customFormat="1">
      <c r="B220" s="176"/>
      <c r="D220" s="163" t="s">
        <v>179</v>
      </c>
      <c r="E220" s="177" t="s">
        <v>1</v>
      </c>
      <c r="F220" s="178" t="s">
        <v>2891</v>
      </c>
      <c r="H220" s="179">
        <v>7.52</v>
      </c>
      <c r="I220" s="180"/>
      <c r="L220" s="176"/>
      <c r="M220" s="181"/>
      <c r="N220" s="182"/>
      <c r="O220" s="182"/>
      <c r="P220" s="182"/>
      <c r="Q220" s="182"/>
      <c r="R220" s="182"/>
      <c r="S220" s="182"/>
      <c r="T220" s="183"/>
      <c r="AT220" s="177" t="s">
        <v>179</v>
      </c>
      <c r="AU220" s="177" t="s">
        <v>84</v>
      </c>
      <c r="AV220" s="14" t="s">
        <v>84</v>
      </c>
      <c r="AW220" s="14" t="s">
        <v>31</v>
      </c>
      <c r="AX220" s="14" t="s">
        <v>75</v>
      </c>
      <c r="AY220" s="177" t="s">
        <v>168</v>
      </c>
    </row>
    <row r="221" spans="1:65" s="16" customFormat="1">
      <c r="B221" s="192"/>
      <c r="D221" s="163" t="s">
        <v>179</v>
      </c>
      <c r="E221" s="193" t="s">
        <v>1</v>
      </c>
      <c r="F221" s="194" t="s">
        <v>333</v>
      </c>
      <c r="H221" s="195">
        <v>108.508</v>
      </c>
      <c r="I221" s="196"/>
      <c r="L221" s="192"/>
      <c r="M221" s="197"/>
      <c r="N221" s="198"/>
      <c r="O221" s="198"/>
      <c r="P221" s="198"/>
      <c r="Q221" s="198"/>
      <c r="R221" s="198"/>
      <c r="S221" s="198"/>
      <c r="T221" s="199"/>
      <c r="AT221" s="193" t="s">
        <v>179</v>
      </c>
      <c r="AU221" s="193" t="s">
        <v>84</v>
      </c>
      <c r="AV221" s="16" t="s">
        <v>104</v>
      </c>
      <c r="AW221" s="16" t="s">
        <v>31</v>
      </c>
      <c r="AX221" s="16" t="s">
        <v>75</v>
      </c>
      <c r="AY221" s="193" t="s">
        <v>168</v>
      </c>
    </row>
    <row r="222" spans="1:65" s="14" customFormat="1">
      <c r="B222" s="176"/>
      <c r="D222" s="163" t="s">
        <v>179</v>
      </c>
      <c r="E222" s="177" t="s">
        <v>1</v>
      </c>
      <c r="F222" s="178" t="s">
        <v>2892</v>
      </c>
      <c r="H222" s="179">
        <v>21.702000000000002</v>
      </c>
      <c r="I222" s="180"/>
      <c r="L222" s="176"/>
      <c r="M222" s="181"/>
      <c r="N222" s="182"/>
      <c r="O222" s="182"/>
      <c r="P222" s="182"/>
      <c r="Q222" s="182"/>
      <c r="R222" s="182"/>
      <c r="S222" s="182"/>
      <c r="T222" s="183"/>
      <c r="AT222" s="177" t="s">
        <v>179</v>
      </c>
      <c r="AU222" s="177" t="s">
        <v>84</v>
      </c>
      <c r="AV222" s="14" t="s">
        <v>84</v>
      </c>
      <c r="AW222" s="14" t="s">
        <v>31</v>
      </c>
      <c r="AX222" s="14" t="s">
        <v>82</v>
      </c>
      <c r="AY222" s="177" t="s">
        <v>168</v>
      </c>
    </row>
    <row r="223" spans="1:65" s="2" customFormat="1" ht="33" customHeight="1">
      <c r="A223" s="33"/>
      <c r="B223" s="149"/>
      <c r="C223" s="150" t="s">
        <v>244</v>
      </c>
      <c r="D223" s="150" t="s">
        <v>170</v>
      </c>
      <c r="E223" s="151" t="s">
        <v>370</v>
      </c>
      <c r="F223" s="152" t="s">
        <v>371</v>
      </c>
      <c r="G223" s="153" t="s">
        <v>319</v>
      </c>
      <c r="H223" s="154">
        <v>75.956000000000003</v>
      </c>
      <c r="I223" s="155"/>
      <c r="J223" s="156">
        <f>ROUND(I223*H223,2)</f>
        <v>0</v>
      </c>
      <c r="K223" s="152" t="s">
        <v>187</v>
      </c>
      <c r="L223" s="34"/>
      <c r="M223" s="157" t="s">
        <v>1</v>
      </c>
      <c r="N223" s="158" t="s">
        <v>40</v>
      </c>
      <c r="O223" s="59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108</v>
      </c>
      <c r="AT223" s="161" t="s">
        <v>170</v>
      </c>
      <c r="AU223" s="161" t="s">
        <v>84</v>
      </c>
      <c r="AY223" s="18" t="s">
        <v>168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82</v>
      </c>
      <c r="BK223" s="162">
        <f>ROUND(I223*H223,2)</f>
        <v>0</v>
      </c>
      <c r="BL223" s="18" t="s">
        <v>108</v>
      </c>
      <c r="BM223" s="161" t="s">
        <v>2712</v>
      </c>
    </row>
    <row r="224" spans="1:65" s="2" customFormat="1" ht="29.25">
      <c r="A224" s="33"/>
      <c r="B224" s="34"/>
      <c r="C224" s="33"/>
      <c r="D224" s="163" t="s">
        <v>175</v>
      </c>
      <c r="E224" s="33"/>
      <c r="F224" s="164" t="s">
        <v>373</v>
      </c>
      <c r="G224" s="33"/>
      <c r="H224" s="33"/>
      <c r="I224" s="165"/>
      <c r="J224" s="33"/>
      <c r="K224" s="33"/>
      <c r="L224" s="34"/>
      <c r="M224" s="166"/>
      <c r="N224" s="167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175</v>
      </c>
      <c r="AU224" s="18" t="s">
        <v>84</v>
      </c>
    </row>
    <row r="225" spans="1:65" s="2" customFormat="1" ht="29.25">
      <c r="A225" s="33"/>
      <c r="B225" s="34"/>
      <c r="C225" s="33"/>
      <c r="D225" s="163" t="s">
        <v>177</v>
      </c>
      <c r="E225" s="33"/>
      <c r="F225" s="168" t="s">
        <v>2704</v>
      </c>
      <c r="G225" s="33"/>
      <c r="H225" s="33"/>
      <c r="I225" s="165"/>
      <c r="J225" s="33"/>
      <c r="K225" s="33"/>
      <c r="L225" s="34"/>
      <c r="M225" s="166"/>
      <c r="N225" s="167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177</v>
      </c>
      <c r="AU225" s="18" t="s">
        <v>84</v>
      </c>
    </row>
    <row r="226" spans="1:65" s="13" customFormat="1">
      <c r="B226" s="169"/>
      <c r="D226" s="163" t="s">
        <v>179</v>
      </c>
      <c r="E226" s="170" t="s">
        <v>1</v>
      </c>
      <c r="F226" s="171" t="s">
        <v>340</v>
      </c>
      <c r="H226" s="170" t="s">
        <v>1</v>
      </c>
      <c r="I226" s="172"/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179</v>
      </c>
      <c r="AU226" s="170" t="s">
        <v>84</v>
      </c>
      <c r="AV226" s="13" t="s">
        <v>82</v>
      </c>
      <c r="AW226" s="13" t="s">
        <v>31</v>
      </c>
      <c r="AX226" s="13" t="s">
        <v>75</v>
      </c>
      <c r="AY226" s="170" t="s">
        <v>168</v>
      </c>
    </row>
    <row r="227" spans="1:65" s="14" customFormat="1">
      <c r="B227" s="176"/>
      <c r="D227" s="163" t="s">
        <v>179</v>
      </c>
      <c r="E227" s="177" t="s">
        <v>1</v>
      </c>
      <c r="F227" s="178" t="s">
        <v>2893</v>
      </c>
      <c r="H227" s="179">
        <v>75.956000000000003</v>
      </c>
      <c r="I227" s="180"/>
      <c r="L227" s="176"/>
      <c r="M227" s="181"/>
      <c r="N227" s="182"/>
      <c r="O227" s="182"/>
      <c r="P227" s="182"/>
      <c r="Q227" s="182"/>
      <c r="R227" s="182"/>
      <c r="S227" s="182"/>
      <c r="T227" s="183"/>
      <c r="AT227" s="177" t="s">
        <v>179</v>
      </c>
      <c r="AU227" s="177" t="s">
        <v>84</v>
      </c>
      <c r="AV227" s="14" t="s">
        <v>84</v>
      </c>
      <c r="AW227" s="14" t="s">
        <v>31</v>
      </c>
      <c r="AX227" s="14" t="s">
        <v>82</v>
      </c>
      <c r="AY227" s="177" t="s">
        <v>168</v>
      </c>
    </row>
    <row r="228" spans="1:65" s="2" customFormat="1" ht="33" customHeight="1">
      <c r="A228" s="33"/>
      <c r="B228" s="149"/>
      <c r="C228" s="150" t="s">
        <v>251</v>
      </c>
      <c r="D228" s="150" t="s">
        <v>170</v>
      </c>
      <c r="E228" s="151" t="s">
        <v>376</v>
      </c>
      <c r="F228" s="152" t="s">
        <v>377</v>
      </c>
      <c r="G228" s="153" t="s">
        <v>319</v>
      </c>
      <c r="H228" s="154">
        <v>10.851000000000001</v>
      </c>
      <c r="I228" s="155"/>
      <c r="J228" s="156">
        <f>ROUND(I228*H228,2)</f>
        <v>0</v>
      </c>
      <c r="K228" s="152" t="s">
        <v>187</v>
      </c>
      <c r="L228" s="34"/>
      <c r="M228" s="157" t="s">
        <v>1</v>
      </c>
      <c r="N228" s="158" t="s">
        <v>40</v>
      </c>
      <c r="O228" s="59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108</v>
      </c>
      <c r="AT228" s="161" t="s">
        <v>170</v>
      </c>
      <c r="AU228" s="161" t="s">
        <v>84</v>
      </c>
      <c r="AY228" s="18" t="s">
        <v>168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82</v>
      </c>
      <c r="BK228" s="162">
        <f>ROUND(I228*H228,2)</f>
        <v>0</v>
      </c>
      <c r="BL228" s="18" t="s">
        <v>108</v>
      </c>
      <c r="BM228" s="161" t="s">
        <v>2714</v>
      </c>
    </row>
    <row r="229" spans="1:65" s="2" customFormat="1" ht="29.25">
      <c r="A229" s="33"/>
      <c r="B229" s="34"/>
      <c r="C229" s="33"/>
      <c r="D229" s="163" t="s">
        <v>175</v>
      </c>
      <c r="E229" s="33"/>
      <c r="F229" s="164" t="s">
        <v>379</v>
      </c>
      <c r="G229" s="33"/>
      <c r="H229" s="33"/>
      <c r="I229" s="165"/>
      <c r="J229" s="33"/>
      <c r="K229" s="33"/>
      <c r="L229" s="34"/>
      <c r="M229" s="166"/>
      <c r="N229" s="167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175</v>
      </c>
      <c r="AU229" s="18" t="s">
        <v>84</v>
      </c>
    </row>
    <row r="230" spans="1:65" s="2" customFormat="1" ht="29.25">
      <c r="A230" s="33"/>
      <c r="B230" s="34"/>
      <c r="C230" s="33"/>
      <c r="D230" s="163" t="s">
        <v>177</v>
      </c>
      <c r="E230" s="33"/>
      <c r="F230" s="168" t="s">
        <v>2704</v>
      </c>
      <c r="G230" s="33"/>
      <c r="H230" s="33"/>
      <c r="I230" s="165"/>
      <c r="J230" s="33"/>
      <c r="K230" s="33"/>
      <c r="L230" s="34"/>
      <c r="M230" s="166"/>
      <c r="N230" s="167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177</v>
      </c>
      <c r="AU230" s="18" t="s">
        <v>84</v>
      </c>
    </row>
    <row r="231" spans="1:65" s="13" customFormat="1">
      <c r="B231" s="169"/>
      <c r="D231" s="163" t="s">
        <v>179</v>
      </c>
      <c r="E231" s="170" t="s">
        <v>1</v>
      </c>
      <c r="F231" s="171" t="s">
        <v>340</v>
      </c>
      <c r="H231" s="170" t="s">
        <v>1</v>
      </c>
      <c r="I231" s="172"/>
      <c r="L231" s="169"/>
      <c r="M231" s="173"/>
      <c r="N231" s="174"/>
      <c r="O231" s="174"/>
      <c r="P231" s="174"/>
      <c r="Q231" s="174"/>
      <c r="R231" s="174"/>
      <c r="S231" s="174"/>
      <c r="T231" s="175"/>
      <c r="AT231" s="170" t="s">
        <v>179</v>
      </c>
      <c r="AU231" s="170" t="s">
        <v>84</v>
      </c>
      <c r="AV231" s="13" t="s">
        <v>82</v>
      </c>
      <c r="AW231" s="13" t="s">
        <v>31</v>
      </c>
      <c r="AX231" s="13" t="s">
        <v>75</v>
      </c>
      <c r="AY231" s="170" t="s">
        <v>168</v>
      </c>
    </row>
    <row r="232" spans="1:65" s="14" customFormat="1">
      <c r="B232" s="176"/>
      <c r="D232" s="163" t="s">
        <v>179</v>
      </c>
      <c r="E232" s="177" t="s">
        <v>1</v>
      </c>
      <c r="F232" s="178" t="s">
        <v>2894</v>
      </c>
      <c r="H232" s="179">
        <v>10.851000000000001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179</v>
      </c>
      <c r="AU232" s="177" t="s">
        <v>84</v>
      </c>
      <c r="AV232" s="14" t="s">
        <v>84</v>
      </c>
      <c r="AW232" s="14" t="s">
        <v>31</v>
      </c>
      <c r="AX232" s="14" t="s">
        <v>82</v>
      </c>
      <c r="AY232" s="177" t="s">
        <v>168</v>
      </c>
    </row>
    <row r="233" spans="1:65" s="2" customFormat="1" ht="24.2" customHeight="1">
      <c r="A233" s="33"/>
      <c r="B233" s="149"/>
      <c r="C233" s="150" t="s">
        <v>259</v>
      </c>
      <c r="D233" s="150" t="s">
        <v>170</v>
      </c>
      <c r="E233" s="151" t="s">
        <v>382</v>
      </c>
      <c r="F233" s="152" t="s">
        <v>383</v>
      </c>
      <c r="G233" s="153" t="s">
        <v>319</v>
      </c>
      <c r="H233" s="154">
        <v>65.105000000000004</v>
      </c>
      <c r="I233" s="155"/>
      <c r="J233" s="156">
        <f>ROUND(I233*H233,2)</f>
        <v>0</v>
      </c>
      <c r="K233" s="152" t="s">
        <v>187</v>
      </c>
      <c r="L233" s="34"/>
      <c r="M233" s="157" t="s">
        <v>1</v>
      </c>
      <c r="N233" s="158" t="s">
        <v>40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108</v>
      </c>
      <c r="AT233" s="161" t="s">
        <v>170</v>
      </c>
      <c r="AU233" s="161" t="s">
        <v>84</v>
      </c>
      <c r="AY233" s="18" t="s">
        <v>168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82</v>
      </c>
      <c r="BK233" s="162">
        <f>ROUND(I233*H233,2)</f>
        <v>0</v>
      </c>
      <c r="BL233" s="18" t="s">
        <v>108</v>
      </c>
      <c r="BM233" s="161" t="s">
        <v>2716</v>
      </c>
    </row>
    <row r="234" spans="1:65" s="2" customFormat="1" ht="29.25">
      <c r="A234" s="33"/>
      <c r="B234" s="34"/>
      <c r="C234" s="33"/>
      <c r="D234" s="163" t="s">
        <v>175</v>
      </c>
      <c r="E234" s="33"/>
      <c r="F234" s="164" t="s">
        <v>385</v>
      </c>
      <c r="G234" s="33"/>
      <c r="H234" s="33"/>
      <c r="I234" s="165"/>
      <c r="J234" s="33"/>
      <c r="K234" s="33"/>
      <c r="L234" s="34"/>
      <c r="M234" s="166"/>
      <c r="N234" s="167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175</v>
      </c>
      <c r="AU234" s="18" t="s">
        <v>84</v>
      </c>
    </row>
    <row r="235" spans="1:65" s="13" customFormat="1">
      <c r="B235" s="169"/>
      <c r="D235" s="163" t="s">
        <v>179</v>
      </c>
      <c r="E235" s="170" t="s">
        <v>1</v>
      </c>
      <c r="F235" s="171" t="s">
        <v>1292</v>
      </c>
      <c r="H235" s="170" t="s">
        <v>1</v>
      </c>
      <c r="I235" s="172"/>
      <c r="L235" s="169"/>
      <c r="M235" s="173"/>
      <c r="N235" s="174"/>
      <c r="O235" s="174"/>
      <c r="P235" s="174"/>
      <c r="Q235" s="174"/>
      <c r="R235" s="174"/>
      <c r="S235" s="174"/>
      <c r="T235" s="175"/>
      <c r="AT235" s="170" t="s">
        <v>179</v>
      </c>
      <c r="AU235" s="170" t="s">
        <v>84</v>
      </c>
      <c r="AV235" s="13" t="s">
        <v>82</v>
      </c>
      <c r="AW235" s="13" t="s">
        <v>31</v>
      </c>
      <c r="AX235" s="13" t="s">
        <v>75</v>
      </c>
      <c r="AY235" s="170" t="s">
        <v>168</v>
      </c>
    </row>
    <row r="236" spans="1:65" s="14" customFormat="1">
      <c r="B236" s="176"/>
      <c r="D236" s="163" t="s">
        <v>179</v>
      </c>
      <c r="E236" s="177" t="s">
        <v>1</v>
      </c>
      <c r="F236" s="178" t="s">
        <v>2895</v>
      </c>
      <c r="H236" s="179">
        <v>65.105000000000004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7" t="s">
        <v>179</v>
      </c>
      <c r="AU236" s="177" t="s">
        <v>84</v>
      </c>
      <c r="AV236" s="14" t="s">
        <v>84</v>
      </c>
      <c r="AW236" s="14" t="s">
        <v>31</v>
      </c>
      <c r="AX236" s="14" t="s">
        <v>82</v>
      </c>
      <c r="AY236" s="177" t="s">
        <v>168</v>
      </c>
    </row>
    <row r="237" spans="1:65" s="2" customFormat="1" ht="21.75" customHeight="1">
      <c r="A237" s="33"/>
      <c r="B237" s="149"/>
      <c r="C237" s="150" t="s">
        <v>266</v>
      </c>
      <c r="D237" s="150" t="s">
        <v>170</v>
      </c>
      <c r="E237" s="151" t="s">
        <v>1294</v>
      </c>
      <c r="F237" s="152" t="s">
        <v>1295</v>
      </c>
      <c r="G237" s="153" t="s">
        <v>173</v>
      </c>
      <c r="H237" s="154">
        <v>189.392</v>
      </c>
      <c r="I237" s="155"/>
      <c r="J237" s="156">
        <f>ROUND(I237*H237,2)</f>
        <v>0</v>
      </c>
      <c r="K237" s="152" t="s">
        <v>187</v>
      </c>
      <c r="L237" s="34"/>
      <c r="M237" s="157" t="s">
        <v>1</v>
      </c>
      <c r="N237" s="158" t="s">
        <v>40</v>
      </c>
      <c r="O237" s="59"/>
      <c r="P237" s="159">
        <f>O237*H237</f>
        <v>0</v>
      </c>
      <c r="Q237" s="159">
        <v>1.99E-3</v>
      </c>
      <c r="R237" s="159">
        <f>Q237*H237</f>
        <v>0.37689008000000002</v>
      </c>
      <c r="S237" s="159">
        <v>0</v>
      </c>
      <c r="T237" s="16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108</v>
      </c>
      <c r="AT237" s="161" t="s">
        <v>170</v>
      </c>
      <c r="AU237" s="161" t="s">
        <v>84</v>
      </c>
      <c r="AY237" s="18" t="s">
        <v>168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82</v>
      </c>
      <c r="BK237" s="162">
        <f>ROUND(I237*H237,2)</f>
        <v>0</v>
      </c>
      <c r="BL237" s="18" t="s">
        <v>108</v>
      </c>
      <c r="BM237" s="161" t="s">
        <v>2718</v>
      </c>
    </row>
    <row r="238" spans="1:65" s="2" customFormat="1" ht="19.5">
      <c r="A238" s="33"/>
      <c r="B238" s="34"/>
      <c r="C238" s="33"/>
      <c r="D238" s="163" t="s">
        <v>175</v>
      </c>
      <c r="E238" s="33"/>
      <c r="F238" s="164" t="s">
        <v>1297</v>
      </c>
      <c r="G238" s="33"/>
      <c r="H238" s="33"/>
      <c r="I238" s="165"/>
      <c r="J238" s="33"/>
      <c r="K238" s="33"/>
      <c r="L238" s="34"/>
      <c r="M238" s="166"/>
      <c r="N238" s="167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175</v>
      </c>
      <c r="AU238" s="18" t="s">
        <v>84</v>
      </c>
    </row>
    <row r="239" spans="1:65" s="2" customFormat="1" ht="19.5">
      <c r="A239" s="33"/>
      <c r="B239" s="34"/>
      <c r="C239" s="33"/>
      <c r="D239" s="163" t="s">
        <v>177</v>
      </c>
      <c r="E239" s="33"/>
      <c r="F239" s="168" t="s">
        <v>2679</v>
      </c>
      <c r="G239" s="33"/>
      <c r="H239" s="33"/>
      <c r="I239" s="165"/>
      <c r="J239" s="33"/>
      <c r="K239" s="33"/>
      <c r="L239" s="34"/>
      <c r="M239" s="166"/>
      <c r="N239" s="167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177</v>
      </c>
      <c r="AU239" s="18" t="s">
        <v>84</v>
      </c>
    </row>
    <row r="240" spans="1:65" s="14" customFormat="1">
      <c r="B240" s="176"/>
      <c r="D240" s="163" t="s">
        <v>179</v>
      </c>
      <c r="E240" s="177" t="s">
        <v>1</v>
      </c>
      <c r="F240" s="178" t="s">
        <v>2896</v>
      </c>
      <c r="H240" s="179">
        <v>16.899999999999999</v>
      </c>
      <c r="I240" s="180"/>
      <c r="L240" s="176"/>
      <c r="M240" s="181"/>
      <c r="N240" s="182"/>
      <c r="O240" s="182"/>
      <c r="P240" s="182"/>
      <c r="Q240" s="182"/>
      <c r="R240" s="182"/>
      <c r="S240" s="182"/>
      <c r="T240" s="183"/>
      <c r="AT240" s="177" t="s">
        <v>179</v>
      </c>
      <c r="AU240" s="177" t="s">
        <v>84</v>
      </c>
      <c r="AV240" s="14" t="s">
        <v>84</v>
      </c>
      <c r="AW240" s="14" t="s">
        <v>31</v>
      </c>
      <c r="AX240" s="14" t="s">
        <v>75</v>
      </c>
      <c r="AY240" s="177" t="s">
        <v>168</v>
      </c>
    </row>
    <row r="241" spans="1:65" s="14" customFormat="1">
      <c r="B241" s="176"/>
      <c r="D241" s="163" t="s">
        <v>179</v>
      </c>
      <c r="E241" s="177" t="s">
        <v>1</v>
      </c>
      <c r="F241" s="178" t="s">
        <v>2897</v>
      </c>
      <c r="H241" s="179">
        <v>17.524000000000001</v>
      </c>
      <c r="I241" s="180"/>
      <c r="L241" s="176"/>
      <c r="M241" s="181"/>
      <c r="N241" s="182"/>
      <c r="O241" s="182"/>
      <c r="P241" s="182"/>
      <c r="Q241" s="182"/>
      <c r="R241" s="182"/>
      <c r="S241" s="182"/>
      <c r="T241" s="183"/>
      <c r="AT241" s="177" t="s">
        <v>179</v>
      </c>
      <c r="AU241" s="177" t="s">
        <v>84</v>
      </c>
      <c r="AV241" s="14" t="s">
        <v>84</v>
      </c>
      <c r="AW241" s="14" t="s">
        <v>31</v>
      </c>
      <c r="AX241" s="14" t="s">
        <v>75</v>
      </c>
      <c r="AY241" s="177" t="s">
        <v>168</v>
      </c>
    </row>
    <row r="242" spans="1:65" s="14" customFormat="1">
      <c r="B242" s="176"/>
      <c r="D242" s="163" t="s">
        <v>179</v>
      </c>
      <c r="E242" s="177" t="s">
        <v>1</v>
      </c>
      <c r="F242" s="178" t="s">
        <v>2898</v>
      </c>
      <c r="H242" s="179">
        <v>28.056000000000001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77" t="s">
        <v>179</v>
      </c>
      <c r="AU242" s="177" t="s">
        <v>84</v>
      </c>
      <c r="AV242" s="14" t="s">
        <v>84</v>
      </c>
      <c r="AW242" s="14" t="s">
        <v>31</v>
      </c>
      <c r="AX242" s="14" t="s">
        <v>75</v>
      </c>
      <c r="AY242" s="177" t="s">
        <v>168</v>
      </c>
    </row>
    <row r="243" spans="1:65" s="14" customFormat="1">
      <c r="B243" s="176"/>
      <c r="D243" s="163" t="s">
        <v>179</v>
      </c>
      <c r="E243" s="177" t="s">
        <v>1</v>
      </c>
      <c r="F243" s="178" t="s">
        <v>2899</v>
      </c>
      <c r="H243" s="179">
        <v>25.312000000000001</v>
      </c>
      <c r="I243" s="180"/>
      <c r="L243" s="176"/>
      <c r="M243" s="181"/>
      <c r="N243" s="182"/>
      <c r="O243" s="182"/>
      <c r="P243" s="182"/>
      <c r="Q243" s="182"/>
      <c r="R243" s="182"/>
      <c r="S243" s="182"/>
      <c r="T243" s="183"/>
      <c r="AT243" s="177" t="s">
        <v>179</v>
      </c>
      <c r="AU243" s="177" t="s">
        <v>84</v>
      </c>
      <c r="AV243" s="14" t="s">
        <v>84</v>
      </c>
      <c r="AW243" s="14" t="s">
        <v>31</v>
      </c>
      <c r="AX243" s="14" t="s">
        <v>75</v>
      </c>
      <c r="AY243" s="177" t="s">
        <v>168</v>
      </c>
    </row>
    <row r="244" spans="1:65" s="14" customFormat="1">
      <c r="B244" s="176"/>
      <c r="D244" s="163" t="s">
        <v>179</v>
      </c>
      <c r="E244" s="177" t="s">
        <v>1</v>
      </c>
      <c r="F244" s="178" t="s">
        <v>2900</v>
      </c>
      <c r="H244" s="179">
        <v>26.431999999999999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179</v>
      </c>
      <c r="AU244" s="177" t="s">
        <v>84</v>
      </c>
      <c r="AV244" s="14" t="s">
        <v>84</v>
      </c>
      <c r="AW244" s="14" t="s">
        <v>31</v>
      </c>
      <c r="AX244" s="14" t="s">
        <v>75</v>
      </c>
      <c r="AY244" s="177" t="s">
        <v>168</v>
      </c>
    </row>
    <row r="245" spans="1:65" s="14" customFormat="1">
      <c r="B245" s="176"/>
      <c r="D245" s="163" t="s">
        <v>179</v>
      </c>
      <c r="E245" s="177" t="s">
        <v>1</v>
      </c>
      <c r="F245" s="178" t="s">
        <v>2901</v>
      </c>
      <c r="H245" s="179">
        <v>24.36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77" t="s">
        <v>179</v>
      </c>
      <c r="AU245" s="177" t="s">
        <v>84</v>
      </c>
      <c r="AV245" s="14" t="s">
        <v>84</v>
      </c>
      <c r="AW245" s="14" t="s">
        <v>31</v>
      </c>
      <c r="AX245" s="14" t="s">
        <v>75</v>
      </c>
      <c r="AY245" s="177" t="s">
        <v>168</v>
      </c>
    </row>
    <row r="246" spans="1:65" s="14" customFormat="1">
      <c r="B246" s="176"/>
      <c r="D246" s="163" t="s">
        <v>179</v>
      </c>
      <c r="E246" s="177" t="s">
        <v>1</v>
      </c>
      <c r="F246" s="178" t="s">
        <v>2902</v>
      </c>
      <c r="H246" s="179">
        <v>20.068000000000001</v>
      </c>
      <c r="I246" s="180"/>
      <c r="L246" s="176"/>
      <c r="M246" s="181"/>
      <c r="N246" s="182"/>
      <c r="O246" s="182"/>
      <c r="P246" s="182"/>
      <c r="Q246" s="182"/>
      <c r="R246" s="182"/>
      <c r="S246" s="182"/>
      <c r="T246" s="183"/>
      <c r="AT246" s="177" t="s">
        <v>179</v>
      </c>
      <c r="AU246" s="177" t="s">
        <v>84</v>
      </c>
      <c r="AV246" s="14" t="s">
        <v>84</v>
      </c>
      <c r="AW246" s="14" t="s">
        <v>31</v>
      </c>
      <c r="AX246" s="14" t="s">
        <v>75</v>
      </c>
      <c r="AY246" s="177" t="s">
        <v>168</v>
      </c>
    </row>
    <row r="247" spans="1:65" s="14" customFormat="1">
      <c r="B247" s="176"/>
      <c r="D247" s="163" t="s">
        <v>179</v>
      </c>
      <c r="E247" s="177" t="s">
        <v>1</v>
      </c>
      <c r="F247" s="178" t="s">
        <v>2903</v>
      </c>
      <c r="H247" s="179">
        <v>30.74</v>
      </c>
      <c r="I247" s="180"/>
      <c r="L247" s="176"/>
      <c r="M247" s="181"/>
      <c r="N247" s="182"/>
      <c r="O247" s="182"/>
      <c r="P247" s="182"/>
      <c r="Q247" s="182"/>
      <c r="R247" s="182"/>
      <c r="S247" s="182"/>
      <c r="T247" s="183"/>
      <c r="AT247" s="177" t="s">
        <v>179</v>
      </c>
      <c r="AU247" s="177" t="s">
        <v>84</v>
      </c>
      <c r="AV247" s="14" t="s">
        <v>84</v>
      </c>
      <c r="AW247" s="14" t="s">
        <v>31</v>
      </c>
      <c r="AX247" s="14" t="s">
        <v>75</v>
      </c>
      <c r="AY247" s="177" t="s">
        <v>168</v>
      </c>
    </row>
    <row r="248" spans="1:65" s="15" customFormat="1">
      <c r="B248" s="184"/>
      <c r="D248" s="163" t="s">
        <v>179</v>
      </c>
      <c r="E248" s="185" t="s">
        <v>1</v>
      </c>
      <c r="F248" s="186" t="s">
        <v>184</v>
      </c>
      <c r="H248" s="187">
        <v>189.39200000000002</v>
      </c>
      <c r="I248" s="188"/>
      <c r="L248" s="184"/>
      <c r="M248" s="189"/>
      <c r="N248" s="190"/>
      <c r="O248" s="190"/>
      <c r="P248" s="190"/>
      <c r="Q248" s="190"/>
      <c r="R248" s="190"/>
      <c r="S248" s="190"/>
      <c r="T248" s="191"/>
      <c r="AT248" s="185" t="s">
        <v>179</v>
      </c>
      <c r="AU248" s="185" t="s">
        <v>84</v>
      </c>
      <c r="AV248" s="15" t="s">
        <v>108</v>
      </c>
      <c r="AW248" s="15" t="s">
        <v>31</v>
      </c>
      <c r="AX248" s="15" t="s">
        <v>82</v>
      </c>
      <c r="AY248" s="185" t="s">
        <v>168</v>
      </c>
    </row>
    <row r="249" spans="1:65" s="2" customFormat="1" ht="24.2" customHeight="1">
      <c r="A249" s="33"/>
      <c r="B249" s="149"/>
      <c r="C249" s="150" t="s">
        <v>274</v>
      </c>
      <c r="D249" s="150" t="s">
        <v>170</v>
      </c>
      <c r="E249" s="151" t="s">
        <v>1305</v>
      </c>
      <c r="F249" s="152" t="s">
        <v>1306</v>
      </c>
      <c r="G249" s="153" t="s">
        <v>173</v>
      </c>
      <c r="H249" s="154">
        <v>189.392</v>
      </c>
      <c r="I249" s="155"/>
      <c r="J249" s="156">
        <f>ROUND(I249*H249,2)</f>
        <v>0</v>
      </c>
      <c r="K249" s="152" t="s">
        <v>187</v>
      </c>
      <c r="L249" s="34"/>
      <c r="M249" s="157" t="s">
        <v>1</v>
      </c>
      <c r="N249" s="158" t="s">
        <v>40</v>
      </c>
      <c r="O249" s="59"/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1" t="s">
        <v>108</v>
      </c>
      <c r="AT249" s="161" t="s">
        <v>170</v>
      </c>
      <c r="AU249" s="161" t="s">
        <v>84</v>
      </c>
      <c r="AY249" s="18" t="s">
        <v>168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8" t="s">
        <v>82</v>
      </c>
      <c r="BK249" s="162">
        <f>ROUND(I249*H249,2)</f>
        <v>0</v>
      </c>
      <c r="BL249" s="18" t="s">
        <v>108</v>
      </c>
      <c r="BM249" s="161" t="s">
        <v>2722</v>
      </c>
    </row>
    <row r="250" spans="1:65" s="2" customFormat="1" ht="29.25">
      <c r="A250" s="33"/>
      <c r="B250" s="34"/>
      <c r="C250" s="33"/>
      <c r="D250" s="163" t="s">
        <v>175</v>
      </c>
      <c r="E250" s="33"/>
      <c r="F250" s="164" t="s">
        <v>1308</v>
      </c>
      <c r="G250" s="33"/>
      <c r="H250" s="33"/>
      <c r="I250" s="165"/>
      <c r="J250" s="33"/>
      <c r="K250" s="33"/>
      <c r="L250" s="34"/>
      <c r="M250" s="166"/>
      <c r="N250" s="167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175</v>
      </c>
      <c r="AU250" s="18" t="s">
        <v>84</v>
      </c>
    </row>
    <row r="251" spans="1:65" s="2" customFormat="1" ht="37.9" customHeight="1">
      <c r="A251" s="33"/>
      <c r="B251" s="149"/>
      <c r="C251" s="150" t="s">
        <v>282</v>
      </c>
      <c r="D251" s="150" t="s">
        <v>170</v>
      </c>
      <c r="E251" s="151" t="s">
        <v>437</v>
      </c>
      <c r="F251" s="152" t="s">
        <v>438</v>
      </c>
      <c r="G251" s="153" t="s">
        <v>319</v>
      </c>
      <c r="H251" s="154">
        <v>97.658000000000001</v>
      </c>
      <c r="I251" s="155"/>
      <c r="J251" s="156">
        <f>ROUND(I251*H251,2)</f>
        <v>0</v>
      </c>
      <c r="K251" s="152" t="s">
        <v>187</v>
      </c>
      <c r="L251" s="34"/>
      <c r="M251" s="157" t="s">
        <v>1</v>
      </c>
      <c r="N251" s="158" t="s">
        <v>40</v>
      </c>
      <c r="O251" s="59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108</v>
      </c>
      <c r="AT251" s="161" t="s">
        <v>170</v>
      </c>
      <c r="AU251" s="161" t="s">
        <v>84</v>
      </c>
      <c r="AY251" s="18" t="s">
        <v>168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82</v>
      </c>
      <c r="BK251" s="162">
        <f>ROUND(I251*H251,2)</f>
        <v>0</v>
      </c>
      <c r="BL251" s="18" t="s">
        <v>108</v>
      </c>
      <c r="BM251" s="161" t="s">
        <v>2723</v>
      </c>
    </row>
    <row r="252" spans="1:65" s="2" customFormat="1" ht="39">
      <c r="A252" s="33"/>
      <c r="B252" s="34"/>
      <c r="C252" s="33"/>
      <c r="D252" s="163" t="s">
        <v>175</v>
      </c>
      <c r="E252" s="33"/>
      <c r="F252" s="164" t="s">
        <v>440</v>
      </c>
      <c r="G252" s="33"/>
      <c r="H252" s="33"/>
      <c r="I252" s="165"/>
      <c r="J252" s="33"/>
      <c r="K252" s="33"/>
      <c r="L252" s="34"/>
      <c r="M252" s="166"/>
      <c r="N252" s="167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175</v>
      </c>
      <c r="AU252" s="18" t="s">
        <v>84</v>
      </c>
    </row>
    <row r="253" spans="1:65" s="13" customFormat="1">
      <c r="B253" s="169"/>
      <c r="D253" s="163" t="s">
        <v>179</v>
      </c>
      <c r="E253" s="170" t="s">
        <v>1</v>
      </c>
      <c r="F253" s="171" t="s">
        <v>441</v>
      </c>
      <c r="H253" s="170" t="s">
        <v>1</v>
      </c>
      <c r="I253" s="172"/>
      <c r="L253" s="169"/>
      <c r="M253" s="173"/>
      <c r="N253" s="174"/>
      <c r="O253" s="174"/>
      <c r="P253" s="174"/>
      <c r="Q253" s="174"/>
      <c r="R253" s="174"/>
      <c r="S253" s="174"/>
      <c r="T253" s="175"/>
      <c r="AT253" s="170" t="s">
        <v>179</v>
      </c>
      <c r="AU253" s="170" t="s">
        <v>84</v>
      </c>
      <c r="AV253" s="13" t="s">
        <v>82</v>
      </c>
      <c r="AW253" s="13" t="s">
        <v>31</v>
      </c>
      <c r="AX253" s="13" t="s">
        <v>75</v>
      </c>
      <c r="AY253" s="170" t="s">
        <v>168</v>
      </c>
    </row>
    <row r="254" spans="1:65" s="14" customFormat="1">
      <c r="B254" s="176"/>
      <c r="D254" s="163" t="s">
        <v>179</v>
      </c>
      <c r="E254" s="177" t="s">
        <v>1</v>
      </c>
      <c r="F254" s="178" t="s">
        <v>2904</v>
      </c>
      <c r="H254" s="179">
        <v>97.658000000000001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31</v>
      </c>
      <c r="AX254" s="14" t="s">
        <v>82</v>
      </c>
      <c r="AY254" s="177" t="s">
        <v>168</v>
      </c>
    </row>
    <row r="255" spans="1:65" s="2" customFormat="1" ht="44.25" customHeight="1">
      <c r="A255" s="33"/>
      <c r="B255" s="149"/>
      <c r="C255" s="150" t="s">
        <v>288</v>
      </c>
      <c r="D255" s="150" t="s">
        <v>170</v>
      </c>
      <c r="E255" s="151" t="s">
        <v>447</v>
      </c>
      <c r="F255" s="152" t="s">
        <v>448</v>
      </c>
      <c r="G255" s="153" t="s">
        <v>319</v>
      </c>
      <c r="H255" s="154">
        <v>585.94799999999998</v>
      </c>
      <c r="I255" s="155"/>
      <c r="J255" s="156">
        <f>ROUND(I255*H255,2)</f>
        <v>0</v>
      </c>
      <c r="K255" s="152" t="s">
        <v>187</v>
      </c>
      <c r="L255" s="34"/>
      <c r="M255" s="157" t="s">
        <v>1</v>
      </c>
      <c r="N255" s="158" t="s">
        <v>40</v>
      </c>
      <c r="O255" s="59"/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108</v>
      </c>
      <c r="AT255" s="161" t="s">
        <v>170</v>
      </c>
      <c r="AU255" s="161" t="s">
        <v>84</v>
      </c>
      <c r="AY255" s="18" t="s">
        <v>168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82</v>
      </c>
      <c r="BK255" s="162">
        <f>ROUND(I255*H255,2)</f>
        <v>0</v>
      </c>
      <c r="BL255" s="18" t="s">
        <v>108</v>
      </c>
      <c r="BM255" s="161" t="s">
        <v>2725</v>
      </c>
    </row>
    <row r="256" spans="1:65" s="2" customFormat="1" ht="48.75">
      <c r="A256" s="33"/>
      <c r="B256" s="34"/>
      <c r="C256" s="33"/>
      <c r="D256" s="163" t="s">
        <v>175</v>
      </c>
      <c r="E256" s="33"/>
      <c r="F256" s="164" t="s">
        <v>450</v>
      </c>
      <c r="G256" s="33"/>
      <c r="H256" s="33"/>
      <c r="I256" s="165"/>
      <c r="J256" s="33"/>
      <c r="K256" s="33"/>
      <c r="L256" s="34"/>
      <c r="M256" s="166"/>
      <c r="N256" s="167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175</v>
      </c>
      <c r="AU256" s="18" t="s">
        <v>84</v>
      </c>
    </row>
    <row r="257" spans="1:65" s="14" customFormat="1">
      <c r="B257" s="176"/>
      <c r="D257" s="163" t="s">
        <v>179</v>
      </c>
      <c r="F257" s="178" t="s">
        <v>2905</v>
      </c>
      <c r="H257" s="179">
        <v>585.94799999999998</v>
      </c>
      <c r="I257" s="180"/>
      <c r="L257" s="176"/>
      <c r="M257" s="181"/>
      <c r="N257" s="182"/>
      <c r="O257" s="182"/>
      <c r="P257" s="182"/>
      <c r="Q257" s="182"/>
      <c r="R257" s="182"/>
      <c r="S257" s="182"/>
      <c r="T257" s="183"/>
      <c r="AT257" s="177" t="s">
        <v>179</v>
      </c>
      <c r="AU257" s="177" t="s">
        <v>84</v>
      </c>
      <c r="AV257" s="14" t="s">
        <v>84</v>
      </c>
      <c r="AW257" s="14" t="s">
        <v>3</v>
      </c>
      <c r="AX257" s="14" t="s">
        <v>82</v>
      </c>
      <c r="AY257" s="177" t="s">
        <v>168</v>
      </c>
    </row>
    <row r="258" spans="1:65" s="2" customFormat="1" ht="37.9" customHeight="1">
      <c r="A258" s="33"/>
      <c r="B258" s="149"/>
      <c r="C258" s="150" t="s">
        <v>8</v>
      </c>
      <c r="D258" s="150" t="s">
        <v>170</v>
      </c>
      <c r="E258" s="151" t="s">
        <v>453</v>
      </c>
      <c r="F258" s="152" t="s">
        <v>454</v>
      </c>
      <c r="G258" s="153" t="s">
        <v>319</v>
      </c>
      <c r="H258" s="154">
        <v>10.851000000000001</v>
      </c>
      <c r="I258" s="155"/>
      <c r="J258" s="156">
        <f>ROUND(I258*H258,2)</f>
        <v>0</v>
      </c>
      <c r="K258" s="152" t="s">
        <v>187</v>
      </c>
      <c r="L258" s="34"/>
      <c r="M258" s="157" t="s">
        <v>1</v>
      </c>
      <c r="N258" s="158" t="s">
        <v>40</v>
      </c>
      <c r="O258" s="59"/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1" t="s">
        <v>108</v>
      </c>
      <c r="AT258" s="161" t="s">
        <v>170</v>
      </c>
      <c r="AU258" s="161" t="s">
        <v>84</v>
      </c>
      <c r="AY258" s="18" t="s">
        <v>168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8" t="s">
        <v>82</v>
      </c>
      <c r="BK258" s="162">
        <f>ROUND(I258*H258,2)</f>
        <v>0</v>
      </c>
      <c r="BL258" s="18" t="s">
        <v>108</v>
      </c>
      <c r="BM258" s="161" t="s">
        <v>2906</v>
      </c>
    </row>
    <row r="259" spans="1:65" s="2" customFormat="1" ht="39">
      <c r="A259" s="33"/>
      <c r="B259" s="34"/>
      <c r="C259" s="33"/>
      <c r="D259" s="163" t="s">
        <v>175</v>
      </c>
      <c r="E259" s="33"/>
      <c r="F259" s="164" t="s">
        <v>456</v>
      </c>
      <c r="G259" s="33"/>
      <c r="H259" s="33"/>
      <c r="I259" s="165"/>
      <c r="J259" s="33"/>
      <c r="K259" s="33"/>
      <c r="L259" s="34"/>
      <c r="M259" s="166"/>
      <c r="N259" s="167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175</v>
      </c>
      <c r="AU259" s="18" t="s">
        <v>84</v>
      </c>
    </row>
    <row r="260" spans="1:65" s="13" customFormat="1">
      <c r="B260" s="169"/>
      <c r="D260" s="163" t="s">
        <v>179</v>
      </c>
      <c r="E260" s="170" t="s">
        <v>1</v>
      </c>
      <c r="F260" s="171" t="s">
        <v>441</v>
      </c>
      <c r="H260" s="170" t="s">
        <v>1</v>
      </c>
      <c r="I260" s="172"/>
      <c r="L260" s="169"/>
      <c r="M260" s="173"/>
      <c r="N260" s="174"/>
      <c r="O260" s="174"/>
      <c r="P260" s="174"/>
      <c r="Q260" s="174"/>
      <c r="R260" s="174"/>
      <c r="S260" s="174"/>
      <c r="T260" s="175"/>
      <c r="AT260" s="170" t="s">
        <v>179</v>
      </c>
      <c r="AU260" s="170" t="s">
        <v>84</v>
      </c>
      <c r="AV260" s="13" t="s">
        <v>82</v>
      </c>
      <c r="AW260" s="13" t="s">
        <v>31</v>
      </c>
      <c r="AX260" s="13" t="s">
        <v>75</v>
      </c>
      <c r="AY260" s="170" t="s">
        <v>168</v>
      </c>
    </row>
    <row r="261" spans="1:65" s="14" customFormat="1">
      <c r="B261" s="176"/>
      <c r="D261" s="163" t="s">
        <v>179</v>
      </c>
      <c r="E261" s="177" t="s">
        <v>1</v>
      </c>
      <c r="F261" s="178" t="s">
        <v>2907</v>
      </c>
      <c r="H261" s="179">
        <v>10.851000000000001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82</v>
      </c>
      <c r="AY261" s="177" t="s">
        <v>168</v>
      </c>
    </row>
    <row r="262" spans="1:65" s="2" customFormat="1" ht="37.9" customHeight="1">
      <c r="A262" s="33"/>
      <c r="B262" s="149"/>
      <c r="C262" s="150" t="s">
        <v>303</v>
      </c>
      <c r="D262" s="150" t="s">
        <v>170</v>
      </c>
      <c r="E262" s="151" t="s">
        <v>460</v>
      </c>
      <c r="F262" s="152" t="s">
        <v>461</v>
      </c>
      <c r="G262" s="153" t="s">
        <v>319</v>
      </c>
      <c r="H262" s="154">
        <v>65.105999999999995</v>
      </c>
      <c r="I262" s="155"/>
      <c r="J262" s="156">
        <f>ROUND(I262*H262,2)</f>
        <v>0</v>
      </c>
      <c r="K262" s="152" t="s">
        <v>187</v>
      </c>
      <c r="L262" s="34"/>
      <c r="M262" s="157" t="s">
        <v>1</v>
      </c>
      <c r="N262" s="158" t="s">
        <v>40</v>
      </c>
      <c r="O262" s="59"/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108</v>
      </c>
      <c r="AT262" s="161" t="s">
        <v>170</v>
      </c>
      <c r="AU262" s="161" t="s">
        <v>84</v>
      </c>
      <c r="AY262" s="18" t="s">
        <v>168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82</v>
      </c>
      <c r="BK262" s="162">
        <f>ROUND(I262*H262,2)</f>
        <v>0</v>
      </c>
      <c r="BL262" s="18" t="s">
        <v>108</v>
      </c>
      <c r="BM262" s="161" t="s">
        <v>2908</v>
      </c>
    </row>
    <row r="263" spans="1:65" s="2" customFormat="1" ht="48.75">
      <c r="A263" s="33"/>
      <c r="B263" s="34"/>
      <c r="C263" s="33"/>
      <c r="D263" s="163" t="s">
        <v>175</v>
      </c>
      <c r="E263" s="33"/>
      <c r="F263" s="164" t="s">
        <v>463</v>
      </c>
      <c r="G263" s="33"/>
      <c r="H263" s="33"/>
      <c r="I263" s="165"/>
      <c r="J263" s="33"/>
      <c r="K263" s="33"/>
      <c r="L263" s="34"/>
      <c r="M263" s="166"/>
      <c r="N263" s="167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175</v>
      </c>
      <c r="AU263" s="18" t="s">
        <v>84</v>
      </c>
    </row>
    <row r="264" spans="1:65" s="14" customFormat="1">
      <c r="B264" s="176"/>
      <c r="D264" s="163" t="s">
        <v>179</v>
      </c>
      <c r="F264" s="178" t="s">
        <v>2909</v>
      </c>
      <c r="H264" s="179">
        <v>65.105999999999995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179</v>
      </c>
      <c r="AU264" s="177" t="s">
        <v>84</v>
      </c>
      <c r="AV264" s="14" t="s">
        <v>84</v>
      </c>
      <c r="AW264" s="14" t="s">
        <v>3</v>
      </c>
      <c r="AX264" s="14" t="s">
        <v>82</v>
      </c>
      <c r="AY264" s="177" t="s">
        <v>168</v>
      </c>
    </row>
    <row r="265" spans="1:65" s="2" customFormat="1" ht="24.2" customHeight="1">
      <c r="A265" s="33"/>
      <c r="B265" s="149"/>
      <c r="C265" s="150" t="s">
        <v>316</v>
      </c>
      <c r="D265" s="150" t="s">
        <v>170</v>
      </c>
      <c r="E265" s="151" t="s">
        <v>471</v>
      </c>
      <c r="F265" s="152" t="s">
        <v>472</v>
      </c>
      <c r="G265" s="153" t="s">
        <v>173</v>
      </c>
      <c r="H265" s="154">
        <v>50.625999999999998</v>
      </c>
      <c r="I265" s="155"/>
      <c r="J265" s="156">
        <f>ROUND(I265*H265,2)</f>
        <v>0</v>
      </c>
      <c r="K265" s="152" t="s">
        <v>187</v>
      </c>
      <c r="L265" s="34"/>
      <c r="M265" s="157" t="s">
        <v>1</v>
      </c>
      <c r="N265" s="158" t="s">
        <v>40</v>
      </c>
      <c r="O265" s="59"/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1" t="s">
        <v>108</v>
      </c>
      <c r="AT265" s="161" t="s">
        <v>170</v>
      </c>
      <c r="AU265" s="161" t="s">
        <v>84</v>
      </c>
      <c r="AY265" s="18" t="s">
        <v>168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8" t="s">
        <v>82</v>
      </c>
      <c r="BK265" s="162">
        <f>ROUND(I265*H265,2)</f>
        <v>0</v>
      </c>
      <c r="BL265" s="18" t="s">
        <v>108</v>
      </c>
      <c r="BM265" s="161" t="s">
        <v>2731</v>
      </c>
    </row>
    <row r="266" spans="1:65" s="2" customFormat="1" ht="19.5">
      <c r="A266" s="33"/>
      <c r="B266" s="34"/>
      <c r="C266" s="33"/>
      <c r="D266" s="163" t="s">
        <v>175</v>
      </c>
      <c r="E266" s="33"/>
      <c r="F266" s="164" t="s">
        <v>474</v>
      </c>
      <c r="G266" s="33"/>
      <c r="H266" s="33"/>
      <c r="I266" s="165"/>
      <c r="J266" s="33"/>
      <c r="K266" s="33"/>
      <c r="L266" s="34"/>
      <c r="M266" s="166"/>
      <c r="N266" s="167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175</v>
      </c>
      <c r="AU266" s="18" t="s">
        <v>84</v>
      </c>
    </row>
    <row r="267" spans="1:65" s="2" customFormat="1" ht="19.5">
      <c r="A267" s="33"/>
      <c r="B267" s="34"/>
      <c r="C267" s="33"/>
      <c r="D267" s="163" t="s">
        <v>177</v>
      </c>
      <c r="E267" s="33"/>
      <c r="F267" s="168" t="s">
        <v>2679</v>
      </c>
      <c r="G267" s="33"/>
      <c r="H267" s="33"/>
      <c r="I267" s="165"/>
      <c r="J267" s="33"/>
      <c r="K267" s="33"/>
      <c r="L267" s="34"/>
      <c r="M267" s="166"/>
      <c r="N267" s="167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177</v>
      </c>
      <c r="AU267" s="18" t="s">
        <v>84</v>
      </c>
    </row>
    <row r="268" spans="1:65" s="14" customFormat="1">
      <c r="B268" s="176"/>
      <c r="D268" s="163" t="s">
        <v>179</v>
      </c>
      <c r="E268" s="177" t="s">
        <v>1</v>
      </c>
      <c r="F268" s="178" t="s">
        <v>2910</v>
      </c>
      <c r="H268" s="179">
        <v>42.625999999999998</v>
      </c>
      <c r="I268" s="180"/>
      <c r="L268" s="176"/>
      <c r="M268" s="181"/>
      <c r="N268" s="182"/>
      <c r="O268" s="182"/>
      <c r="P268" s="182"/>
      <c r="Q268" s="182"/>
      <c r="R268" s="182"/>
      <c r="S268" s="182"/>
      <c r="T268" s="183"/>
      <c r="AT268" s="177" t="s">
        <v>179</v>
      </c>
      <c r="AU268" s="177" t="s">
        <v>84</v>
      </c>
      <c r="AV268" s="14" t="s">
        <v>84</v>
      </c>
      <c r="AW268" s="14" t="s">
        <v>31</v>
      </c>
      <c r="AX268" s="14" t="s">
        <v>75</v>
      </c>
      <c r="AY268" s="177" t="s">
        <v>168</v>
      </c>
    </row>
    <row r="269" spans="1:65" s="14" customFormat="1">
      <c r="B269" s="176"/>
      <c r="D269" s="163" t="s">
        <v>179</v>
      </c>
      <c r="E269" s="177" t="s">
        <v>1</v>
      </c>
      <c r="F269" s="178" t="s">
        <v>2911</v>
      </c>
      <c r="H269" s="179">
        <v>8</v>
      </c>
      <c r="I269" s="180"/>
      <c r="L269" s="176"/>
      <c r="M269" s="181"/>
      <c r="N269" s="182"/>
      <c r="O269" s="182"/>
      <c r="P269" s="182"/>
      <c r="Q269" s="182"/>
      <c r="R269" s="182"/>
      <c r="S269" s="182"/>
      <c r="T269" s="183"/>
      <c r="AT269" s="177" t="s">
        <v>179</v>
      </c>
      <c r="AU269" s="177" t="s">
        <v>84</v>
      </c>
      <c r="AV269" s="14" t="s">
        <v>84</v>
      </c>
      <c r="AW269" s="14" t="s">
        <v>31</v>
      </c>
      <c r="AX269" s="14" t="s">
        <v>75</v>
      </c>
      <c r="AY269" s="177" t="s">
        <v>168</v>
      </c>
    </row>
    <row r="270" spans="1:65" s="15" customFormat="1">
      <c r="B270" s="184"/>
      <c r="D270" s="163" t="s">
        <v>179</v>
      </c>
      <c r="E270" s="185" t="s">
        <v>1</v>
      </c>
      <c r="F270" s="186" t="s">
        <v>184</v>
      </c>
      <c r="H270" s="187">
        <v>50.625999999999998</v>
      </c>
      <c r="I270" s="188"/>
      <c r="L270" s="184"/>
      <c r="M270" s="189"/>
      <c r="N270" s="190"/>
      <c r="O270" s="190"/>
      <c r="P270" s="190"/>
      <c r="Q270" s="190"/>
      <c r="R270" s="190"/>
      <c r="S270" s="190"/>
      <c r="T270" s="191"/>
      <c r="AT270" s="185" t="s">
        <v>179</v>
      </c>
      <c r="AU270" s="185" t="s">
        <v>84</v>
      </c>
      <c r="AV270" s="15" t="s">
        <v>108</v>
      </c>
      <c r="AW270" s="15" t="s">
        <v>31</v>
      </c>
      <c r="AX270" s="15" t="s">
        <v>82</v>
      </c>
      <c r="AY270" s="185" t="s">
        <v>168</v>
      </c>
    </row>
    <row r="271" spans="1:65" s="2" customFormat="1" ht="33" customHeight="1">
      <c r="A271" s="33"/>
      <c r="B271" s="149"/>
      <c r="C271" s="150" t="s">
        <v>335</v>
      </c>
      <c r="D271" s="150" t="s">
        <v>170</v>
      </c>
      <c r="E271" s="151" t="s">
        <v>486</v>
      </c>
      <c r="F271" s="152" t="s">
        <v>487</v>
      </c>
      <c r="G271" s="153" t="s">
        <v>488</v>
      </c>
      <c r="H271" s="154">
        <v>195.316</v>
      </c>
      <c r="I271" s="155"/>
      <c r="J271" s="156">
        <f>ROUND(I271*H271,2)</f>
        <v>0</v>
      </c>
      <c r="K271" s="152" t="s">
        <v>187</v>
      </c>
      <c r="L271" s="34"/>
      <c r="M271" s="157" t="s">
        <v>1</v>
      </c>
      <c r="N271" s="158" t="s">
        <v>40</v>
      </c>
      <c r="O271" s="59"/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108</v>
      </c>
      <c r="AT271" s="161" t="s">
        <v>170</v>
      </c>
      <c r="AU271" s="161" t="s">
        <v>84</v>
      </c>
      <c r="AY271" s="18" t="s">
        <v>168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82</v>
      </c>
      <c r="BK271" s="162">
        <f>ROUND(I271*H271,2)</f>
        <v>0</v>
      </c>
      <c r="BL271" s="18" t="s">
        <v>108</v>
      </c>
      <c r="BM271" s="161" t="s">
        <v>2734</v>
      </c>
    </row>
    <row r="272" spans="1:65" s="2" customFormat="1" ht="29.25">
      <c r="A272" s="33"/>
      <c r="B272" s="34"/>
      <c r="C272" s="33"/>
      <c r="D272" s="163" t="s">
        <v>175</v>
      </c>
      <c r="E272" s="33"/>
      <c r="F272" s="164" t="s">
        <v>490</v>
      </c>
      <c r="G272" s="33"/>
      <c r="H272" s="33"/>
      <c r="I272" s="165"/>
      <c r="J272" s="33"/>
      <c r="K272" s="33"/>
      <c r="L272" s="34"/>
      <c r="M272" s="166"/>
      <c r="N272" s="167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175</v>
      </c>
      <c r="AU272" s="18" t="s">
        <v>84</v>
      </c>
    </row>
    <row r="273" spans="1:65" s="14" customFormat="1">
      <c r="B273" s="176"/>
      <c r="D273" s="163" t="s">
        <v>179</v>
      </c>
      <c r="E273" s="177" t="s">
        <v>1</v>
      </c>
      <c r="F273" s="178" t="s">
        <v>2912</v>
      </c>
      <c r="H273" s="179">
        <v>108.509</v>
      </c>
      <c r="I273" s="180"/>
      <c r="L273" s="176"/>
      <c r="M273" s="181"/>
      <c r="N273" s="182"/>
      <c r="O273" s="182"/>
      <c r="P273" s="182"/>
      <c r="Q273" s="182"/>
      <c r="R273" s="182"/>
      <c r="S273" s="182"/>
      <c r="T273" s="183"/>
      <c r="AT273" s="177" t="s">
        <v>179</v>
      </c>
      <c r="AU273" s="177" t="s">
        <v>84</v>
      </c>
      <c r="AV273" s="14" t="s">
        <v>84</v>
      </c>
      <c r="AW273" s="14" t="s">
        <v>31</v>
      </c>
      <c r="AX273" s="14" t="s">
        <v>82</v>
      </c>
      <c r="AY273" s="177" t="s">
        <v>168</v>
      </c>
    </row>
    <row r="274" spans="1:65" s="14" customFormat="1">
      <c r="B274" s="176"/>
      <c r="D274" s="163" t="s">
        <v>179</v>
      </c>
      <c r="F274" s="178" t="s">
        <v>2913</v>
      </c>
      <c r="H274" s="179">
        <v>195.316</v>
      </c>
      <c r="I274" s="180"/>
      <c r="L274" s="176"/>
      <c r="M274" s="181"/>
      <c r="N274" s="182"/>
      <c r="O274" s="182"/>
      <c r="P274" s="182"/>
      <c r="Q274" s="182"/>
      <c r="R274" s="182"/>
      <c r="S274" s="182"/>
      <c r="T274" s="183"/>
      <c r="AT274" s="177" t="s">
        <v>179</v>
      </c>
      <c r="AU274" s="177" t="s">
        <v>84</v>
      </c>
      <c r="AV274" s="14" t="s">
        <v>84</v>
      </c>
      <c r="AW274" s="14" t="s">
        <v>3</v>
      </c>
      <c r="AX274" s="14" t="s">
        <v>82</v>
      </c>
      <c r="AY274" s="177" t="s">
        <v>168</v>
      </c>
    </row>
    <row r="275" spans="1:65" s="2" customFormat="1" ht="24.2" customHeight="1">
      <c r="A275" s="33"/>
      <c r="B275" s="149"/>
      <c r="C275" s="150" t="s">
        <v>342</v>
      </c>
      <c r="D275" s="150" t="s">
        <v>170</v>
      </c>
      <c r="E275" s="151" t="s">
        <v>494</v>
      </c>
      <c r="F275" s="152" t="s">
        <v>495</v>
      </c>
      <c r="G275" s="153" t="s">
        <v>319</v>
      </c>
      <c r="H275" s="154">
        <v>76.317999999999998</v>
      </c>
      <c r="I275" s="155"/>
      <c r="J275" s="156">
        <f>ROUND(I275*H275,2)</f>
        <v>0</v>
      </c>
      <c r="K275" s="152" t="s">
        <v>187</v>
      </c>
      <c r="L275" s="34"/>
      <c r="M275" s="157" t="s">
        <v>1</v>
      </c>
      <c r="N275" s="158" t="s">
        <v>40</v>
      </c>
      <c r="O275" s="59"/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1" t="s">
        <v>108</v>
      </c>
      <c r="AT275" s="161" t="s">
        <v>170</v>
      </c>
      <c r="AU275" s="161" t="s">
        <v>84</v>
      </c>
      <c r="AY275" s="18" t="s">
        <v>168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8" t="s">
        <v>82</v>
      </c>
      <c r="BK275" s="162">
        <f>ROUND(I275*H275,2)</f>
        <v>0</v>
      </c>
      <c r="BL275" s="18" t="s">
        <v>108</v>
      </c>
      <c r="BM275" s="161" t="s">
        <v>2737</v>
      </c>
    </row>
    <row r="276" spans="1:65" s="2" customFormat="1" ht="29.25">
      <c r="A276" s="33"/>
      <c r="B276" s="34"/>
      <c r="C276" s="33"/>
      <c r="D276" s="163" t="s">
        <v>175</v>
      </c>
      <c r="E276" s="33"/>
      <c r="F276" s="164" t="s">
        <v>497</v>
      </c>
      <c r="G276" s="33"/>
      <c r="H276" s="33"/>
      <c r="I276" s="165"/>
      <c r="J276" s="33"/>
      <c r="K276" s="33"/>
      <c r="L276" s="34"/>
      <c r="M276" s="166"/>
      <c r="N276" s="167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175</v>
      </c>
      <c r="AU276" s="18" t="s">
        <v>84</v>
      </c>
    </row>
    <row r="277" spans="1:65" s="13" customFormat="1">
      <c r="B277" s="169"/>
      <c r="D277" s="163" t="s">
        <v>179</v>
      </c>
      <c r="E277" s="170" t="s">
        <v>1</v>
      </c>
      <c r="F277" s="171" t="s">
        <v>498</v>
      </c>
      <c r="H277" s="170" t="s">
        <v>1</v>
      </c>
      <c r="I277" s="172"/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179</v>
      </c>
      <c r="AU277" s="170" t="s">
        <v>84</v>
      </c>
      <c r="AV277" s="13" t="s">
        <v>82</v>
      </c>
      <c r="AW277" s="13" t="s">
        <v>31</v>
      </c>
      <c r="AX277" s="13" t="s">
        <v>75</v>
      </c>
      <c r="AY277" s="170" t="s">
        <v>168</v>
      </c>
    </row>
    <row r="278" spans="1:65" s="14" customFormat="1">
      <c r="B278" s="176"/>
      <c r="D278" s="163" t="s">
        <v>179</v>
      </c>
      <c r="E278" s="177" t="s">
        <v>1</v>
      </c>
      <c r="F278" s="178" t="s">
        <v>2914</v>
      </c>
      <c r="H278" s="179">
        <v>108.509</v>
      </c>
      <c r="I278" s="180"/>
      <c r="L278" s="176"/>
      <c r="M278" s="181"/>
      <c r="N278" s="182"/>
      <c r="O278" s="182"/>
      <c r="P278" s="182"/>
      <c r="Q278" s="182"/>
      <c r="R278" s="182"/>
      <c r="S278" s="182"/>
      <c r="T278" s="183"/>
      <c r="AT278" s="177" t="s">
        <v>179</v>
      </c>
      <c r="AU278" s="177" t="s">
        <v>84</v>
      </c>
      <c r="AV278" s="14" t="s">
        <v>84</v>
      </c>
      <c r="AW278" s="14" t="s">
        <v>31</v>
      </c>
      <c r="AX278" s="14" t="s">
        <v>75</v>
      </c>
      <c r="AY278" s="177" t="s">
        <v>168</v>
      </c>
    </row>
    <row r="279" spans="1:65" s="13" customFormat="1">
      <c r="B279" s="169"/>
      <c r="D279" s="163" t="s">
        <v>179</v>
      </c>
      <c r="E279" s="170" t="s">
        <v>1</v>
      </c>
      <c r="F279" s="171" t="s">
        <v>502</v>
      </c>
      <c r="H279" s="170" t="s">
        <v>1</v>
      </c>
      <c r="I279" s="172"/>
      <c r="L279" s="169"/>
      <c r="M279" s="173"/>
      <c r="N279" s="174"/>
      <c r="O279" s="174"/>
      <c r="P279" s="174"/>
      <c r="Q279" s="174"/>
      <c r="R279" s="174"/>
      <c r="S279" s="174"/>
      <c r="T279" s="175"/>
      <c r="AT279" s="170" t="s">
        <v>179</v>
      </c>
      <c r="AU279" s="170" t="s">
        <v>84</v>
      </c>
      <c r="AV279" s="13" t="s">
        <v>82</v>
      </c>
      <c r="AW279" s="13" t="s">
        <v>31</v>
      </c>
      <c r="AX279" s="13" t="s">
        <v>75</v>
      </c>
      <c r="AY279" s="170" t="s">
        <v>168</v>
      </c>
    </row>
    <row r="280" spans="1:65" s="14" customFormat="1">
      <c r="B280" s="176"/>
      <c r="D280" s="163" t="s">
        <v>179</v>
      </c>
      <c r="E280" s="177" t="s">
        <v>1</v>
      </c>
      <c r="F280" s="178" t="s">
        <v>2915</v>
      </c>
      <c r="H280" s="179">
        <v>-7.4560000000000004</v>
      </c>
      <c r="I280" s="180"/>
      <c r="L280" s="176"/>
      <c r="M280" s="181"/>
      <c r="N280" s="182"/>
      <c r="O280" s="182"/>
      <c r="P280" s="182"/>
      <c r="Q280" s="182"/>
      <c r="R280" s="182"/>
      <c r="S280" s="182"/>
      <c r="T280" s="183"/>
      <c r="AT280" s="177" t="s">
        <v>179</v>
      </c>
      <c r="AU280" s="177" t="s">
        <v>84</v>
      </c>
      <c r="AV280" s="14" t="s">
        <v>84</v>
      </c>
      <c r="AW280" s="14" t="s">
        <v>31</v>
      </c>
      <c r="AX280" s="14" t="s">
        <v>75</v>
      </c>
      <c r="AY280" s="177" t="s">
        <v>168</v>
      </c>
    </row>
    <row r="281" spans="1:65" s="13" customFormat="1">
      <c r="B281" s="169"/>
      <c r="D281" s="163" t="s">
        <v>179</v>
      </c>
      <c r="E281" s="170" t="s">
        <v>1</v>
      </c>
      <c r="F281" s="171" t="s">
        <v>504</v>
      </c>
      <c r="H281" s="170" t="s">
        <v>1</v>
      </c>
      <c r="I281" s="172"/>
      <c r="L281" s="169"/>
      <c r="M281" s="173"/>
      <c r="N281" s="174"/>
      <c r="O281" s="174"/>
      <c r="P281" s="174"/>
      <c r="Q281" s="174"/>
      <c r="R281" s="174"/>
      <c r="S281" s="174"/>
      <c r="T281" s="175"/>
      <c r="AT281" s="170" t="s">
        <v>179</v>
      </c>
      <c r="AU281" s="170" t="s">
        <v>84</v>
      </c>
      <c r="AV281" s="13" t="s">
        <v>82</v>
      </c>
      <c r="AW281" s="13" t="s">
        <v>31</v>
      </c>
      <c r="AX281" s="13" t="s">
        <v>75</v>
      </c>
      <c r="AY281" s="170" t="s">
        <v>168</v>
      </c>
    </row>
    <row r="282" spans="1:65" s="14" customFormat="1">
      <c r="B282" s="176"/>
      <c r="D282" s="163" t="s">
        <v>179</v>
      </c>
      <c r="E282" s="177" t="s">
        <v>1</v>
      </c>
      <c r="F282" s="178" t="s">
        <v>2916</v>
      </c>
      <c r="H282" s="179">
        <v>-19.181999999999999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7" t="s">
        <v>179</v>
      </c>
      <c r="AU282" s="177" t="s">
        <v>84</v>
      </c>
      <c r="AV282" s="14" t="s">
        <v>84</v>
      </c>
      <c r="AW282" s="14" t="s">
        <v>31</v>
      </c>
      <c r="AX282" s="14" t="s">
        <v>75</v>
      </c>
      <c r="AY282" s="177" t="s">
        <v>168</v>
      </c>
    </row>
    <row r="283" spans="1:65" s="13" customFormat="1">
      <c r="B283" s="169"/>
      <c r="D283" s="163" t="s">
        <v>179</v>
      </c>
      <c r="E283" s="170" t="s">
        <v>1</v>
      </c>
      <c r="F283" s="171" t="s">
        <v>2001</v>
      </c>
      <c r="H283" s="170" t="s">
        <v>1</v>
      </c>
      <c r="I283" s="172"/>
      <c r="L283" s="169"/>
      <c r="M283" s="173"/>
      <c r="N283" s="174"/>
      <c r="O283" s="174"/>
      <c r="P283" s="174"/>
      <c r="Q283" s="174"/>
      <c r="R283" s="174"/>
      <c r="S283" s="174"/>
      <c r="T283" s="175"/>
      <c r="AT283" s="170" t="s">
        <v>179</v>
      </c>
      <c r="AU283" s="170" t="s">
        <v>84</v>
      </c>
      <c r="AV283" s="13" t="s">
        <v>82</v>
      </c>
      <c r="AW283" s="13" t="s">
        <v>31</v>
      </c>
      <c r="AX283" s="13" t="s">
        <v>75</v>
      </c>
      <c r="AY283" s="170" t="s">
        <v>168</v>
      </c>
    </row>
    <row r="284" spans="1:65" s="14" customFormat="1">
      <c r="B284" s="176"/>
      <c r="D284" s="163" t="s">
        <v>179</v>
      </c>
      <c r="E284" s="177" t="s">
        <v>1</v>
      </c>
      <c r="F284" s="178" t="s">
        <v>2917</v>
      </c>
      <c r="H284" s="179">
        <v>-1.27</v>
      </c>
      <c r="I284" s="180"/>
      <c r="L284" s="176"/>
      <c r="M284" s="181"/>
      <c r="N284" s="182"/>
      <c r="O284" s="182"/>
      <c r="P284" s="182"/>
      <c r="Q284" s="182"/>
      <c r="R284" s="182"/>
      <c r="S284" s="182"/>
      <c r="T284" s="183"/>
      <c r="AT284" s="177" t="s">
        <v>179</v>
      </c>
      <c r="AU284" s="177" t="s">
        <v>84</v>
      </c>
      <c r="AV284" s="14" t="s">
        <v>84</v>
      </c>
      <c r="AW284" s="14" t="s">
        <v>31</v>
      </c>
      <c r="AX284" s="14" t="s">
        <v>75</v>
      </c>
      <c r="AY284" s="177" t="s">
        <v>168</v>
      </c>
    </row>
    <row r="285" spans="1:65" s="13" customFormat="1">
      <c r="B285" s="169"/>
      <c r="D285" s="163" t="s">
        <v>179</v>
      </c>
      <c r="E285" s="170" t="s">
        <v>1</v>
      </c>
      <c r="F285" s="171" t="s">
        <v>2742</v>
      </c>
      <c r="H285" s="170" t="s">
        <v>1</v>
      </c>
      <c r="I285" s="172"/>
      <c r="L285" s="169"/>
      <c r="M285" s="173"/>
      <c r="N285" s="174"/>
      <c r="O285" s="174"/>
      <c r="P285" s="174"/>
      <c r="Q285" s="174"/>
      <c r="R285" s="174"/>
      <c r="S285" s="174"/>
      <c r="T285" s="175"/>
      <c r="AT285" s="170" t="s">
        <v>179</v>
      </c>
      <c r="AU285" s="170" t="s">
        <v>84</v>
      </c>
      <c r="AV285" s="13" t="s">
        <v>82</v>
      </c>
      <c r="AW285" s="13" t="s">
        <v>31</v>
      </c>
      <c r="AX285" s="13" t="s">
        <v>75</v>
      </c>
      <c r="AY285" s="170" t="s">
        <v>168</v>
      </c>
    </row>
    <row r="286" spans="1:65" s="14" customFormat="1">
      <c r="B286" s="176"/>
      <c r="D286" s="163" t="s">
        <v>179</v>
      </c>
      <c r="E286" s="177" t="s">
        <v>1</v>
      </c>
      <c r="F286" s="178" t="s">
        <v>2918</v>
      </c>
      <c r="H286" s="179">
        <v>-4.2830000000000004</v>
      </c>
      <c r="I286" s="180"/>
      <c r="L286" s="176"/>
      <c r="M286" s="181"/>
      <c r="N286" s="182"/>
      <c r="O286" s="182"/>
      <c r="P286" s="182"/>
      <c r="Q286" s="182"/>
      <c r="R286" s="182"/>
      <c r="S286" s="182"/>
      <c r="T286" s="183"/>
      <c r="AT286" s="177" t="s">
        <v>179</v>
      </c>
      <c r="AU286" s="177" t="s">
        <v>84</v>
      </c>
      <c r="AV286" s="14" t="s">
        <v>84</v>
      </c>
      <c r="AW286" s="14" t="s">
        <v>31</v>
      </c>
      <c r="AX286" s="14" t="s">
        <v>75</v>
      </c>
      <c r="AY286" s="177" t="s">
        <v>168</v>
      </c>
    </row>
    <row r="287" spans="1:65" s="15" customFormat="1">
      <c r="B287" s="184"/>
      <c r="D287" s="163" t="s">
        <v>179</v>
      </c>
      <c r="E287" s="185" t="s">
        <v>1</v>
      </c>
      <c r="F287" s="186" t="s">
        <v>184</v>
      </c>
      <c r="H287" s="187">
        <v>76.317999999999998</v>
      </c>
      <c r="I287" s="188"/>
      <c r="L287" s="184"/>
      <c r="M287" s="189"/>
      <c r="N287" s="190"/>
      <c r="O287" s="190"/>
      <c r="P287" s="190"/>
      <c r="Q287" s="190"/>
      <c r="R287" s="190"/>
      <c r="S287" s="190"/>
      <c r="T287" s="191"/>
      <c r="AT287" s="185" t="s">
        <v>179</v>
      </c>
      <c r="AU287" s="185" t="s">
        <v>84</v>
      </c>
      <c r="AV287" s="15" t="s">
        <v>108</v>
      </c>
      <c r="AW287" s="15" t="s">
        <v>31</v>
      </c>
      <c r="AX287" s="15" t="s">
        <v>82</v>
      </c>
      <c r="AY287" s="185" t="s">
        <v>168</v>
      </c>
    </row>
    <row r="288" spans="1:65" s="2" customFormat="1" ht="16.5" customHeight="1">
      <c r="A288" s="33"/>
      <c r="B288" s="149"/>
      <c r="C288" s="200" t="s">
        <v>348</v>
      </c>
      <c r="D288" s="200" t="s">
        <v>523</v>
      </c>
      <c r="E288" s="201" t="s">
        <v>524</v>
      </c>
      <c r="F288" s="202" t="s">
        <v>525</v>
      </c>
      <c r="G288" s="203" t="s">
        <v>488</v>
      </c>
      <c r="H288" s="204">
        <v>152.636</v>
      </c>
      <c r="I288" s="205"/>
      <c r="J288" s="206">
        <f>ROUND(I288*H288,2)</f>
        <v>0</v>
      </c>
      <c r="K288" s="202" t="s">
        <v>187</v>
      </c>
      <c r="L288" s="207"/>
      <c r="M288" s="208" t="s">
        <v>1</v>
      </c>
      <c r="N288" s="209" t="s">
        <v>40</v>
      </c>
      <c r="O288" s="59"/>
      <c r="P288" s="159">
        <f>O288*H288</f>
        <v>0</v>
      </c>
      <c r="Q288" s="159">
        <v>1</v>
      </c>
      <c r="R288" s="159">
        <f>Q288*H288</f>
        <v>152.636</v>
      </c>
      <c r="S288" s="159">
        <v>0</v>
      </c>
      <c r="T288" s="16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1" t="s">
        <v>244</v>
      </c>
      <c r="AT288" s="161" t="s">
        <v>523</v>
      </c>
      <c r="AU288" s="161" t="s">
        <v>84</v>
      </c>
      <c r="AY288" s="18" t="s">
        <v>168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8" t="s">
        <v>82</v>
      </c>
      <c r="BK288" s="162">
        <f>ROUND(I288*H288,2)</f>
        <v>0</v>
      </c>
      <c r="BL288" s="18" t="s">
        <v>108</v>
      </c>
      <c r="BM288" s="161" t="s">
        <v>2744</v>
      </c>
    </row>
    <row r="289" spans="1:65" s="2" customFormat="1">
      <c r="A289" s="33"/>
      <c r="B289" s="34"/>
      <c r="C289" s="33"/>
      <c r="D289" s="163" t="s">
        <v>175</v>
      </c>
      <c r="E289" s="33"/>
      <c r="F289" s="164" t="s">
        <v>525</v>
      </c>
      <c r="G289" s="33"/>
      <c r="H289" s="33"/>
      <c r="I289" s="165"/>
      <c r="J289" s="33"/>
      <c r="K289" s="33"/>
      <c r="L289" s="34"/>
      <c r="M289" s="166"/>
      <c r="N289" s="167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175</v>
      </c>
      <c r="AU289" s="18" t="s">
        <v>84</v>
      </c>
    </row>
    <row r="290" spans="1:65" s="14" customFormat="1">
      <c r="B290" s="176"/>
      <c r="D290" s="163" t="s">
        <v>179</v>
      </c>
      <c r="F290" s="178" t="s">
        <v>2919</v>
      </c>
      <c r="H290" s="179">
        <v>152.636</v>
      </c>
      <c r="I290" s="180"/>
      <c r="L290" s="176"/>
      <c r="M290" s="181"/>
      <c r="N290" s="182"/>
      <c r="O290" s="182"/>
      <c r="P290" s="182"/>
      <c r="Q290" s="182"/>
      <c r="R290" s="182"/>
      <c r="S290" s="182"/>
      <c r="T290" s="183"/>
      <c r="AT290" s="177" t="s">
        <v>179</v>
      </c>
      <c r="AU290" s="177" t="s">
        <v>84</v>
      </c>
      <c r="AV290" s="14" t="s">
        <v>84</v>
      </c>
      <c r="AW290" s="14" t="s">
        <v>3</v>
      </c>
      <c r="AX290" s="14" t="s">
        <v>82</v>
      </c>
      <c r="AY290" s="177" t="s">
        <v>168</v>
      </c>
    </row>
    <row r="291" spans="1:65" s="2" customFormat="1" ht="24.2" customHeight="1">
      <c r="A291" s="33"/>
      <c r="B291" s="149"/>
      <c r="C291" s="150" t="s">
        <v>7</v>
      </c>
      <c r="D291" s="150" t="s">
        <v>170</v>
      </c>
      <c r="E291" s="151" t="s">
        <v>534</v>
      </c>
      <c r="F291" s="152" t="s">
        <v>535</v>
      </c>
      <c r="G291" s="153" t="s">
        <v>319</v>
      </c>
      <c r="H291" s="154">
        <v>19.181999999999999</v>
      </c>
      <c r="I291" s="155"/>
      <c r="J291" s="156">
        <f>ROUND(I291*H291,2)</f>
        <v>0</v>
      </c>
      <c r="K291" s="152" t="s">
        <v>187</v>
      </c>
      <c r="L291" s="34"/>
      <c r="M291" s="157" t="s">
        <v>1</v>
      </c>
      <c r="N291" s="158" t="s">
        <v>40</v>
      </c>
      <c r="O291" s="59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108</v>
      </c>
      <c r="AT291" s="161" t="s">
        <v>170</v>
      </c>
      <c r="AU291" s="161" t="s">
        <v>84</v>
      </c>
      <c r="AY291" s="18" t="s">
        <v>168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8" t="s">
        <v>82</v>
      </c>
      <c r="BK291" s="162">
        <f>ROUND(I291*H291,2)</f>
        <v>0</v>
      </c>
      <c r="BL291" s="18" t="s">
        <v>108</v>
      </c>
      <c r="BM291" s="161" t="s">
        <v>2746</v>
      </c>
    </row>
    <row r="292" spans="1:65" s="2" customFormat="1" ht="39">
      <c r="A292" s="33"/>
      <c r="B292" s="34"/>
      <c r="C292" s="33"/>
      <c r="D292" s="163" t="s">
        <v>175</v>
      </c>
      <c r="E292" s="33"/>
      <c r="F292" s="164" t="s">
        <v>537</v>
      </c>
      <c r="G292" s="33"/>
      <c r="H292" s="33"/>
      <c r="I292" s="165"/>
      <c r="J292" s="33"/>
      <c r="K292" s="33"/>
      <c r="L292" s="34"/>
      <c r="M292" s="166"/>
      <c r="N292" s="167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175</v>
      </c>
      <c r="AU292" s="18" t="s">
        <v>84</v>
      </c>
    </row>
    <row r="293" spans="1:65" s="2" customFormat="1" ht="19.5">
      <c r="A293" s="33"/>
      <c r="B293" s="34"/>
      <c r="C293" s="33"/>
      <c r="D293" s="163" t="s">
        <v>177</v>
      </c>
      <c r="E293" s="33"/>
      <c r="F293" s="168" t="s">
        <v>2679</v>
      </c>
      <c r="G293" s="33"/>
      <c r="H293" s="33"/>
      <c r="I293" s="165"/>
      <c r="J293" s="33"/>
      <c r="K293" s="33"/>
      <c r="L293" s="34"/>
      <c r="M293" s="166"/>
      <c r="N293" s="167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177</v>
      </c>
      <c r="AU293" s="18" t="s">
        <v>84</v>
      </c>
    </row>
    <row r="294" spans="1:65" s="14" customFormat="1" ht="22.5">
      <c r="B294" s="176"/>
      <c r="D294" s="163" t="s">
        <v>179</v>
      </c>
      <c r="E294" s="177" t="s">
        <v>1</v>
      </c>
      <c r="F294" s="178" t="s">
        <v>2920</v>
      </c>
      <c r="H294" s="179">
        <v>19.181999999999999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179</v>
      </c>
      <c r="AU294" s="177" t="s">
        <v>84</v>
      </c>
      <c r="AV294" s="14" t="s">
        <v>84</v>
      </c>
      <c r="AW294" s="14" t="s">
        <v>31</v>
      </c>
      <c r="AX294" s="14" t="s">
        <v>82</v>
      </c>
      <c r="AY294" s="177" t="s">
        <v>168</v>
      </c>
    </row>
    <row r="295" spans="1:65" s="2" customFormat="1" ht="16.5" customHeight="1">
      <c r="A295" s="33"/>
      <c r="B295" s="149"/>
      <c r="C295" s="200" t="s">
        <v>375</v>
      </c>
      <c r="D295" s="200" t="s">
        <v>523</v>
      </c>
      <c r="E295" s="201" t="s">
        <v>545</v>
      </c>
      <c r="F295" s="202" t="s">
        <v>546</v>
      </c>
      <c r="G295" s="203" t="s">
        <v>488</v>
      </c>
      <c r="H295" s="204">
        <v>38.363999999999997</v>
      </c>
      <c r="I295" s="205"/>
      <c r="J295" s="206">
        <f>ROUND(I295*H295,2)</f>
        <v>0</v>
      </c>
      <c r="K295" s="202" t="s">
        <v>1</v>
      </c>
      <c r="L295" s="207"/>
      <c r="M295" s="208" t="s">
        <v>1</v>
      </c>
      <c r="N295" s="209" t="s">
        <v>40</v>
      </c>
      <c r="O295" s="59"/>
      <c r="P295" s="159">
        <f>O295*H295</f>
        <v>0</v>
      </c>
      <c r="Q295" s="159">
        <v>1</v>
      </c>
      <c r="R295" s="159">
        <f>Q295*H295</f>
        <v>38.363999999999997</v>
      </c>
      <c r="S295" s="159">
        <v>0</v>
      </c>
      <c r="T295" s="16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1" t="s">
        <v>244</v>
      </c>
      <c r="AT295" s="161" t="s">
        <v>523</v>
      </c>
      <c r="AU295" s="161" t="s">
        <v>84</v>
      </c>
      <c r="AY295" s="18" t="s">
        <v>168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8" t="s">
        <v>82</v>
      </c>
      <c r="BK295" s="162">
        <f>ROUND(I295*H295,2)</f>
        <v>0</v>
      </c>
      <c r="BL295" s="18" t="s">
        <v>108</v>
      </c>
      <c r="BM295" s="161" t="s">
        <v>2748</v>
      </c>
    </row>
    <row r="296" spans="1:65" s="2" customFormat="1">
      <c r="A296" s="33"/>
      <c r="B296" s="34"/>
      <c r="C296" s="33"/>
      <c r="D296" s="163" t="s">
        <v>175</v>
      </c>
      <c r="E296" s="33"/>
      <c r="F296" s="164" t="s">
        <v>546</v>
      </c>
      <c r="G296" s="33"/>
      <c r="H296" s="33"/>
      <c r="I296" s="165"/>
      <c r="J296" s="33"/>
      <c r="K296" s="33"/>
      <c r="L296" s="34"/>
      <c r="M296" s="166"/>
      <c r="N296" s="167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175</v>
      </c>
      <c r="AU296" s="18" t="s">
        <v>84</v>
      </c>
    </row>
    <row r="297" spans="1:65" s="14" customFormat="1">
      <c r="B297" s="176"/>
      <c r="D297" s="163" t="s">
        <v>179</v>
      </c>
      <c r="F297" s="178" t="s">
        <v>2921</v>
      </c>
      <c r="H297" s="179">
        <v>38.363999999999997</v>
      </c>
      <c r="I297" s="180"/>
      <c r="L297" s="176"/>
      <c r="M297" s="181"/>
      <c r="N297" s="182"/>
      <c r="O297" s="182"/>
      <c r="P297" s="182"/>
      <c r="Q297" s="182"/>
      <c r="R297" s="182"/>
      <c r="S297" s="182"/>
      <c r="T297" s="183"/>
      <c r="AT297" s="177" t="s">
        <v>179</v>
      </c>
      <c r="AU297" s="177" t="s">
        <v>84</v>
      </c>
      <c r="AV297" s="14" t="s">
        <v>84</v>
      </c>
      <c r="AW297" s="14" t="s">
        <v>3</v>
      </c>
      <c r="AX297" s="14" t="s">
        <v>82</v>
      </c>
      <c r="AY297" s="177" t="s">
        <v>168</v>
      </c>
    </row>
    <row r="298" spans="1:65" s="2" customFormat="1" ht="33" customHeight="1">
      <c r="A298" s="33"/>
      <c r="B298" s="149"/>
      <c r="C298" s="150" t="s">
        <v>381</v>
      </c>
      <c r="D298" s="150" t="s">
        <v>170</v>
      </c>
      <c r="E298" s="151" t="s">
        <v>550</v>
      </c>
      <c r="F298" s="152" t="s">
        <v>551</v>
      </c>
      <c r="G298" s="153" t="s">
        <v>488</v>
      </c>
      <c r="H298" s="154">
        <v>191</v>
      </c>
      <c r="I298" s="155"/>
      <c r="J298" s="156">
        <f>ROUND(I298*H298,2)</f>
        <v>0</v>
      </c>
      <c r="K298" s="152" t="s">
        <v>187</v>
      </c>
      <c r="L298" s="34"/>
      <c r="M298" s="157" t="s">
        <v>1</v>
      </c>
      <c r="N298" s="158" t="s">
        <v>40</v>
      </c>
      <c r="O298" s="59"/>
      <c r="P298" s="159">
        <f>O298*H298</f>
        <v>0</v>
      </c>
      <c r="Q298" s="159">
        <v>0</v>
      </c>
      <c r="R298" s="159">
        <f>Q298*H298</f>
        <v>0</v>
      </c>
      <c r="S298" s="159">
        <v>0</v>
      </c>
      <c r="T298" s="16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1" t="s">
        <v>108</v>
      </c>
      <c r="AT298" s="161" t="s">
        <v>170</v>
      </c>
      <c r="AU298" s="161" t="s">
        <v>84</v>
      </c>
      <c r="AY298" s="18" t="s">
        <v>168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8" t="s">
        <v>82</v>
      </c>
      <c r="BK298" s="162">
        <f>ROUND(I298*H298,2)</f>
        <v>0</v>
      </c>
      <c r="BL298" s="18" t="s">
        <v>108</v>
      </c>
      <c r="BM298" s="161" t="s">
        <v>2750</v>
      </c>
    </row>
    <row r="299" spans="1:65" s="2" customFormat="1" ht="29.25">
      <c r="A299" s="33"/>
      <c r="B299" s="34"/>
      <c r="C299" s="33"/>
      <c r="D299" s="163" t="s">
        <v>175</v>
      </c>
      <c r="E299" s="33"/>
      <c r="F299" s="164" t="s">
        <v>553</v>
      </c>
      <c r="G299" s="33"/>
      <c r="H299" s="33"/>
      <c r="I299" s="165"/>
      <c r="J299" s="33"/>
      <c r="K299" s="33"/>
      <c r="L299" s="34"/>
      <c r="M299" s="166"/>
      <c r="N299" s="167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175</v>
      </c>
      <c r="AU299" s="18" t="s">
        <v>84</v>
      </c>
    </row>
    <row r="300" spans="1:65" s="14" customFormat="1">
      <c r="B300" s="176"/>
      <c r="D300" s="163" t="s">
        <v>179</v>
      </c>
      <c r="E300" s="177" t="s">
        <v>1</v>
      </c>
      <c r="F300" s="178" t="s">
        <v>2922</v>
      </c>
      <c r="H300" s="179">
        <v>191</v>
      </c>
      <c r="I300" s="180"/>
      <c r="L300" s="176"/>
      <c r="M300" s="181"/>
      <c r="N300" s="182"/>
      <c r="O300" s="182"/>
      <c r="P300" s="182"/>
      <c r="Q300" s="182"/>
      <c r="R300" s="182"/>
      <c r="S300" s="182"/>
      <c r="T300" s="183"/>
      <c r="AT300" s="177" t="s">
        <v>179</v>
      </c>
      <c r="AU300" s="177" t="s">
        <v>84</v>
      </c>
      <c r="AV300" s="14" t="s">
        <v>84</v>
      </c>
      <c r="AW300" s="14" t="s">
        <v>31</v>
      </c>
      <c r="AX300" s="14" t="s">
        <v>82</v>
      </c>
      <c r="AY300" s="177" t="s">
        <v>168</v>
      </c>
    </row>
    <row r="301" spans="1:65" s="12" customFormat="1" ht="22.9" customHeight="1">
      <c r="B301" s="136"/>
      <c r="D301" s="137" t="s">
        <v>74</v>
      </c>
      <c r="E301" s="147" t="s">
        <v>84</v>
      </c>
      <c r="F301" s="147" t="s">
        <v>555</v>
      </c>
      <c r="I301" s="139"/>
      <c r="J301" s="148">
        <f>BK301</f>
        <v>0</v>
      </c>
      <c r="L301" s="136"/>
      <c r="M301" s="141"/>
      <c r="N301" s="142"/>
      <c r="O301" s="142"/>
      <c r="P301" s="143">
        <f>SUM(P302:P305)</f>
        <v>0</v>
      </c>
      <c r="Q301" s="142"/>
      <c r="R301" s="143">
        <f>SUM(R302:R305)</f>
        <v>6.9246626999999998</v>
      </c>
      <c r="S301" s="142"/>
      <c r="T301" s="144">
        <f>SUM(T302:T305)</f>
        <v>0</v>
      </c>
      <c r="AR301" s="137" t="s">
        <v>82</v>
      </c>
      <c r="AT301" s="145" t="s">
        <v>74</v>
      </c>
      <c r="AU301" s="145" t="s">
        <v>82</v>
      </c>
      <c r="AY301" s="137" t="s">
        <v>168</v>
      </c>
      <c r="BK301" s="146">
        <f>SUM(BK302:BK305)</f>
        <v>0</v>
      </c>
    </row>
    <row r="302" spans="1:65" s="2" customFormat="1" ht="37.9" customHeight="1">
      <c r="A302" s="33"/>
      <c r="B302" s="149"/>
      <c r="C302" s="150" t="s">
        <v>388</v>
      </c>
      <c r="D302" s="150" t="s">
        <v>170</v>
      </c>
      <c r="E302" s="151" t="s">
        <v>557</v>
      </c>
      <c r="F302" s="152" t="s">
        <v>558</v>
      </c>
      <c r="G302" s="153" t="s">
        <v>254</v>
      </c>
      <c r="H302" s="154">
        <v>33.83</v>
      </c>
      <c r="I302" s="155"/>
      <c r="J302" s="156">
        <f>ROUND(I302*H302,2)</f>
        <v>0</v>
      </c>
      <c r="K302" s="152" t="s">
        <v>187</v>
      </c>
      <c r="L302" s="34"/>
      <c r="M302" s="157" t="s">
        <v>1</v>
      </c>
      <c r="N302" s="158" t="s">
        <v>40</v>
      </c>
      <c r="O302" s="59"/>
      <c r="P302" s="159">
        <f>O302*H302</f>
        <v>0</v>
      </c>
      <c r="Q302" s="159">
        <v>0.20469000000000001</v>
      </c>
      <c r="R302" s="159">
        <f>Q302*H302</f>
        <v>6.9246626999999998</v>
      </c>
      <c r="S302" s="159">
        <v>0</v>
      </c>
      <c r="T302" s="16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1" t="s">
        <v>108</v>
      </c>
      <c r="AT302" s="161" t="s">
        <v>170</v>
      </c>
      <c r="AU302" s="161" t="s">
        <v>84</v>
      </c>
      <c r="AY302" s="18" t="s">
        <v>168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8" t="s">
        <v>82</v>
      </c>
      <c r="BK302" s="162">
        <f>ROUND(I302*H302,2)</f>
        <v>0</v>
      </c>
      <c r="BL302" s="18" t="s">
        <v>108</v>
      </c>
      <c r="BM302" s="161" t="s">
        <v>2752</v>
      </c>
    </row>
    <row r="303" spans="1:65" s="2" customFormat="1" ht="39">
      <c r="A303" s="33"/>
      <c r="B303" s="34"/>
      <c r="C303" s="33"/>
      <c r="D303" s="163" t="s">
        <v>175</v>
      </c>
      <c r="E303" s="33"/>
      <c r="F303" s="164" t="s">
        <v>560</v>
      </c>
      <c r="G303" s="33"/>
      <c r="H303" s="33"/>
      <c r="I303" s="165"/>
      <c r="J303" s="33"/>
      <c r="K303" s="33"/>
      <c r="L303" s="34"/>
      <c r="M303" s="166"/>
      <c r="N303" s="167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175</v>
      </c>
      <c r="AU303" s="18" t="s">
        <v>84</v>
      </c>
    </row>
    <row r="304" spans="1:65" s="2" customFormat="1" ht="19.5">
      <c r="A304" s="33"/>
      <c r="B304" s="34"/>
      <c r="C304" s="33"/>
      <c r="D304" s="163" t="s">
        <v>177</v>
      </c>
      <c r="E304" s="33"/>
      <c r="F304" s="168" t="s">
        <v>2679</v>
      </c>
      <c r="G304" s="33"/>
      <c r="H304" s="33"/>
      <c r="I304" s="165"/>
      <c r="J304" s="33"/>
      <c r="K304" s="33"/>
      <c r="L304" s="34"/>
      <c r="M304" s="166"/>
      <c r="N304" s="167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177</v>
      </c>
      <c r="AU304" s="18" t="s">
        <v>84</v>
      </c>
    </row>
    <row r="305" spans="1:65" s="14" customFormat="1">
      <c r="B305" s="176"/>
      <c r="D305" s="163" t="s">
        <v>179</v>
      </c>
      <c r="E305" s="177" t="s">
        <v>1</v>
      </c>
      <c r="F305" s="178" t="s">
        <v>2923</v>
      </c>
      <c r="H305" s="179">
        <v>33.83</v>
      </c>
      <c r="I305" s="180"/>
      <c r="L305" s="176"/>
      <c r="M305" s="181"/>
      <c r="N305" s="182"/>
      <c r="O305" s="182"/>
      <c r="P305" s="182"/>
      <c r="Q305" s="182"/>
      <c r="R305" s="182"/>
      <c r="S305" s="182"/>
      <c r="T305" s="183"/>
      <c r="AT305" s="177" t="s">
        <v>179</v>
      </c>
      <c r="AU305" s="177" t="s">
        <v>84</v>
      </c>
      <c r="AV305" s="14" t="s">
        <v>84</v>
      </c>
      <c r="AW305" s="14" t="s">
        <v>31</v>
      </c>
      <c r="AX305" s="14" t="s">
        <v>82</v>
      </c>
      <c r="AY305" s="177" t="s">
        <v>168</v>
      </c>
    </row>
    <row r="306" spans="1:65" s="12" customFormat="1" ht="22.9" customHeight="1">
      <c r="B306" s="136"/>
      <c r="D306" s="137" t="s">
        <v>74</v>
      </c>
      <c r="E306" s="147" t="s">
        <v>108</v>
      </c>
      <c r="F306" s="147" t="s">
        <v>639</v>
      </c>
      <c r="I306" s="139"/>
      <c r="J306" s="148">
        <f>BK306</f>
        <v>0</v>
      </c>
      <c r="L306" s="136"/>
      <c r="M306" s="141"/>
      <c r="N306" s="142"/>
      <c r="O306" s="142"/>
      <c r="P306" s="143">
        <f>SUM(P307:P323)</f>
        <v>0</v>
      </c>
      <c r="Q306" s="142"/>
      <c r="R306" s="143">
        <f>SUM(R307:R323)</f>
        <v>0</v>
      </c>
      <c r="S306" s="142"/>
      <c r="T306" s="144">
        <f>SUM(T307:T323)</f>
        <v>0</v>
      </c>
      <c r="AR306" s="137" t="s">
        <v>82</v>
      </c>
      <c r="AT306" s="145" t="s">
        <v>74</v>
      </c>
      <c r="AU306" s="145" t="s">
        <v>82</v>
      </c>
      <c r="AY306" s="137" t="s">
        <v>168</v>
      </c>
      <c r="BK306" s="146">
        <f>SUM(BK307:BK323)</f>
        <v>0</v>
      </c>
    </row>
    <row r="307" spans="1:65" s="2" customFormat="1" ht="21.75" customHeight="1">
      <c r="A307" s="33"/>
      <c r="B307" s="149"/>
      <c r="C307" s="150" t="s">
        <v>399</v>
      </c>
      <c r="D307" s="150" t="s">
        <v>170</v>
      </c>
      <c r="E307" s="151" t="s">
        <v>641</v>
      </c>
      <c r="F307" s="152" t="s">
        <v>642</v>
      </c>
      <c r="G307" s="153" t="s">
        <v>319</v>
      </c>
      <c r="H307" s="154">
        <v>4.2629999999999999</v>
      </c>
      <c r="I307" s="155"/>
      <c r="J307" s="156">
        <f>ROUND(I307*H307,2)</f>
        <v>0</v>
      </c>
      <c r="K307" s="152" t="s">
        <v>187</v>
      </c>
      <c r="L307" s="34"/>
      <c r="M307" s="157" t="s">
        <v>1</v>
      </c>
      <c r="N307" s="158" t="s">
        <v>40</v>
      </c>
      <c r="O307" s="59"/>
      <c r="P307" s="159">
        <f>O307*H307</f>
        <v>0</v>
      </c>
      <c r="Q307" s="159">
        <v>0</v>
      </c>
      <c r="R307" s="159">
        <f>Q307*H307</f>
        <v>0</v>
      </c>
      <c r="S307" s="159">
        <v>0</v>
      </c>
      <c r="T307" s="160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1" t="s">
        <v>108</v>
      </c>
      <c r="AT307" s="161" t="s">
        <v>170</v>
      </c>
      <c r="AU307" s="161" t="s">
        <v>84</v>
      </c>
      <c r="AY307" s="18" t="s">
        <v>168</v>
      </c>
      <c r="BE307" s="162">
        <f>IF(N307="základní",J307,0)</f>
        <v>0</v>
      </c>
      <c r="BF307" s="162">
        <f>IF(N307="snížená",J307,0)</f>
        <v>0</v>
      </c>
      <c r="BG307" s="162">
        <f>IF(N307="zákl. přenesená",J307,0)</f>
        <v>0</v>
      </c>
      <c r="BH307" s="162">
        <f>IF(N307="sníž. přenesená",J307,0)</f>
        <v>0</v>
      </c>
      <c r="BI307" s="162">
        <f>IF(N307="nulová",J307,0)</f>
        <v>0</v>
      </c>
      <c r="BJ307" s="18" t="s">
        <v>82</v>
      </c>
      <c r="BK307" s="162">
        <f>ROUND(I307*H307,2)</f>
        <v>0</v>
      </c>
      <c r="BL307" s="18" t="s">
        <v>108</v>
      </c>
      <c r="BM307" s="161" t="s">
        <v>2754</v>
      </c>
    </row>
    <row r="308" spans="1:65" s="2" customFormat="1" ht="19.5">
      <c r="A308" s="33"/>
      <c r="B308" s="34"/>
      <c r="C308" s="33"/>
      <c r="D308" s="163" t="s">
        <v>175</v>
      </c>
      <c r="E308" s="33"/>
      <c r="F308" s="164" t="s">
        <v>644</v>
      </c>
      <c r="G308" s="33"/>
      <c r="H308" s="33"/>
      <c r="I308" s="165"/>
      <c r="J308" s="33"/>
      <c r="K308" s="33"/>
      <c r="L308" s="34"/>
      <c r="M308" s="166"/>
      <c r="N308" s="167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175</v>
      </c>
      <c r="AU308" s="18" t="s">
        <v>84</v>
      </c>
    </row>
    <row r="309" spans="1:65" s="2" customFormat="1" ht="19.5">
      <c r="A309" s="33"/>
      <c r="B309" s="34"/>
      <c r="C309" s="33"/>
      <c r="D309" s="163" t="s">
        <v>177</v>
      </c>
      <c r="E309" s="33"/>
      <c r="F309" s="168" t="s">
        <v>2679</v>
      </c>
      <c r="G309" s="33"/>
      <c r="H309" s="33"/>
      <c r="I309" s="165"/>
      <c r="J309" s="33"/>
      <c r="K309" s="33"/>
      <c r="L309" s="34"/>
      <c r="M309" s="166"/>
      <c r="N309" s="167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177</v>
      </c>
      <c r="AU309" s="18" t="s">
        <v>84</v>
      </c>
    </row>
    <row r="310" spans="1:65" s="14" customFormat="1" ht="22.5">
      <c r="B310" s="176"/>
      <c r="D310" s="163" t="s">
        <v>179</v>
      </c>
      <c r="E310" s="177" t="s">
        <v>1</v>
      </c>
      <c r="F310" s="178" t="s">
        <v>2924</v>
      </c>
      <c r="H310" s="179">
        <v>4.2629999999999999</v>
      </c>
      <c r="I310" s="180"/>
      <c r="L310" s="176"/>
      <c r="M310" s="181"/>
      <c r="N310" s="182"/>
      <c r="O310" s="182"/>
      <c r="P310" s="182"/>
      <c r="Q310" s="182"/>
      <c r="R310" s="182"/>
      <c r="S310" s="182"/>
      <c r="T310" s="183"/>
      <c r="AT310" s="177" t="s">
        <v>179</v>
      </c>
      <c r="AU310" s="177" t="s">
        <v>84</v>
      </c>
      <c r="AV310" s="14" t="s">
        <v>84</v>
      </c>
      <c r="AW310" s="14" t="s">
        <v>31</v>
      </c>
      <c r="AX310" s="14" t="s">
        <v>82</v>
      </c>
      <c r="AY310" s="177" t="s">
        <v>168</v>
      </c>
    </row>
    <row r="311" spans="1:65" s="2" customFormat="1" ht="21.75" customHeight="1">
      <c r="A311" s="33"/>
      <c r="B311" s="149"/>
      <c r="C311" s="150" t="s">
        <v>404</v>
      </c>
      <c r="D311" s="150" t="s">
        <v>170</v>
      </c>
      <c r="E311" s="151" t="s">
        <v>652</v>
      </c>
      <c r="F311" s="152" t="s">
        <v>653</v>
      </c>
      <c r="G311" s="153" t="s">
        <v>319</v>
      </c>
      <c r="H311" s="154">
        <v>3.1930000000000001</v>
      </c>
      <c r="I311" s="155"/>
      <c r="J311" s="156">
        <f>ROUND(I311*H311,2)</f>
        <v>0</v>
      </c>
      <c r="K311" s="152" t="s">
        <v>187</v>
      </c>
      <c r="L311" s="34"/>
      <c r="M311" s="157" t="s">
        <v>1</v>
      </c>
      <c r="N311" s="158" t="s">
        <v>40</v>
      </c>
      <c r="O311" s="59"/>
      <c r="P311" s="159">
        <f>O311*H311</f>
        <v>0</v>
      </c>
      <c r="Q311" s="159">
        <v>0</v>
      </c>
      <c r="R311" s="159">
        <f>Q311*H311</f>
        <v>0</v>
      </c>
      <c r="S311" s="159">
        <v>0</v>
      </c>
      <c r="T311" s="16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1" t="s">
        <v>108</v>
      </c>
      <c r="AT311" s="161" t="s">
        <v>170</v>
      </c>
      <c r="AU311" s="161" t="s">
        <v>84</v>
      </c>
      <c r="AY311" s="18" t="s">
        <v>168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8" t="s">
        <v>82</v>
      </c>
      <c r="BK311" s="162">
        <f>ROUND(I311*H311,2)</f>
        <v>0</v>
      </c>
      <c r="BL311" s="18" t="s">
        <v>108</v>
      </c>
      <c r="BM311" s="161" t="s">
        <v>2756</v>
      </c>
    </row>
    <row r="312" spans="1:65" s="2" customFormat="1" ht="19.5">
      <c r="A312" s="33"/>
      <c r="B312" s="34"/>
      <c r="C312" s="33"/>
      <c r="D312" s="163" t="s">
        <v>175</v>
      </c>
      <c r="E312" s="33"/>
      <c r="F312" s="164" t="s">
        <v>655</v>
      </c>
      <c r="G312" s="33"/>
      <c r="H312" s="33"/>
      <c r="I312" s="165"/>
      <c r="J312" s="33"/>
      <c r="K312" s="33"/>
      <c r="L312" s="34"/>
      <c r="M312" s="166"/>
      <c r="N312" s="167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175</v>
      </c>
      <c r="AU312" s="18" t="s">
        <v>84</v>
      </c>
    </row>
    <row r="313" spans="1:65" s="2" customFormat="1" ht="19.5">
      <c r="A313" s="33"/>
      <c r="B313" s="34"/>
      <c r="C313" s="33"/>
      <c r="D313" s="163" t="s">
        <v>177</v>
      </c>
      <c r="E313" s="33"/>
      <c r="F313" s="168" t="s">
        <v>2679</v>
      </c>
      <c r="G313" s="33"/>
      <c r="H313" s="33"/>
      <c r="I313" s="165"/>
      <c r="J313" s="33"/>
      <c r="K313" s="33"/>
      <c r="L313" s="34"/>
      <c r="M313" s="166"/>
      <c r="N313" s="167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177</v>
      </c>
      <c r="AU313" s="18" t="s">
        <v>84</v>
      </c>
    </row>
    <row r="314" spans="1:65" s="13" customFormat="1">
      <c r="B314" s="169"/>
      <c r="D314" s="163" t="s">
        <v>179</v>
      </c>
      <c r="E314" s="170" t="s">
        <v>1</v>
      </c>
      <c r="F314" s="171" t="s">
        <v>661</v>
      </c>
      <c r="H314" s="170" t="s">
        <v>1</v>
      </c>
      <c r="I314" s="172"/>
      <c r="L314" s="169"/>
      <c r="M314" s="173"/>
      <c r="N314" s="174"/>
      <c r="O314" s="174"/>
      <c r="P314" s="174"/>
      <c r="Q314" s="174"/>
      <c r="R314" s="174"/>
      <c r="S314" s="174"/>
      <c r="T314" s="175"/>
      <c r="AT314" s="170" t="s">
        <v>179</v>
      </c>
      <c r="AU314" s="170" t="s">
        <v>84</v>
      </c>
      <c r="AV314" s="13" t="s">
        <v>82</v>
      </c>
      <c r="AW314" s="13" t="s">
        <v>31</v>
      </c>
      <c r="AX314" s="13" t="s">
        <v>75</v>
      </c>
      <c r="AY314" s="170" t="s">
        <v>168</v>
      </c>
    </row>
    <row r="315" spans="1:65" s="14" customFormat="1" ht="22.5">
      <c r="B315" s="176"/>
      <c r="D315" s="163" t="s">
        <v>179</v>
      </c>
      <c r="E315" s="177" t="s">
        <v>1</v>
      </c>
      <c r="F315" s="178" t="s">
        <v>2925</v>
      </c>
      <c r="H315" s="179">
        <v>2.5579999999999998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77" t="s">
        <v>179</v>
      </c>
      <c r="AU315" s="177" t="s">
        <v>84</v>
      </c>
      <c r="AV315" s="14" t="s">
        <v>84</v>
      </c>
      <c r="AW315" s="14" t="s">
        <v>31</v>
      </c>
      <c r="AX315" s="14" t="s">
        <v>75</v>
      </c>
      <c r="AY315" s="177" t="s">
        <v>168</v>
      </c>
    </row>
    <row r="316" spans="1:65" s="13" customFormat="1">
      <c r="B316" s="169"/>
      <c r="D316" s="163" t="s">
        <v>179</v>
      </c>
      <c r="E316" s="170" t="s">
        <v>1</v>
      </c>
      <c r="F316" s="171" t="s">
        <v>2691</v>
      </c>
      <c r="H316" s="170" t="s">
        <v>1</v>
      </c>
      <c r="I316" s="172"/>
      <c r="L316" s="169"/>
      <c r="M316" s="173"/>
      <c r="N316" s="174"/>
      <c r="O316" s="174"/>
      <c r="P316" s="174"/>
      <c r="Q316" s="174"/>
      <c r="R316" s="174"/>
      <c r="S316" s="174"/>
      <c r="T316" s="175"/>
      <c r="AT316" s="170" t="s">
        <v>179</v>
      </c>
      <c r="AU316" s="170" t="s">
        <v>84</v>
      </c>
      <c r="AV316" s="13" t="s">
        <v>82</v>
      </c>
      <c r="AW316" s="13" t="s">
        <v>31</v>
      </c>
      <c r="AX316" s="13" t="s">
        <v>75</v>
      </c>
      <c r="AY316" s="170" t="s">
        <v>168</v>
      </c>
    </row>
    <row r="317" spans="1:65" s="14" customFormat="1">
      <c r="B317" s="176"/>
      <c r="D317" s="163" t="s">
        <v>179</v>
      </c>
      <c r="E317" s="177" t="s">
        <v>1</v>
      </c>
      <c r="F317" s="178" t="s">
        <v>2926</v>
      </c>
      <c r="H317" s="179">
        <v>0.63500000000000001</v>
      </c>
      <c r="I317" s="180"/>
      <c r="L317" s="176"/>
      <c r="M317" s="181"/>
      <c r="N317" s="182"/>
      <c r="O317" s="182"/>
      <c r="P317" s="182"/>
      <c r="Q317" s="182"/>
      <c r="R317" s="182"/>
      <c r="S317" s="182"/>
      <c r="T317" s="183"/>
      <c r="AT317" s="177" t="s">
        <v>179</v>
      </c>
      <c r="AU317" s="177" t="s">
        <v>84</v>
      </c>
      <c r="AV317" s="14" t="s">
        <v>84</v>
      </c>
      <c r="AW317" s="14" t="s">
        <v>31</v>
      </c>
      <c r="AX317" s="14" t="s">
        <v>75</v>
      </c>
      <c r="AY317" s="177" t="s">
        <v>168</v>
      </c>
    </row>
    <row r="318" spans="1:65" s="15" customFormat="1">
      <c r="B318" s="184"/>
      <c r="D318" s="163" t="s">
        <v>179</v>
      </c>
      <c r="E318" s="185" t="s">
        <v>1</v>
      </c>
      <c r="F318" s="186" t="s">
        <v>184</v>
      </c>
      <c r="H318" s="187">
        <v>3.1929999999999996</v>
      </c>
      <c r="I318" s="188"/>
      <c r="L318" s="184"/>
      <c r="M318" s="189"/>
      <c r="N318" s="190"/>
      <c r="O318" s="190"/>
      <c r="P318" s="190"/>
      <c r="Q318" s="190"/>
      <c r="R318" s="190"/>
      <c r="S318" s="190"/>
      <c r="T318" s="191"/>
      <c r="AT318" s="185" t="s">
        <v>179</v>
      </c>
      <c r="AU318" s="185" t="s">
        <v>84</v>
      </c>
      <c r="AV318" s="15" t="s">
        <v>108</v>
      </c>
      <c r="AW318" s="15" t="s">
        <v>31</v>
      </c>
      <c r="AX318" s="15" t="s">
        <v>82</v>
      </c>
      <c r="AY318" s="185" t="s">
        <v>168</v>
      </c>
    </row>
    <row r="319" spans="1:65" s="2" customFormat="1" ht="24.2" customHeight="1">
      <c r="A319" s="33"/>
      <c r="B319" s="149"/>
      <c r="C319" s="150" t="s">
        <v>414</v>
      </c>
      <c r="D319" s="150" t="s">
        <v>170</v>
      </c>
      <c r="E319" s="151" t="s">
        <v>704</v>
      </c>
      <c r="F319" s="152" t="s">
        <v>705</v>
      </c>
      <c r="G319" s="153" t="s">
        <v>319</v>
      </c>
      <c r="H319" s="154">
        <v>1.27</v>
      </c>
      <c r="I319" s="155"/>
      <c r="J319" s="156">
        <f>ROUND(I319*H319,2)</f>
        <v>0</v>
      </c>
      <c r="K319" s="152" t="s">
        <v>187</v>
      </c>
      <c r="L319" s="34"/>
      <c r="M319" s="157" t="s">
        <v>1</v>
      </c>
      <c r="N319" s="158" t="s">
        <v>40</v>
      </c>
      <c r="O319" s="59"/>
      <c r="P319" s="159">
        <f>O319*H319</f>
        <v>0</v>
      </c>
      <c r="Q319" s="159">
        <v>0</v>
      </c>
      <c r="R319" s="159">
        <f>Q319*H319</f>
        <v>0</v>
      </c>
      <c r="S319" s="159">
        <v>0</v>
      </c>
      <c r="T319" s="160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1" t="s">
        <v>108</v>
      </c>
      <c r="AT319" s="161" t="s">
        <v>170</v>
      </c>
      <c r="AU319" s="161" t="s">
        <v>84</v>
      </c>
      <c r="AY319" s="18" t="s">
        <v>168</v>
      </c>
      <c r="BE319" s="162">
        <f>IF(N319="základní",J319,0)</f>
        <v>0</v>
      </c>
      <c r="BF319" s="162">
        <f>IF(N319="snížená",J319,0)</f>
        <v>0</v>
      </c>
      <c r="BG319" s="162">
        <f>IF(N319="zákl. přenesená",J319,0)</f>
        <v>0</v>
      </c>
      <c r="BH319" s="162">
        <f>IF(N319="sníž. přenesená",J319,0)</f>
        <v>0</v>
      </c>
      <c r="BI319" s="162">
        <f>IF(N319="nulová",J319,0)</f>
        <v>0</v>
      </c>
      <c r="BJ319" s="18" t="s">
        <v>82</v>
      </c>
      <c r="BK319" s="162">
        <f>ROUND(I319*H319,2)</f>
        <v>0</v>
      </c>
      <c r="BL319" s="18" t="s">
        <v>108</v>
      </c>
      <c r="BM319" s="161" t="s">
        <v>2760</v>
      </c>
    </row>
    <row r="320" spans="1:65" s="2" customFormat="1" ht="29.25">
      <c r="A320" s="33"/>
      <c r="B320" s="34"/>
      <c r="C320" s="33"/>
      <c r="D320" s="163" t="s">
        <v>175</v>
      </c>
      <c r="E320" s="33"/>
      <c r="F320" s="164" t="s">
        <v>707</v>
      </c>
      <c r="G320" s="33"/>
      <c r="H320" s="33"/>
      <c r="I320" s="165"/>
      <c r="J320" s="33"/>
      <c r="K320" s="33"/>
      <c r="L320" s="34"/>
      <c r="M320" s="166"/>
      <c r="N320" s="167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175</v>
      </c>
      <c r="AU320" s="18" t="s">
        <v>84</v>
      </c>
    </row>
    <row r="321" spans="1:65" s="2" customFormat="1" ht="19.5">
      <c r="A321" s="33"/>
      <c r="B321" s="34"/>
      <c r="C321" s="33"/>
      <c r="D321" s="163" t="s">
        <v>177</v>
      </c>
      <c r="E321" s="33"/>
      <c r="F321" s="168" t="s">
        <v>2679</v>
      </c>
      <c r="G321" s="33"/>
      <c r="H321" s="33"/>
      <c r="I321" s="165"/>
      <c r="J321" s="33"/>
      <c r="K321" s="33"/>
      <c r="L321" s="34"/>
      <c r="M321" s="166"/>
      <c r="N321" s="167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177</v>
      </c>
      <c r="AU321" s="18" t="s">
        <v>84</v>
      </c>
    </row>
    <row r="322" spans="1:65" s="13" customFormat="1">
      <c r="B322" s="169"/>
      <c r="D322" s="163" t="s">
        <v>179</v>
      </c>
      <c r="E322" s="170" t="s">
        <v>1</v>
      </c>
      <c r="F322" s="171" t="s">
        <v>2691</v>
      </c>
      <c r="H322" s="170" t="s">
        <v>1</v>
      </c>
      <c r="I322" s="172"/>
      <c r="L322" s="169"/>
      <c r="M322" s="173"/>
      <c r="N322" s="174"/>
      <c r="O322" s="174"/>
      <c r="P322" s="174"/>
      <c r="Q322" s="174"/>
      <c r="R322" s="174"/>
      <c r="S322" s="174"/>
      <c r="T322" s="175"/>
      <c r="AT322" s="170" t="s">
        <v>179</v>
      </c>
      <c r="AU322" s="170" t="s">
        <v>84</v>
      </c>
      <c r="AV322" s="13" t="s">
        <v>82</v>
      </c>
      <c r="AW322" s="13" t="s">
        <v>31</v>
      </c>
      <c r="AX322" s="13" t="s">
        <v>75</v>
      </c>
      <c r="AY322" s="170" t="s">
        <v>168</v>
      </c>
    </row>
    <row r="323" spans="1:65" s="14" customFormat="1">
      <c r="B323" s="176"/>
      <c r="D323" s="163" t="s">
        <v>179</v>
      </c>
      <c r="E323" s="177" t="s">
        <v>1</v>
      </c>
      <c r="F323" s="178" t="s">
        <v>2927</v>
      </c>
      <c r="H323" s="179">
        <v>1.27</v>
      </c>
      <c r="I323" s="180"/>
      <c r="L323" s="176"/>
      <c r="M323" s="181"/>
      <c r="N323" s="182"/>
      <c r="O323" s="182"/>
      <c r="P323" s="182"/>
      <c r="Q323" s="182"/>
      <c r="R323" s="182"/>
      <c r="S323" s="182"/>
      <c r="T323" s="183"/>
      <c r="AT323" s="177" t="s">
        <v>179</v>
      </c>
      <c r="AU323" s="177" t="s">
        <v>84</v>
      </c>
      <c r="AV323" s="14" t="s">
        <v>84</v>
      </c>
      <c r="AW323" s="14" t="s">
        <v>31</v>
      </c>
      <c r="AX323" s="14" t="s">
        <v>82</v>
      </c>
      <c r="AY323" s="177" t="s">
        <v>168</v>
      </c>
    </row>
    <row r="324" spans="1:65" s="12" customFormat="1" ht="22.9" customHeight="1">
      <c r="B324" s="136"/>
      <c r="D324" s="137" t="s">
        <v>74</v>
      </c>
      <c r="E324" s="147" t="s">
        <v>217</v>
      </c>
      <c r="F324" s="147" t="s">
        <v>711</v>
      </c>
      <c r="I324" s="139"/>
      <c r="J324" s="148">
        <f>BK324</f>
        <v>0</v>
      </c>
      <c r="L324" s="136"/>
      <c r="M324" s="141"/>
      <c r="N324" s="142"/>
      <c r="O324" s="142"/>
      <c r="P324" s="143">
        <f>SUM(P325:P343)</f>
        <v>0</v>
      </c>
      <c r="Q324" s="142"/>
      <c r="R324" s="143">
        <f>SUM(R325:R343)</f>
        <v>0</v>
      </c>
      <c r="S324" s="142"/>
      <c r="T324" s="144">
        <f>SUM(T325:T343)</f>
        <v>0</v>
      </c>
      <c r="AR324" s="137" t="s">
        <v>82</v>
      </c>
      <c r="AT324" s="145" t="s">
        <v>74</v>
      </c>
      <c r="AU324" s="145" t="s">
        <v>82</v>
      </c>
      <c r="AY324" s="137" t="s">
        <v>168</v>
      </c>
      <c r="BK324" s="146">
        <f>SUM(BK325:BK343)</f>
        <v>0</v>
      </c>
    </row>
    <row r="325" spans="1:65" s="2" customFormat="1" ht="24.2" customHeight="1">
      <c r="A325" s="33"/>
      <c r="B325" s="149"/>
      <c r="C325" s="150" t="s">
        <v>419</v>
      </c>
      <c r="D325" s="150" t="s">
        <v>170</v>
      </c>
      <c r="E325" s="151" t="s">
        <v>713</v>
      </c>
      <c r="F325" s="152" t="s">
        <v>714</v>
      </c>
      <c r="G325" s="153" t="s">
        <v>173</v>
      </c>
      <c r="H325" s="154">
        <v>62.798000000000002</v>
      </c>
      <c r="I325" s="155"/>
      <c r="J325" s="156">
        <f>ROUND(I325*H325,2)</f>
        <v>0</v>
      </c>
      <c r="K325" s="152" t="s">
        <v>187</v>
      </c>
      <c r="L325" s="34"/>
      <c r="M325" s="157" t="s">
        <v>1</v>
      </c>
      <c r="N325" s="158" t="s">
        <v>40</v>
      </c>
      <c r="O325" s="59"/>
      <c r="P325" s="159">
        <f>O325*H325</f>
        <v>0</v>
      </c>
      <c r="Q325" s="159">
        <v>0</v>
      </c>
      <c r="R325" s="159">
        <f>Q325*H325</f>
        <v>0</v>
      </c>
      <c r="S325" s="159">
        <v>0</v>
      </c>
      <c r="T325" s="160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1" t="s">
        <v>108</v>
      </c>
      <c r="AT325" s="161" t="s">
        <v>170</v>
      </c>
      <c r="AU325" s="161" t="s">
        <v>84</v>
      </c>
      <c r="AY325" s="18" t="s">
        <v>168</v>
      </c>
      <c r="BE325" s="162">
        <f>IF(N325="základní",J325,0)</f>
        <v>0</v>
      </c>
      <c r="BF325" s="162">
        <f>IF(N325="snížená",J325,0)</f>
        <v>0</v>
      </c>
      <c r="BG325" s="162">
        <f>IF(N325="zákl. přenesená",J325,0)</f>
        <v>0</v>
      </c>
      <c r="BH325" s="162">
        <f>IF(N325="sníž. přenesená",J325,0)</f>
        <v>0</v>
      </c>
      <c r="BI325" s="162">
        <f>IF(N325="nulová",J325,0)</f>
        <v>0</v>
      </c>
      <c r="BJ325" s="18" t="s">
        <v>82</v>
      </c>
      <c r="BK325" s="162">
        <f>ROUND(I325*H325,2)</f>
        <v>0</v>
      </c>
      <c r="BL325" s="18" t="s">
        <v>108</v>
      </c>
      <c r="BM325" s="161" t="s">
        <v>2928</v>
      </c>
    </row>
    <row r="326" spans="1:65" s="2" customFormat="1" ht="19.5">
      <c r="A326" s="33"/>
      <c r="B326" s="34"/>
      <c r="C326" s="33"/>
      <c r="D326" s="163" t="s">
        <v>175</v>
      </c>
      <c r="E326" s="33"/>
      <c r="F326" s="164" t="s">
        <v>716</v>
      </c>
      <c r="G326" s="33"/>
      <c r="H326" s="33"/>
      <c r="I326" s="165"/>
      <c r="J326" s="33"/>
      <c r="K326" s="33"/>
      <c r="L326" s="34"/>
      <c r="M326" s="166"/>
      <c r="N326" s="167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175</v>
      </c>
      <c r="AU326" s="18" t="s">
        <v>84</v>
      </c>
    </row>
    <row r="327" spans="1:65" s="2" customFormat="1" ht="19.5">
      <c r="A327" s="33"/>
      <c r="B327" s="34"/>
      <c r="C327" s="33"/>
      <c r="D327" s="163" t="s">
        <v>177</v>
      </c>
      <c r="E327" s="33"/>
      <c r="F327" s="168" t="s">
        <v>2679</v>
      </c>
      <c r="G327" s="33"/>
      <c r="H327" s="33"/>
      <c r="I327" s="165"/>
      <c r="J327" s="33"/>
      <c r="K327" s="33"/>
      <c r="L327" s="34"/>
      <c r="M327" s="166"/>
      <c r="N327" s="167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177</v>
      </c>
      <c r="AU327" s="18" t="s">
        <v>84</v>
      </c>
    </row>
    <row r="328" spans="1:65" s="13" customFormat="1">
      <c r="B328" s="169"/>
      <c r="D328" s="163" t="s">
        <v>179</v>
      </c>
      <c r="E328" s="170" t="s">
        <v>1</v>
      </c>
      <c r="F328" s="171" t="s">
        <v>717</v>
      </c>
      <c r="H328" s="170" t="s">
        <v>1</v>
      </c>
      <c r="I328" s="172"/>
      <c r="L328" s="169"/>
      <c r="M328" s="173"/>
      <c r="N328" s="174"/>
      <c r="O328" s="174"/>
      <c r="P328" s="174"/>
      <c r="Q328" s="174"/>
      <c r="R328" s="174"/>
      <c r="S328" s="174"/>
      <c r="T328" s="175"/>
      <c r="AT328" s="170" t="s">
        <v>179</v>
      </c>
      <c r="AU328" s="170" t="s">
        <v>84</v>
      </c>
      <c r="AV328" s="13" t="s">
        <v>82</v>
      </c>
      <c r="AW328" s="13" t="s">
        <v>31</v>
      </c>
      <c r="AX328" s="13" t="s">
        <v>75</v>
      </c>
      <c r="AY328" s="170" t="s">
        <v>168</v>
      </c>
    </row>
    <row r="329" spans="1:65" s="14" customFormat="1">
      <c r="B329" s="176"/>
      <c r="D329" s="163" t="s">
        <v>179</v>
      </c>
      <c r="E329" s="177" t="s">
        <v>1</v>
      </c>
      <c r="F329" s="178" t="s">
        <v>2929</v>
      </c>
      <c r="H329" s="179">
        <v>62.798000000000002</v>
      </c>
      <c r="I329" s="180"/>
      <c r="L329" s="176"/>
      <c r="M329" s="181"/>
      <c r="N329" s="182"/>
      <c r="O329" s="182"/>
      <c r="P329" s="182"/>
      <c r="Q329" s="182"/>
      <c r="R329" s="182"/>
      <c r="S329" s="182"/>
      <c r="T329" s="183"/>
      <c r="AT329" s="177" t="s">
        <v>179</v>
      </c>
      <c r="AU329" s="177" t="s">
        <v>84</v>
      </c>
      <c r="AV329" s="14" t="s">
        <v>84</v>
      </c>
      <c r="AW329" s="14" t="s">
        <v>31</v>
      </c>
      <c r="AX329" s="14" t="s">
        <v>82</v>
      </c>
      <c r="AY329" s="177" t="s">
        <v>168</v>
      </c>
    </row>
    <row r="330" spans="1:65" s="2" customFormat="1" ht="24.2" customHeight="1">
      <c r="A330" s="33"/>
      <c r="B330" s="149"/>
      <c r="C330" s="150" t="s">
        <v>432</v>
      </c>
      <c r="D330" s="150" t="s">
        <v>170</v>
      </c>
      <c r="E330" s="151" t="s">
        <v>720</v>
      </c>
      <c r="F330" s="152" t="s">
        <v>721</v>
      </c>
      <c r="G330" s="153" t="s">
        <v>173</v>
      </c>
      <c r="H330" s="154">
        <v>77.930000000000007</v>
      </c>
      <c r="I330" s="155"/>
      <c r="J330" s="156">
        <f>ROUND(I330*H330,2)</f>
        <v>0</v>
      </c>
      <c r="K330" s="152" t="s">
        <v>1</v>
      </c>
      <c r="L330" s="34"/>
      <c r="M330" s="157" t="s">
        <v>1</v>
      </c>
      <c r="N330" s="158" t="s">
        <v>40</v>
      </c>
      <c r="O330" s="59"/>
      <c r="P330" s="159">
        <f>O330*H330</f>
        <v>0</v>
      </c>
      <c r="Q330" s="159">
        <v>0</v>
      </c>
      <c r="R330" s="159">
        <f>Q330*H330</f>
        <v>0</v>
      </c>
      <c r="S330" s="159">
        <v>0</v>
      </c>
      <c r="T330" s="160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1" t="s">
        <v>108</v>
      </c>
      <c r="AT330" s="161" t="s">
        <v>170</v>
      </c>
      <c r="AU330" s="161" t="s">
        <v>84</v>
      </c>
      <c r="AY330" s="18" t="s">
        <v>168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8" t="s">
        <v>82</v>
      </c>
      <c r="BK330" s="162">
        <f>ROUND(I330*H330,2)</f>
        <v>0</v>
      </c>
      <c r="BL330" s="18" t="s">
        <v>108</v>
      </c>
      <c r="BM330" s="161" t="s">
        <v>2930</v>
      </c>
    </row>
    <row r="331" spans="1:65" s="2" customFormat="1" ht="19.5">
      <c r="A331" s="33"/>
      <c r="B331" s="34"/>
      <c r="C331" s="33"/>
      <c r="D331" s="163" t="s">
        <v>175</v>
      </c>
      <c r="E331" s="33"/>
      <c r="F331" s="164" t="s">
        <v>723</v>
      </c>
      <c r="G331" s="33"/>
      <c r="H331" s="33"/>
      <c r="I331" s="165"/>
      <c r="J331" s="33"/>
      <c r="K331" s="33"/>
      <c r="L331" s="34"/>
      <c r="M331" s="166"/>
      <c r="N331" s="167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175</v>
      </c>
      <c r="AU331" s="18" t="s">
        <v>84</v>
      </c>
    </row>
    <row r="332" spans="1:65" s="2" customFormat="1" ht="19.5">
      <c r="A332" s="33"/>
      <c r="B332" s="34"/>
      <c r="C332" s="33"/>
      <c r="D332" s="163" t="s">
        <v>177</v>
      </c>
      <c r="E332" s="33"/>
      <c r="F332" s="168" t="s">
        <v>2679</v>
      </c>
      <c r="G332" s="33"/>
      <c r="H332" s="33"/>
      <c r="I332" s="165"/>
      <c r="J332" s="33"/>
      <c r="K332" s="33"/>
      <c r="L332" s="34"/>
      <c r="M332" s="166"/>
      <c r="N332" s="167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177</v>
      </c>
      <c r="AU332" s="18" t="s">
        <v>84</v>
      </c>
    </row>
    <row r="333" spans="1:65" s="13" customFormat="1">
      <c r="B333" s="169"/>
      <c r="D333" s="163" t="s">
        <v>179</v>
      </c>
      <c r="E333" s="170" t="s">
        <v>1</v>
      </c>
      <c r="F333" s="171" t="s">
        <v>724</v>
      </c>
      <c r="H333" s="170" t="s">
        <v>1</v>
      </c>
      <c r="I333" s="172"/>
      <c r="L333" s="169"/>
      <c r="M333" s="173"/>
      <c r="N333" s="174"/>
      <c r="O333" s="174"/>
      <c r="P333" s="174"/>
      <c r="Q333" s="174"/>
      <c r="R333" s="174"/>
      <c r="S333" s="174"/>
      <c r="T333" s="175"/>
      <c r="AT333" s="170" t="s">
        <v>179</v>
      </c>
      <c r="AU333" s="170" t="s">
        <v>84</v>
      </c>
      <c r="AV333" s="13" t="s">
        <v>82</v>
      </c>
      <c r="AW333" s="13" t="s">
        <v>31</v>
      </c>
      <c r="AX333" s="13" t="s">
        <v>75</v>
      </c>
      <c r="AY333" s="170" t="s">
        <v>168</v>
      </c>
    </row>
    <row r="334" spans="1:65" s="14" customFormat="1">
      <c r="B334" s="176"/>
      <c r="D334" s="163" t="s">
        <v>179</v>
      </c>
      <c r="E334" s="177" t="s">
        <v>1</v>
      </c>
      <c r="F334" s="178" t="s">
        <v>2931</v>
      </c>
      <c r="H334" s="179">
        <v>77.930000000000007</v>
      </c>
      <c r="I334" s="180"/>
      <c r="L334" s="176"/>
      <c r="M334" s="181"/>
      <c r="N334" s="182"/>
      <c r="O334" s="182"/>
      <c r="P334" s="182"/>
      <c r="Q334" s="182"/>
      <c r="R334" s="182"/>
      <c r="S334" s="182"/>
      <c r="T334" s="183"/>
      <c r="AT334" s="177" t="s">
        <v>179</v>
      </c>
      <c r="AU334" s="177" t="s">
        <v>84</v>
      </c>
      <c r="AV334" s="14" t="s">
        <v>84</v>
      </c>
      <c r="AW334" s="14" t="s">
        <v>31</v>
      </c>
      <c r="AX334" s="14" t="s">
        <v>82</v>
      </c>
      <c r="AY334" s="177" t="s">
        <v>168</v>
      </c>
    </row>
    <row r="335" spans="1:65" s="2" customFormat="1" ht="24.2" customHeight="1">
      <c r="A335" s="33"/>
      <c r="B335" s="149"/>
      <c r="C335" s="150" t="s">
        <v>436</v>
      </c>
      <c r="D335" s="150" t="s">
        <v>170</v>
      </c>
      <c r="E335" s="151" t="s">
        <v>726</v>
      </c>
      <c r="F335" s="152" t="s">
        <v>727</v>
      </c>
      <c r="G335" s="153" t="s">
        <v>173</v>
      </c>
      <c r="H335" s="154">
        <v>77.930000000000007</v>
      </c>
      <c r="I335" s="155"/>
      <c r="J335" s="156">
        <f>ROUND(I335*H335,2)</f>
        <v>0</v>
      </c>
      <c r="K335" s="152" t="s">
        <v>187</v>
      </c>
      <c r="L335" s="34"/>
      <c r="M335" s="157" t="s">
        <v>1</v>
      </c>
      <c r="N335" s="158" t="s">
        <v>40</v>
      </c>
      <c r="O335" s="59"/>
      <c r="P335" s="159">
        <f>O335*H335</f>
        <v>0</v>
      </c>
      <c r="Q335" s="159">
        <v>0</v>
      </c>
      <c r="R335" s="159">
        <f>Q335*H335</f>
        <v>0</v>
      </c>
      <c r="S335" s="159">
        <v>0</v>
      </c>
      <c r="T335" s="160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1" t="s">
        <v>108</v>
      </c>
      <c r="AT335" s="161" t="s">
        <v>170</v>
      </c>
      <c r="AU335" s="161" t="s">
        <v>84</v>
      </c>
      <c r="AY335" s="18" t="s">
        <v>168</v>
      </c>
      <c r="BE335" s="162">
        <f>IF(N335="základní",J335,0)</f>
        <v>0</v>
      </c>
      <c r="BF335" s="162">
        <f>IF(N335="snížená",J335,0)</f>
        <v>0</v>
      </c>
      <c r="BG335" s="162">
        <f>IF(N335="zákl. přenesená",J335,0)</f>
        <v>0</v>
      </c>
      <c r="BH335" s="162">
        <f>IF(N335="sníž. přenesená",J335,0)</f>
        <v>0</v>
      </c>
      <c r="BI335" s="162">
        <f>IF(N335="nulová",J335,0)</f>
        <v>0</v>
      </c>
      <c r="BJ335" s="18" t="s">
        <v>82</v>
      </c>
      <c r="BK335" s="162">
        <f>ROUND(I335*H335,2)</f>
        <v>0</v>
      </c>
      <c r="BL335" s="18" t="s">
        <v>108</v>
      </c>
      <c r="BM335" s="161" t="s">
        <v>2932</v>
      </c>
    </row>
    <row r="336" spans="1:65" s="2" customFormat="1" ht="19.5">
      <c r="A336" s="33"/>
      <c r="B336" s="34"/>
      <c r="C336" s="33"/>
      <c r="D336" s="163" t="s">
        <v>175</v>
      </c>
      <c r="E336" s="33"/>
      <c r="F336" s="164" t="s">
        <v>729</v>
      </c>
      <c r="G336" s="33"/>
      <c r="H336" s="33"/>
      <c r="I336" s="165"/>
      <c r="J336" s="33"/>
      <c r="K336" s="33"/>
      <c r="L336" s="34"/>
      <c r="M336" s="166"/>
      <c r="N336" s="167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175</v>
      </c>
      <c r="AU336" s="18" t="s">
        <v>84</v>
      </c>
    </row>
    <row r="337" spans="1:65" s="2" customFormat="1" ht="19.5">
      <c r="A337" s="33"/>
      <c r="B337" s="34"/>
      <c r="C337" s="33"/>
      <c r="D337" s="163" t="s">
        <v>177</v>
      </c>
      <c r="E337" s="33"/>
      <c r="F337" s="168" t="s">
        <v>2679</v>
      </c>
      <c r="G337" s="33"/>
      <c r="H337" s="33"/>
      <c r="I337" s="165"/>
      <c r="J337" s="33"/>
      <c r="K337" s="33"/>
      <c r="L337" s="34"/>
      <c r="M337" s="166"/>
      <c r="N337" s="167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177</v>
      </c>
      <c r="AU337" s="18" t="s">
        <v>84</v>
      </c>
    </row>
    <row r="338" spans="1:65" s="13" customFormat="1">
      <c r="B338" s="169"/>
      <c r="D338" s="163" t="s">
        <v>179</v>
      </c>
      <c r="E338" s="170" t="s">
        <v>1</v>
      </c>
      <c r="F338" s="171" t="s">
        <v>730</v>
      </c>
      <c r="H338" s="170" t="s">
        <v>1</v>
      </c>
      <c r="I338" s="172"/>
      <c r="L338" s="169"/>
      <c r="M338" s="173"/>
      <c r="N338" s="174"/>
      <c r="O338" s="174"/>
      <c r="P338" s="174"/>
      <c r="Q338" s="174"/>
      <c r="R338" s="174"/>
      <c r="S338" s="174"/>
      <c r="T338" s="175"/>
      <c r="AT338" s="170" t="s">
        <v>179</v>
      </c>
      <c r="AU338" s="170" t="s">
        <v>84</v>
      </c>
      <c r="AV338" s="13" t="s">
        <v>82</v>
      </c>
      <c r="AW338" s="13" t="s">
        <v>31</v>
      </c>
      <c r="AX338" s="13" t="s">
        <v>75</v>
      </c>
      <c r="AY338" s="170" t="s">
        <v>168</v>
      </c>
    </row>
    <row r="339" spans="1:65" s="13" customFormat="1">
      <c r="B339" s="169"/>
      <c r="D339" s="163" t="s">
        <v>179</v>
      </c>
      <c r="E339" s="170" t="s">
        <v>1</v>
      </c>
      <c r="F339" s="171" t="s">
        <v>731</v>
      </c>
      <c r="H339" s="170" t="s">
        <v>1</v>
      </c>
      <c r="I339" s="172"/>
      <c r="L339" s="169"/>
      <c r="M339" s="173"/>
      <c r="N339" s="174"/>
      <c r="O339" s="174"/>
      <c r="P339" s="174"/>
      <c r="Q339" s="174"/>
      <c r="R339" s="174"/>
      <c r="S339" s="174"/>
      <c r="T339" s="175"/>
      <c r="AT339" s="170" t="s">
        <v>179</v>
      </c>
      <c r="AU339" s="170" t="s">
        <v>84</v>
      </c>
      <c r="AV339" s="13" t="s">
        <v>82</v>
      </c>
      <c r="AW339" s="13" t="s">
        <v>31</v>
      </c>
      <c r="AX339" s="13" t="s">
        <v>75</v>
      </c>
      <c r="AY339" s="170" t="s">
        <v>168</v>
      </c>
    </row>
    <row r="340" spans="1:65" s="14" customFormat="1">
      <c r="B340" s="176"/>
      <c r="D340" s="163" t="s">
        <v>179</v>
      </c>
      <c r="E340" s="177" t="s">
        <v>1</v>
      </c>
      <c r="F340" s="178" t="s">
        <v>2933</v>
      </c>
      <c r="H340" s="179">
        <v>56.3</v>
      </c>
      <c r="I340" s="180"/>
      <c r="L340" s="176"/>
      <c r="M340" s="181"/>
      <c r="N340" s="182"/>
      <c r="O340" s="182"/>
      <c r="P340" s="182"/>
      <c r="Q340" s="182"/>
      <c r="R340" s="182"/>
      <c r="S340" s="182"/>
      <c r="T340" s="183"/>
      <c r="AT340" s="177" t="s">
        <v>179</v>
      </c>
      <c r="AU340" s="177" t="s">
        <v>84</v>
      </c>
      <c r="AV340" s="14" t="s">
        <v>84</v>
      </c>
      <c r="AW340" s="14" t="s">
        <v>31</v>
      </c>
      <c r="AX340" s="14" t="s">
        <v>75</v>
      </c>
      <c r="AY340" s="177" t="s">
        <v>168</v>
      </c>
    </row>
    <row r="341" spans="1:65" s="13" customFormat="1">
      <c r="B341" s="169"/>
      <c r="D341" s="163" t="s">
        <v>179</v>
      </c>
      <c r="E341" s="170" t="s">
        <v>1</v>
      </c>
      <c r="F341" s="171" t="s">
        <v>1370</v>
      </c>
      <c r="H341" s="170" t="s">
        <v>1</v>
      </c>
      <c r="I341" s="172"/>
      <c r="L341" s="169"/>
      <c r="M341" s="173"/>
      <c r="N341" s="174"/>
      <c r="O341" s="174"/>
      <c r="P341" s="174"/>
      <c r="Q341" s="174"/>
      <c r="R341" s="174"/>
      <c r="S341" s="174"/>
      <c r="T341" s="175"/>
      <c r="AT341" s="170" t="s">
        <v>179</v>
      </c>
      <c r="AU341" s="170" t="s">
        <v>84</v>
      </c>
      <c r="AV341" s="13" t="s">
        <v>82</v>
      </c>
      <c r="AW341" s="13" t="s">
        <v>31</v>
      </c>
      <c r="AX341" s="13" t="s">
        <v>75</v>
      </c>
      <c r="AY341" s="170" t="s">
        <v>168</v>
      </c>
    </row>
    <row r="342" spans="1:65" s="14" customFormat="1">
      <c r="B342" s="176"/>
      <c r="D342" s="163" t="s">
        <v>179</v>
      </c>
      <c r="E342" s="177" t="s">
        <v>1</v>
      </c>
      <c r="F342" s="178" t="s">
        <v>2934</v>
      </c>
      <c r="H342" s="179">
        <v>21.63</v>
      </c>
      <c r="I342" s="180"/>
      <c r="L342" s="176"/>
      <c r="M342" s="181"/>
      <c r="N342" s="182"/>
      <c r="O342" s="182"/>
      <c r="P342" s="182"/>
      <c r="Q342" s="182"/>
      <c r="R342" s="182"/>
      <c r="S342" s="182"/>
      <c r="T342" s="183"/>
      <c r="AT342" s="177" t="s">
        <v>179</v>
      </c>
      <c r="AU342" s="177" t="s">
        <v>84</v>
      </c>
      <c r="AV342" s="14" t="s">
        <v>84</v>
      </c>
      <c r="AW342" s="14" t="s">
        <v>31</v>
      </c>
      <c r="AX342" s="14" t="s">
        <v>75</v>
      </c>
      <c r="AY342" s="177" t="s">
        <v>168</v>
      </c>
    </row>
    <row r="343" spans="1:65" s="15" customFormat="1">
      <c r="B343" s="184"/>
      <c r="D343" s="163" t="s">
        <v>179</v>
      </c>
      <c r="E343" s="185" t="s">
        <v>1</v>
      </c>
      <c r="F343" s="186" t="s">
        <v>184</v>
      </c>
      <c r="H343" s="187">
        <v>77.929999999999993</v>
      </c>
      <c r="I343" s="188"/>
      <c r="L343" s="184"/>
      <c r="M343" s="189"/>
      <c r="N343" s="190"/>
      <c r="O343" s="190"/>
      <c r="P343" s="190"/>
      <c r="Q343" s="190"/>
      <c r="R343" s="190"/>
      <c r="S343" s="190"/>
      <c r="T343" s="191"/>
      <c r="AT343" s="185" t="s">
        <v>179</v>
      </c>
      <c r="AU343" s="185" t="s">
        <v>84</v>
      </c>
      <c r="AV343" s="15" t="s">
        <v>108</v>
      </c>
      <c r="AW343" s="15" t="s">
        <v>31</v>
      </c>
      <c r="AX343" s="15" t="s">
        <v>82</v>
      </c>
      <c r="AY343" s="185" t="s">
        <v>168</v>
      </c>
    </row>
    <row r="344" spans="1:65" s="12" customFormat="1" ht="22.9" customHeight="1">
      <c r="B344" s="136"/>
      <c r="D344" s="137" t="s">
        <v>74</v>
      </c>
      <c r="E344" s="147" t="s">
        <v>244</v>
      </c>
      <c r="F344" s="147" t="s">
        <v>732</v>
      </c>
      <c r="I344" s="139"/>
      <c r="J344" s="148">
        <f>BK344</f>
        <v>0</v>
      </c>
      <c r="L344" s="136"/>
      <c r="M344" s="141"/>
      <c r="N344" s="142"/>
      <c r="O344" s="142"/>
      <c r="P344" s="143">
        <f>SUM(P345:P390)</f>
        <v>0</v>
      </c>
      <c r="Q344" s="142"/>
      <c r="R344" s="143">
        <f>SUM(R345:R390)</f>
        <v>0.19748830000000001</v>
      </c>
      <c r="S344" s="142"/>
      <c r="T344" s="144">
        <f>SUM(T345:T390)</f>
        <v>0</v>
      </c>
      <c r="AR344" s="137" t="s">
        <v>82</v>
      </c>
      <c r="AT344" s="145" t="s">
        <v>74</v>
      </c>
      <c r="AU344" s="145" t="s">
        <v>82</v>
      </c>
      <c r="AY344" s="137" t="s">
        <v>168</v>
      </c>
      <c r="BK344" s="146">
        <f>SUM(BK345:BK390)</f>
        <v>0</v>
      </c>
    </row>
    <row r="345" spans="1:65" s="2" customFormat="1" ht="24.2" customHeight="1">
      <c r="A345" s="33"/>
      <c r="B345" s="149"/>
      <c r="C345" s="150" t="s">
        <v>446</v>
      </c>
      <c r="D345" s="150" t="s">
        <v>170</v>
      </c>
      <c r="E345" s="151" t="s">
        <v>1391</v>
      </c>
      <c r="F345" s="152" t="s">
        <v>1392</v>
      </c>
      <c r="G345" s="153" t="s">
        <v>254</v>
      </c>
      <c r="H345" s="154">
        <v>33.83</v>
      </c>
      <c r="I345" s="155"/>
      <c r="J345" s="156">
        <f>ROUND(I345*H345,2)</f>
        <v>0</v>
      </c>
      <c r="K345" s="152" t="s">
        <v>187</v>
      </c>
      <c r="L345" s="34"/>
      <c r="M345" s="157" t="s">
        <v>1</v>
      </c>
      <c r="N345" s="158" t="s">
        <v>40</v>
      </c>
      <c r="O345" s="59"/>
      <c r="P345" s="159">
        <f>O345*H345</f>
        <v>0</v>
      </c>
      <c r="Q345" s="159">
        <v>1.0000000000000001E-5</v>
      </c>
      <c r="R345" s="159">
        <f>Q345*H345</f>
        <v>3.3830000000000004E-4</v>
      </c>
      <c r="S345" s="159">
        <v>0</v>
      </c>
      <c r="T345" s="16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1" t="s">
        <v>108</v>
      </c>
      <c r="AT345" s="161" t="s">
        <v>170</v>
      </c>
      <c r="AU345" s="161" t="s">
        <v>84</v>
      </c>
      <c r="AY345" s="18" t="s">
        <v>168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8" t="s">
        <v>82</v>
      </c>
      <c r="BK345" s="162">
        <f>ROUND(I345*H345,2)</f>
        <v>0</v>
      </c>
      <c r="BL345" s="18" t="s">
        <v>108</v>
      </c>
      <c r="BM345" s="161" t="s">
        <v>2771</v>
      </c>
    </row>
    <row r="346" spans="1:65" s="2" customFormat="1" ht="19.5">
      <c r="A346" s="33"/>
      <c r="B346" s="34"/>
      <c r="C346" s="33"/>
      <c r="D346" s="163" t="s">
        <v>175</v>
      </c>
      <c r="E346" s="33"/>
      <c r="F346" s="164" t="s">
        <v>1394</v>
      </c>
      <c r="G346" s="33"/>
      <c r="H346" s="33"/>
      <c r="I346" s="165"/>
      <c r="J346" s="33"/>
      <c r="K346" s="33"/>
      <c r="L346" s="34"/>
      <c r="M346" s="166"/>
      <c r="N346" s="167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175</v>
      </c>
      <c r="AU346" s="18" t="s">
        <v>84</v>
      </c>
    </row>
    <row r="347" spans="1:65" s="2" customFormat="1" ht="19.5">
      <c r="A347" s="33"/>
      <c r="B347" s="34"/>
      <c r="C347" s="33"/>
      <c r="D347" s="163" t="s">
        <v>177</v>
      </c>
      <c r="E347" s="33"/>
      <c r="F347" s="168" t="s">
        <v>2679</v>
      </c>
      <c r="G347" s="33"/>
      <c r="H347" s="33"/>
      <c r="I347" s="165"/>
      <c r="J347" s="33"/>
      <c r="K347" s="33"/>
      <c r="L347" s="34"/>
      <c r="M347" s="166"/>
      <c r="N347" s="167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177</v>
      </c>
      <c r="AU347" s="18" t="s">
        <v>84</v>
      </c>
    </row>
    <row r="348" spans="1:65" s="14" customFormat="1">
      <c r="B348" s="176"/>
      <c r="D348" s="163" t="s">
        <v>179</v>
      </c>
      <c r="E348" s="177" t="s">
        <v>1</v>
      </c>
      <c r="F348" s="178" t="s">
        <v>2935</v>
      </c>
      <c r="H348" s="179">
        <v>3.25</v>
      </c>
      <c r="I348" s="180"/>
      <c r="L348" s="176"/>
      <c r="M348" s="181"/>
      <c r="N348" s="182"/>
      <c r="O348" s="182"/>
      <c r="P348" s="182"/>
      <c r="Q348" s="182"/>
      <c r="R348" s="182"/>
      <c r="S348" s="182"/>
      <c r="T348" s="183"/>
      <c r="AT348" s="177" t="s">
        <v>179</v>
      </c>
      <c r="AU348" s="177" t="s">
        <v>84</v>
      </c>
      <c r="AV348" s="14" t="s">
        <v>84</v>
      </c>
      <c r="AW348" s="14" t="s">
        <v>31</v>
      </c>
      <c r="AX348" s="14" t="s">
        <v>75</v>
      </c>
      <c r="AY348" s="177" t="s">
        <v>168</v>
      </c>
    </row>
    <row r="349" spans="1:65" s="14" customFormat="1">
      <c r="B349" s="176"/>
      <c r="D349" s="163" t="s">
        <v>179</v>
      </c>
      <c r="E349" s="177" t="s">
        <v>1</v>
      </c>
      <c r="F349" s="178" t="s">
        <v>2936</v>
      </c>
      <c r="H349" s="179">
        <v>3.37</v>
      </c>
      <c r="I349" s="180"/>
      <c r="L349" s="176"/>
      <c r="M349" s="181"/>
      <c r="N349" s="182"/>
      <c r="O349" s="182"/>
      <c r="P349" s="182"/>
      <c r="Q349" s="182"/>
      <c r="R349" s="182"/>
      <c r="S349" s="182"/>
      <c r="T349" s="183"/>
      <c r="AT349" s="177" t="s">
        <v>179</v>
      </c>
      <c r="AU349" s="177" t="s">
        <v>84</v>
      </c>
      <c r="AV349" s="14" t="s">
        <v>84</v>
      </c>
      <c r="AW349" s="14" t="s">
        <v>31</v>
      </c>
      <c r="AX349" s="14" t="s">
        <v>75</v>
      </c>
      <c r="AY349" s="177" t="s">
        <v>168</v>
      </c>
    </row>
    <row r="350" spans="1:65" s="14" customFormat="1">
      <c r="B350" s="176"/>
      <c r="D350" s="163" t="s">
        <v>179</v>
      </c>
      <c r="E350" s="177" t="s">
        <v>1</v>
      </c>
      <c r="F350" s="178" t="s">
        <v>2937</v>
      </c>
      <c r="H350" s="179">
        <v>5.01</v>
      </c>
      <c r="I350" s="180"/>
      <c r="L350" s="176"/>
      <c r="M350" s="181"/>
      <c r="N350" s="182"/>
      <c r="O350" s="182"/>
      <c r="P350" s="182"/>
      <c r="Q350" s="182"/>
      <c r="R350" s="182"/>
      <c r="S350" s="182"/>
      <c r="T350" s="183"/>
      <c r="AT350" s="177" t="s">
        <v>179</v>
      </c>
      <c r="AU350" s="177" t="s">
        <v>84</v>
      </c>
      <c r="AV350" s="14" t="s">
        <v>84</v>
      </c>
      <c r="AW350" s="14" t="s">
        <v>31</v>
      </c>
      <c r="AX350" s="14" t="s">
        <v>75</v>
      </c>
      <c r="AY350" s="177" t="s">
        <v>168</v>
      </c>
    </row>
    <row r="351" spans="1:65" s="14" customFormat="1">
      <c r="B351" s="176"/>
      <c r="D351" s="163" t="s">
        <v>179</v>
      </c>
      <c r="E351" s="177" t="s">
        <v>1</v>
      </c>
      <c r="F351" s="178" t="s">
        <v>2938</v>
      </c>
      <c r="H351" s="179">
        <v>4.5199999999999996</v>
      </c>
      <c r="I351" s="180"/>
      <c r="L351" s="176"/>
      <c r="M351" s="181"/>
      <c r="N351" s="182"/>
      <c r="O351" s="182"/>
      <c r="P351" s="182"/>
      <c r="Q351" s="182"/>
      <c r="R351" s="182"/>
      <c r="S351" s="182"/>
      <c r="T351" s="183"/>
      <c r="AT351" s="177" t="s">
        <v>179</v>
      </c>
      <c r="AU351" s="177" t="s">
        <v>84</v>
      </c>
      <c r="AV351" s="14" t="s">
        <v>84</v>
      </c>
      <c r="AW351" s="14" t="s">
        <v>31</v>
      </c>
      <c r="AX351" s="14" t="s">
        <v>75</v>
      </c>
      <c r="AY351" s="177" t="s">
        <v>168</v>
      </c>
    </row>
    <row r="352" spans="1:65" s="14" customFormat="1">
      <c r="B352" s="176"/>
      <c r="D352" s="163" t="s">
        <v>179</v>
      </c>
      <c r="E352" s="177" t="s">
        <v>1</v>
      </c>
      <c r="F352" s="178" t="s">
        <v>2939</v>
      </c>
      <c r="H352" s="179">
        <v>4.72</v>
      </c>
      <c r="I352" s="180"/>
      <c r="L352" s="176"/>
      <c r="M352" s="181"/>
      <c r="N352" s="182"/>
      <c r="O352" s="182"/>
      <c r="P352" s="182"/>
      <c r="Q352" s="182"/>
      <c r="R352" s="182"/>
      <c r="S352" s="182"/>
      <c r="T352" s="183"/>
      <c r="AT352" s="177" t="s">
        <v>179</v>
      </c>
      <c r="AU352" s="177" t="s">
        <v>84</v>
      </c>
      <c r="AV352" s="14" t="s">
        <v>84</v>
      </c>
      <c r="AW352" s="14" t="s">
        <v>31</v>
      </c>
      <c r="AX352" s="14" t="s">
        <v>75</v>
      </c>
      <c r="AY352" s="177" t="s">
        <v>168</v>
      </c>
    </row>
    <row r="353" spans="1:65" s="14" customFormat="1">
      <c r="B353" s="176"/>
      <c r="D353" s="163" t="s">
        <v>179</v>
      </c>
      <c r="E353" s="177" t="s">
        <v>1</v>
      </c>
      <c r="F353" s="178" t="s">
        <v>2940</v>
      </c>
      <c r="H353" s="179">
        <v>4.2</v>
      </c>
      <c r="I353" s="180"/>
      <c r="L353" s="176"/>
      <c r="M353" s="181"/>
      <c r="N353" s="182"/>
      <c r="O353" s="182"/>
      <c r="P353" s="182"/>
      <c r="Q353" s="182"/>
      <c r="R353" s="182"/>
      <c r="S353" s="182"/>
      <c r="T353" s="183"/>
      <c r="AT353" s="177" t="s">
        <v>179</v>
      </c>
      <c r="AU353" s="177" t="s">
        <v>84</v>
      </c>
      <c r="AV353" s="14" t="s">
        <v>84</v>
      </c>
      <c r="AW353" s="14" t="s">
        <v>31</v>
      </c>
      <c r="AX353" s="14" t="s">
        <v>75</v>
      </c>
      <c r="AY353" s="177" t="s">
        <v>168</v>
      </c>
    </row>
    <row r="354" spans="1:65" s="14" customFormat="1">
      <c r="B354" s="176"/>
      <c r="D354" s="163" t="s">
        <v>179</v>
      </c>
      <c r="E354" s="177" t="s">
        <v>1</v>
      </c>
      <c r="F354" s="178" t="s">
        <v>2941</v>
      </c>
      <c r="H354" s="179">
        <v>3.46</v>
      </c>
      <c r="I354" s="180"/>
      <c r="L354" s="176"/>
      <c r="M354" s="181"/>
      <c r="N354" s="182"/>
      <c r="O354" s="182"/>
      <c r="P354" s="182"/>
      <c r="Q354" s="182"/>
      <c r="R354" s="182"/>
      <c r="S354" s="182"/>
      <c r="T354" s="183"/>
      <c r="AT354" s="177" t="s">
        <v>179</v>
      </c>
      <c r="AU354" s="177" t="s">
        <v>84</v>
      </c>
      <c r="AV354" s="14" t="s">
        <v>84</v>
      </c>
      <c r="AW354" s="14" t="s">
        <v>31</v>
      </c>
      <c r="AX354" s="14" t="s">
        <v>75</v>
      </c>
      <c r="AY354" s="177" t="s">
        <v>168</v>
      </c>
    </row>
    <row r="355" spans="1:65" s="14" customFormat="1">
      <c r="B355" s="176"/>
      <c r="D355" s="163" t="s">
        <v>179</v>
      </c>
      <c r="E355" s="177" t="s">
        <v>1</v>
      </c>
      <c r="F355" s="178" t="s">
        <v>2942</v>
      </c>
      <c r="H355" s="179">
        <v>5.3</v>
      </c>
      <c r="I355" s="180"/>
      <c r="L355" s="176"/>
      <c r="M355" s="181"/>
      <c r="N355" s="182"/>
      <c r="O355" s="182"/>
      <c r="P355" s="182"/>
      <c r="Q355" s="182"/>
      <c r="R355" s="182"/>
      <c r="S355" s="182"/>
      <c r="T355" s="183"/>
      <c r="AT355" s="177" t="s">
        <v>179</v>
      </c>
      <c r="AU355" s="177" t="s">
        <v>84</v>
      </c>
      <c r="AV355" s="14" t="s">
        <v>84</v>
      </c>
      <c r="AW355" s="14" t="s">
        <v>31</v>
      </c>
      <c r="AX355" s="14" t="s">
        <v>75</v>
      </c>
      <c r="AY355" s="177" t="s">
        <v>168</v>
      </c>
    </row>
    <row r="356" spans="1:65" s="15" customFormat="1">
      <c r="B356" s="184"/>
      <c r="D356" s="163" t="s">
        <v>179</v>
      </c>
      <c r="E356" s="185" t="s">
        <v>1</v>
      </c>
      <c r="F356" s="186" t="s">
        <v>184</v>
      </c>
      <c r="H356" s="187">
        <v>33.83</v>
      </c>
      <c r="I356" s="188"/>
      <c r="L356" s="184"/>
      <c r="M356" s="189"/>
      <c r="N356" s="190"/>
      <c r="O356" s="190"/>
      <c r="P356" s="190"/>
      <c r="Q356" s="190"/>
      <c r="R356" s="190"/>
      <c r="S356" s="190"/>
      <c r="T356" s="191"/>
      <c r="AT356" s="185" t="s">
        <v>179</v>
      </c>
      <c r="AU356" s="185" t="s">
        <v>84</v>
      </c>
      <c r="AV356" s="15" t="s">
        <v>108</v>
      </c>
      <c r="AW356" s="15" t="s">
        <v>31</v>
      </c>
      <c r="AX356" s="15" t="s">
        <v>82</v>
      </c>
      <c r="AY356" s="185" t="s">
        <v>168</v>
      </c>
    </row>
    <row r="357" spans="1:65" s="2" customFormat="1" ht="24.2" customHeight="1">
      <c r="A357" s="33"/>
      <c r="B357" s="149"/>
      <c r="C357" s="200" t="s">
        <v>452</v>
      </c>
      <c r="D357" s="200" t="s">
        <v>523</v>
      </c>
      <c r="E357" s="201" t="s">
        <v>1399</v>
      </c>
      <c r="F357" s="202" t="s">
        <v>1400</v>
      </c>
      <c r="G357" s="203" t="s">
        <v>254</v>
      </c>
      <c r="H357" s="204">
        <v>35.521999999999998</v>
      </c>
      <c r="I357" s="205"/>
      <c r="J357" s="206">
        <f>ROUND(I357*H357,2)</f>
        <v>0</v>
      </c>
      <c r="K357" s="202" t="s">
        <v>187</v>
      </c>
      <c r="L357" s="207"/>
      <c r="M357" s="208" t="s">
        <v>1</v>
      </c>
      <c r="N357" s="209" t="s">
        <v>40</v>
      </c>
      <c r="O357" s="59"/>
      <c r="P357" s="159">
        <f>O357*H357</f>
        <v>0</v>
      </c>
      <c r="Q357" s="159">
        <v>5.0000000000000001E-3</v>
      </c>
      <c r="R357" s="159">
        <f>Q357*H357</f>
        <v>0.17760999999999999</v>
      </c>
      <c r="S357" s="159">
        <v>0</v>
      </c>
      <c r="T357" s="16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1" t="s">
        <v>244</v>
      </c>
      <c r="AT357" s="161" t="s">
        <v>523</v>
      </c>
      <c r="AU357" s="161" t="s">
        <v>84</v>
      </c>
      <c r="AY357" s="18" t="s">
        <v>168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8" t="s">
        <v>82</v>
      </c>
      <c r="BK357" s="162">
        <f>ROUND(I357*H357,2)</f>
        <v>0</v>
      </c>
      <c r="BL357" s="18" t="s">
        <v>108</v>
      </c>
      <c r="BM357" s="161" t="s">
        <v>2943</v>
      </c>
    </row>
    <row r="358" spans="1:65" s="2" customFormat="1" ht="19.5">
      <c r="A358" s="33"/>
      <c r="B358" s="34"/>
      <c r="C358" s="33"/>
      <c r="D358" s="163" t="s">
        <v>175</v>
      </c>
      <c r="E358" s="33"/>
      <c r="F358" s="164" t="s">
        <v>1400</v>
      </c>
      <c r="G358" s="33"/>
      <c r="H358" s="33"/>
      <c r="I358" s="165"/>
      <c r="J358" s="33"/>
      <c r="K358" s="33"/>
      <c r="L358" s="34"/>
      <c r="M358" s="166"/>
      <c r="N358" s="167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175</v>
      </c>
      <c r="AU358" s="18" t="s">
        <v>84</v>
      </c>
    </row>
    <row r="359" spans="1:65" s="14" customFormat="1">
      <c r="B359" s="176"/>
      <c r="D359" s="163" t="s">
        <v>179</v>
      </c>
      <c r="F359" s="178" t="s">
        <v>2944</v>
      </c>
      <c r="H359" s="179">
        <v>35.521999999999998</v>
      </c>
      <c r="I359" s="180"/>
      <c r="L359" s="176"/>
      <c r="M359" s="181"/>
      <c r="N359" s="182"/>
      <c r="O359" s="182"/>
      <c r="P359" s="182"/>
      <c r="Q359" s="182"/>
      <c r="R359" s="182"/>
      <c r="S359" s="182"/>
      <c r="T359" s="183"/>
      <c r="AT359" s="177" t="s">
        <v>179</v>
      </c>
      <c r="AU359" s="177" t="s">
        <v>84</v>
      </c>
      <c r="AV359" s="14" t="s">
        <v>84</v>
      </c>
      <c r="AW359" s="14" t="s">
        <v>3</v>
      </c>
      <c r="AX359" s="14" t="s">
        <v>82</v>
      </c>
      <c r="AY359" s="177" t="s">
        <v>168</v>
      </c>
    </row>
    <row r="360" spans="1:65" s="2" customFormat="1" ht="21.75" customHeight="1">
      <c r="A360" s="33"/>
      <c r="B360" s="149"/>
      <c r="C360" s="150" t="s">
        <v>459</v>
      </c>
      <c r="D360" s="150" t="s">
        <v>170</v>
      </c>
      <c r="E360" s="151" t="s">
        <v>814</v>
      </c>
      <c r="F360" s="152" t="s">
        <v>1417</v>
      </c>
      <c r="G360" s="153" t="s">
        <v>269</v>
      </c>
      <c r="H360" s="154">
        <v>3</v>
      </c>
      <c r="I360" s="155"/>
      <c r="J360" s="156">
        <f>ROUND(I360*H360,2)</f>
        <v>0</v>
      </c>
      <c r="K360" s="152" t="s">
        <v>1</v>
      </c>
      <c r="L360" s="34"/>
      <c r="M360" s="157" t="s">
        <v>1</v>
      </c>
      <c r="N360" s="158" t="s">
        <v>40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108</v>
      </c>
      <c r="AT360" s="161" t="s">
        <v>170</v>
      </c>
      <c r="AU360" s="161" t="s">
        <v>84</v>
      </c>
      <c r="AY360" s="18" t="s">
        <v>168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82</v>
      </c>
      <c r="BK360" s="162">
        <f>ROUND(I360*H360,2)</f>
        <v>0</v>
      </c>
      <c r="BL360" s="18" t="s">
        <v>108</v>
      </c>
      <c r="BM360" s="161" t="s">
        <v>2777</v>
      </c>
    </row>
    <row r="361" spans="1:65" s="2" customFormat="1">
      <c r="A361" s="33"/>
      <c r="B361" s="34"/>
      <c r="C361" s="33"/>
      <c r="D361" s="163" t="s">
        <v>175</v>
      </c>
      <c r="E361" s="33"/>
      <c r="F361" s="164" t="s">
        <v>1417</v>
      </c>
      <c r="G361" s="33"/>
      <c r="H361" s="33"/>
      <c r="I361" s="165"/>
      <c r="J361" s="33"/>
      <c r="K361" s="33"/>
      <c r="L361" s="34"/>
      <c r="M361" s="166"/>
      <c r="N361" s="167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175</v>
      </c>
      <c r="AU361" s="18" t="s">
        <v>84</v>
      </c>
    </row>
    <row r="362" spans="1:65" s="2" customFormat="1" ht="19.5">
      <c r="A362" s="33"/>
      <c r="B362" s="34"/>
      <c r="C362" s="33"/>
      <c r="D362" s="163" t="s">
        <v>177</v>
      </c>
      <c r="E362" s="33"/>
      <c r="F362" s="168" t="s">
        <v>2679</v>
      </c>
      <c r="G362" s="33"/>
      <c r="H362" s="33"/>
      <c r="I362" s="165"/>
      <c r="J362" s="33"/>
      <c r="K362" s="33"/>
      <c r="L362" s="34"/>
      <c r="M362" s="166"/>
      <c r="N362" s="167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177</v>
      </c>
      <c r="AU362" s="18" t="s">
        <v>84</v>
      </c>
    </row>
    <row r="363" spans="1:65" s="14" customFormat="1">
      <c r="B363" s="176"/>
      <c r="D363" s="163" t="s">
        <v>179</v>
      </c>
      <c r="E363" s="177" t="s">
        <v>1</v>
      </c>
      <c r="F363" s="178" t="s">
        <v>104</v>
      </c>
      <c r="H363" s="179">
        <v>3</v>
      </c>
      <c r="I363" s="180"/>
      <c r="L363" s="176"/>
      <c r="M363" s="181"/>
      <c r="N363" s="182"/>
      <c r="O363" s="182"/>
      <c r="P363" s="182"/>
      <c r="Q363" s="182"/>
      <c r="R363" s="182"/>
      <c r="S363" s="182"/>
      <c r="T363" s="183"/>
      <c r="AT363" s="177" t="s">
        <v>179</v>
      </c>
      <c r="AU363" s="177" t="s">
        <v>84</v>
      </c>
      <c r="AV363" s="14" t="s">
        <v>84</v>
      </c>
      <c r="AW363" s="14" t="s">
        <v>31</v>
      </c>
      <c r="AX363" s="14" t="s">
        <v>82</v>
      </c>
      <c r="AY363" s="177" t="s">
        <v>168</v>
      </c>
    </row>
    <row r="364" spans="1:65" s="2" customFormat="1" ht="24.2" customHeight="1">
      <c r="A364" s="33"/>
      <c r="B364" s="149"/>
      <c r="C364" s="150" t="s">
        <v>465</v>
      </c>
      <c r="D364" s="150" t="s">
        <v>170</v>
      </c>
      <c r="E364" s="151" t="s">
        <v>1423</v>
      </c>
      <c r="F364" s="152" t="s">
        <v>1424</v>
      </c>
      <c r="G364" s="153" t="s">
        <v>670</v>
      </c>
      <c r="H364" s="154">
        <v>27</v>
      </c>
      <c r="I364" s="155"/>
      <c r="J364" s="156">
        <f>ROUND(I364*H364,2)</f>
        <v>0</v>
      </c>
      <c r="K364" s="152" t="s">
        <v>187</v>
      </c>
      <c r="L364" s="34"/>
      <c r="M364" s="157" t="s">
        <v>1</v>
      </c>
      <c r="N364" s="158" t="s">
        <v>40</v>
      </c>
      <c r="O364" s="59"/>
      <c r="P364" s="159">
        <f>O364*H364</f>
        <v>0</v>
      </c>
      <c r="Q364" s="159">
        <v>0</v>
      </c>
      <c r="R364" s="159">
        <f>Q364*H364</f>
        <v>0</v>
      </c>
      <c r="S364" s="159">
        <v>0</v>
      </c>
      <c r="T364" s="16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1" t="s">
        <v>108</v>
      </c>
      <c r="AT364" s="161" t="s">
        <v>170</v>
      </c>
      <c r="AU364" s="161" t="s">
        <v>84</v>
      </c>
      <c r="AY364" s="18" t="s">
        <v>168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18" t="s">
        <v>82</v>
      </c>
      <c r="BK364" s="162">
        <f>ROUND(I364*H364,2)</f>
        <v>0</v>
      </c>
      <c r="BL364" s="18" t="s">
        <v>108</v>
      </c>
      <c r="BM364" s="161" t="s">
        <v>2778</v>
      </c>
    </row>
    <row r="365" spans="1:65" s="2" customFormat="1" ht="19.5">
      <c r="A365" s="33"/>
      <c r="B365" s="34"/>
      <c r="C365" s="33"/>
      <c r="D365" s="163" t="s">
        <v>175</v>
      </c>
      <c r="E365" s="33"/>
      <c r="F365" s="164" t="s">
        <v>1426</v>
      </c>
      <c r="G365" s="33"/>
      <c r="H365" s="33"/>
      <c r="I365" s="165"/>
      <c r="J365" s="33"/>
      <c r="K365" s="33"/>
      <c r="L365" s="34"/>
      <c r="M365" s="166"/>
      <c r="N365" s="167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175</v>
      </c>
      <c r="AU365" s="18" t="s">
        <v>84</v>
      </c>
    </row>
    <row r="366" spans="1:65" s="2" customFormat="1" ht="19.5">
      <c r="A366" s="33"/>
      <c r="B366" s="34"/>
      <c r="C366" s="33"/>
      <c r="D366" s="163" t="s">
        <v>177</v>
      </c>
      <c r="E366" s="33"/>
      <c r="F366" s="168" t="s">
        <v>2679</v>
      </c>
      <c r="G366" s="33"/>
      <c r="H366" s="33"/>
      <c r="I366" s="165"/>
      <c r="J366" s="33"/>
      <c r="K366" s="33"/>
      <c r="L366" s="34"/>
      <c r="M366" s="166"/>
      <c r="N366" s="167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177</v>
      </c>
      <c r="AU366" s="18" t="s">
        <v>84</v>
      </c>
    </row>
    <row r="367" spans="1:65" s="14" customFormat="1">
      <c r="B367" s="176"/>
      <c r="D367" s="163" t="s">
        <v>179</v>
      </c>
      <c r="E367" s="177" t="s">
        <v>1</v>
      </c>
      <c r="F367" s="178" t="s">
        <v>2945</v>
      </c>
      <c r="H367" s="179">
        <v>24</v>
      </c>
      <c r="I367" s="180"/>
      <c r="L367" s="176"/>
      <c r="M367" s="181"/>
      <c r="N367" s="182"/>
      <c r="O367" s="182"/>
      <c r="P367" s="182"/>
      <c r="Q367" s="182"/>
      <c r="R367" s="182"/>
      <c r="S367" s="182"/>
      <c r="T367" s="183"/>
      <c r="AT367" s="177" t="s">
        <v>179</v>
      </c>
      <c r="AU367" s="177" t="s">
        <v>84</v>
      </c>
      <c r="AV367" s="14" t="s">
        <v>84</v>
      </c>
      <c r="AW367" s="14" t="s">
        <v>31</v>
      </c>
      <c r="AX367" s="14" t="s">
        <v>75</v>
      </c>
      <c r="AY367" s="177" t="s">
        <v>168</v>
      </c>
    </row>
    <row r="368" spans="1:65" s="14" customFormat="1">
      <c r="B368" s="176"/>
      <c r="D368" s="163" t="s">
        <v>179</v>
      </c>
      <c r="E368" s="177" t="s">
        <v>1</v>
      </c>
      <c r="F368" s="178" t="s">
        <v>2946</v>
      </c>
      <c r="H368" s="179">
        <v>3</v>
      </c>
      <c r="I368" s="180"/>
      <c r="L368" s="176"/>
      <c r="M368" s="181"/>
      <c r="N368" s="182"/>
      <c r="O368" s="182"/>
      <c r="P368" s="182"/>
      <c r="Q368" s="182"/>
      <c r="R368" s="182"/>
      <c r="S368" s="182"/>
      <c r="T368" s="183"/>
      <c r="AT368" s="177" t="s">
        <v>179</v>
      </c>
      <c r="AU368" s="177" t="s">
        <v>84</v>
      </c>
      <c r="AV368" s="14" t="s">
        <v>84</v>
      </c>
      <c r="AW368" s="14" t="s">
        <v>31</v>
      </c>
      <c r="AX368" s="14" t="s">
        <v>75</v>
      </c>
      <c r="AY368" s="177" t="s">
        <v>168</v>
      </c>
    </row>
    <row r="369" spans="1:65" s="15" customFormat="1">
      <c r="B369" s="184"/>
      <c r="D369" s="163" t="s">
        <v>179</v>
      </c>
      <c r="E369" s="185" t="s">
        <v>1</v>
      </c>
      <c r="F369" s="186" t="s">
        <v>184</v>
      </c>
      <c r="H369" s="187">
        <v>27</v>
      </c>
      <c r="I369" s="188"/>
      <c r="L369" s="184"/>
      <c r="M369" s="189"/>
      <c r="N369" s="190"/>
      <c r="O369" s="190"/>
      <c r="P369" s="190"/>
      <c r="Q369" s="190"/>
      <c r="R369" s="190"/>
      <c r="S369" s="190"/>
      <c r="T369" s="191"/>
      <c r="AT369" s="185" t="s">
        <v>179</v>
      </c>
      <c r="AU369" s="185" t="s">
        <v>84</v>
      </c>
      <c r="AV369" s="15" t="s">
        <v>108</v>
      </c>
      <c r="AW369" s="15" t="s">
        <v>31</v>
      </c>
      <c r="AX369" s="15" t="s">
        <v>82</v>
      </c>
      <c r="AY369" s="185" t="s">
        <v>168</v>
      </c>
    </row>
    <row r="370" spans="1:65" s="2" customFormat="1" ht="24.2" customHeight="1">
      <c r="A370" s="33"/>
      <c r="B370" s="149"/>
      <c r="C370" s="200" t="s">
        <v>470</v>
      </c>
      <c r="D370" s="200" t="s">
        <v>523</v>
      </c>
      <c r="E370" s="201" t="s">
        <v>1427</v>
      </c>
      <c r="F370" s="202" t="s">
        <v>1428</v>
      </c>
      <c r="G370" s="203" t="s">
        <v>670</v>
      </c>
      <c r="H370" s="204">
        <v>24</v>
      </c>
      <c r="I370" s="205"/>
      <c r="J370" s="206">
        <f>ROUND(I370*H370,2)</f>
        <v>0</v>
      </c>
      <c r="K370" s="202" t="s">
        <v>187</v>
      </c>
      <c r="L370" s="207"/>
      <c r="M370" s="208" t="s">
        <v>1</v>
      </c>
      <c r="N370" s="209" t="s">
        <v>40</v>
      </c>
      <c r="O370" s="59"/>
      <c r="P370" s="159">
        <f>O370*H370</f>
        <v>0</v>
      </c>
      <c r="Q370" s="159">
        <v>6.9999999999999999E-4</v>
      </c>
      <c r="R370" s="159">
        <f>Q370*H370</f>
        <v>1.6799999999999999E-2</v>
      </c>
      <c r="S370" s="159">
        <v>0</v>
      </c>
      <c r="T370" s="160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1" t="s">
        <v>244</v>
      </c>
      <c r="AT370" s="161" t="s">
        <v>523</v>
      </c>
      <c r="AU370" s="161" t="s">
        <v>84</v>
      </c>
      <c r="AY370" s="18" t="s">
        <v>168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8" t="s">
        <v>82</v>
      </c>
      <c r="BK370" s="162">
        <f>ROUND(I370*H370,2)</f>
        <v>0</v>
      </c>
      <c r="BL370" s="18" t="s">
        <v>108</v>
      </c>
      <c r="BM370" s="161" t="s">
        <v>2780</v>
      </c>
    </row>
    <row r="371" spans="1:65" s="2" customFormat="1">
      <c r="A371" s="33"/>
      <c r="B371" s="34"/>
      <c r="C371" s="33"/>
      <c r="D371" s="163" t="s">
        <v>175</v>
      </c>
      <c r="E371" s="33"/>
      <c r="F371" s="164" t="s">
        <v>1428</v>
      </c>
      <c r="G371" s="33"/>
      <c r="H371" s="33"/>
      <c r="I371" s="165"/>
      <c r="J371" s="33"/>
      <c r="K371" s="33"/>
      <c r="L371" s="34"/>
      <c r="M371" s="166"/>
      <c r="N371" s="167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175</v>
      </c>
      <c r="AU371" s="18" t="s">
        <v>84</v>
      </c>
    </row>
    <row r="372" spans="1:65" s="2" customFormat="1" ht="16.5" customHeight="1">
      <c r="A372" s="33"/>
      <c r="B372" s="149"/>
      <c r="C372" s="200" t="s">
        <v>485</v>
      </c>
      <c r="D372" s="200" t="s">
        <v>523</v>
      </c>
      <c r="E372" s="201" t="s">
        <v>2947</v>
      </c>
      <c r="F372" s="202" t="s">
        <v>2948</v>
      </c>
      <c r="G372" s="203" t="s">
        <v>670</v>
      </c>
      <c r="H372" s="204">
        <v>3</v>
      </c>
      <c r="I372" s="205"/>
      <c r="J372" s="206">
        <f>ROUND(I372*H372,2)</f>
        <v>0</v>
      </c>
      <c r="K372" s="202" t="s">
        <v>1</v>
      </c>
      <c r="L372" s="207"/>
      <c r="M372" s="208" t="s">
        <v>1</v>
      </c>
      <c r="N372" s="209" t="s">
        <v>40</v>
      </c>
      <c r="O372" s="59"/>
      <c r="P372" s="159">
        <f>O372*H372</f>
        <v>0</v>
      </c>
      <c r="Q372" s="159">
        <v>6.9999999999999999E-4</v>
      </c>
      <c r="R372" s="159">
        <f>Q372*H372</f>
        <v>2.0999999999999999E-3</v>
      </c>
      <c r="S372" s="159">
        <v>0</v>
      </c>
      <c r="T372" s="160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1" t="s">
        <v>244</v>
      </c>
      <c r="AT372" s="161" t="s">
        <v>523</v>
      </c>
      <c r="AU372" s="161" t="s">
        <v>84</v>
      </c>
      <c r="AY372" s="18" t="s">
        <v>168</v>
      </c>
      <c r="BE372" s="162">
        <f>IF(N372="základní",J372,0)</f>
        <v>0</v>
      </c>
      <c r="BF372" s="162">
        <f>IF(N372="snížená",J372,0)</f>
        <v>0</v>
      </c>
      <c r="BG372" s="162">
        <f>IF(N372="zákl. přenesená",J372,0)</f>
        <v>0</v>
      </c>
      <c r="BH372" s="162">
        <f>IF(N372="sníž. přenesená",J372,0)</f>
        <v>0</v>
      </c>
      <c r="BI372" s="162">
        <f>IF(N372="nulová",J372,0)</f>
        <v>0</v>
      </c>
      <c r="BJ372" s="18" t="s">
        <v>82</v>
      </c>
      <c r="BK372" s="162">
        <f>ROUND(I372*H372,2)</f>
        <v>0</v>
      </c>
      <c r="BL372" s="18" t="s">
        <v>108</v>
      </c>
      <c r="BM372" s="161" t="s">
        <v>2949</v>
      </c>
    </row>
    <row r="373" spans="1:65" s="2" customFormat="1">
      <c r="A373" s="33"/>
      <c r="B373" s="34"/>
      <c r="C373" s="33"/>
      <c r="D373" s="163" t="s">
        <v>175</v>
      </c>
      <c r="E373" s="33"/>
      <c r="F373" s="164" t="s">
        <v>2948</v>
      </c>
      <c r="G373" s="33"/>
      <c r="H373" s="33"/>
      <c r="I373" s="165"/>
      <c r="J373" s="33"/>
      <c r="K373" s="33"/>
      <c r="L373" s="34"/>
      <c r="M373" s="166"/>
      <c r="N373" s="167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175</v>
      </c>
      <c r="AU373" s="18" t="s">
        <v>84</v>
      </c>
    </row>
    <row r="374" spans="1:65" s="2" customFormat="1" ht="24.2" customHeight="1">
      <c r="A374" s="33"/>
      <c r="B374" s="149"/>
      <c r="C374" s="150" t="s">
        <v>493</v>
      </c>
      <c r="D374" s="150" t="s">
        <v>170</v>
      </c>
      <c r="E374" s="151" t="s">
        <v>1430</v>
      </c>
      <c r="F374" s="152" t="s">
        <v>1431</v>
      </c>
      <c r="G374" s="153" t="s">
        <v>670</v>
      </c>
      <c r="H374" s="154">
        <v>3</v>
      </c>
      <c r="I374" s="155"/>
      <c r="J374" s="156">
        <f>ROUND(I374*H374,2)</f>
        <v>0</v>
      </c>
      <c r="K374" s="152" t="s">
        <v>187</v>
      </c>
      <c r="L374" s="34"/>
      <c r="M374" s="157" t="s">
        <v>1</v>
      </c>
      <c r="N374" s="158" t="s">
        <v>40</v>
      </c>
      <c r="O374" s="59"/>
      <c r="P374" s="159">
        <f>O374*H374</f>
        <v>0</v>
      </c>
      <c r="Q374" s="159">
        <v>0</v>
      </c>
      <c r="R374" s="159">
        <f>Q374*H374</f>
        <v>0</v>
      </c>
      <c r="S374" s="159">
        <v>0</v>
      </c>
      <c r="T374" s="160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1" t="s">
        <v>108</v>
      </c>
      <c r="AT374" s="161" t="s">
        <v>170</v>
      </c>
      <c r="AU374" s="161" t="s">
        <v>84</v>
      </c>
      <c r="AY374" s="18" t="s">
        <v>168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8" t="s">
        <v>82</v>
      </c>
      <c r="BK374" s="162">
        <f>ROUND(I374*H374,2)</f>
        <v>0</v>
      </c>
      <c r="BL374" s="18" t="s">
        <v>108</v>
      </c>
      <c r="BM374" s="161" t="s">
        <v>2781</v>
      </c>
    </row>
    <row r="375" spans="1:65" s="2" customFormat="1" ht="19.5">
      <c r="A375" s="33"/>
      <c r="B375" s="34"/>
      <c r="C375" s="33"/>
      <c r="D375" s="163" t="s">
        <v>175</v>
      </c>
      <c r="E375" s="33"/>
      <c r="F375" s="164" t="s">
        <v>1433</v>
      </c>
      <c r="G375" s="33"/>
      <c r="H375" s="33"/>
      <c r="I375" s="165"/>
      <c r="J375" s="33"/>
      <c r="K375" s="33"/>
      <c r="L375" s="34"/>
      <c r="M375" s="166"/>
      <c r="N375" s="167"/>
      <c r="O375" s="59"/>
      <c r="P375" s="59"/>
      <c r="Q375" s="59"/>
      <c r="R375" s="59"/>
      <c r="S375" s="59"/>
      <c r="T375" s="60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175</v>
      </c>
      <c r="AU375" s="18" t="s">
        <v>84</v>
      </c>
    </row>
    <row r="376" spans="1:65" s="2" customFormat="1" ht="19.5">
      <c r="A376" s="33"/>
      <c r="B376" s="34"/>
      <c r="C376" s="33"/>
      <c r="D376" s="163" t="s">
        <v>177</v>
      </c>
      <c r="E376" s="33"/>
      <c r="F376" s="168" t="s">
        <v>2679</v>
      </c>
      <c r="G376" s="33"/>
      <c r="H376" s="33"/>
      <c r="I376" s="165"/>
      <c r="J376" s="33"/>
      <c r="K376" s="33"/>
      <c r="L376" s="34"/>
      <c r="M376" s="166"/>
      <c r="N376" s="167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177</v>
      </c>
      <c r="AU376" s="18" t="s">
        <v>84</v>
      </c>
    </row>
    <row r="377" spans="1:65" s="13" customFormat="1">
      <c r="B377" s="169"/>
      <c r="D377" s="163" t="s">
        <v>179</v>
      </c>
      <c r="E377" s="170" t="s">
        <v>1</v>
      </c>
      <c r="F377" s="171" t="s">
        <v>2782</v>
      </c>
      <c r="H377" s="170" t="s">
        <v>1</v>
      </c>
      <c r="I377" s="172"/>
      <c r="L377" s="169"/>
      <c r="M377" s="173"/>
      <c r="N377" s="174"/>
      <c r="O377" s="174"/>
      <c r="P377" s="174"/>
      <c r="Q377" s="174"/>
      <c r="R377" s="174"/>
      <c r="S377" s="174"/>
      <c r="T377" s="175"/>
      <c r="AT377" s="170" t="s">
        <v>179</v>
      </c>
      <c r="AU377" s="170" t="s">
        <v>84</v>
      </c>
      <c r="AV377" s="13" t="s">
        <v>82</v>
      </c>
      <c r="AW377" s="13" t="s">
        <v>31</v>
      </c>
      <c r="AX377" s="13" t="s">
        <v>75</v>
      </c>
      <c r="AY377" s="170" t="s">
        <v>168</v>
      </c>
    </row>
    <row r="378" spans="1:65" s="14" customFormat="1">
      <c r="B378" s="176"/>
      <c r="D378" s="163" t="s">
        <v>179</v>
      </c>
      <c r="E378" s="177" t="s">
        <v>1</v>
      </c>
      <c r="F378" s="178" t="s">
        <v>2950</v>
      </c>
      <c r="H378" s="179">
        <v>3</v>
      </c>
      <c r="I378" s="180"/>
      <c r="L378" s="176"/>
      <c r="M378" s="181"/>
      <c r="N378" s="182"/>
      <c r="O378" s="182"/>
      <c r="P378" s="182"/>
      <c r="Q378" s="182"/>
      <c r="R378" s="182"/>
      <c r="S378" s="182"/>
      <c r="T378" s="183"/>
      <c r="AT378" s="177" t="s">
        <v>179</v>
      </c>
      <c r="AU378" s="177" t="s">
        <v>84</v>
      </c>
      <c r="AV378" s="14" t="s">
        <v>84</v>
      </c>
      <c r="AW378" s="14" t="s">
        <v>31</v>
      </c>
      <c r="AX378" s="14" t="s">
        <v>82</v>
      </c>
      <c r="AY378" s="177" t="s">
        <v>168</v>
      </c>
    </row>
    <row r="379" spans="1:65" s="2" customFormat="1" ht="16.5" customHeight="1">
      <c r="A379" s="33"/>
      <c r="B379" s="149"/>
      <c r="C379" s="200" t="s">
        <v>522</v>
      </c>
      <c r="D379" s="200" t="s">
        <v>523</v>
      </c>
      <c r="E379" s="201" t="s">
        <v>1444</v>
      </c>
      <c r="F379" s="202" t="s">
        <v>1445</v>
      </c>
      <c r="G379" s="203" t="s">
        <v>269</v>
      </c>
      <c r="H379" s="204">
        <v>3</v>
      </c>
      <c r="I379" s="205"/>
      <c r="J379" s="206">
        <f>ROUND(I379*H379,2)</f>
        <v>0</v>
      </c>
      <c r="K379" s="202" t="s">
        <v>1</v>
      </c>
      <c r="L379" s="207"/>
      <c r="M379" s="208" t="s">
        <v>1</v>
      </c>
      <c r="N379" s="209" t="s">
        <v>40</v>
      </c>
      <c r="O379" s="59"/>
      <c r="P379" s="159">
        <f>O379*H379</f>
        <v>0</v>
      </c>
      <c r="Q379" s="159">
        <v>0</v>
      </c>
      <c r="R379" s="159">
        <f>Q379*H379</f>
        <v>0</v>
      </c>
      <c r="S379" s="159">
        <v>0</v>
      </c>
      <c r="T379" s="160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1" t="s">
        <v>244</v>
      </c>
      <c r="AT379" s="161" t="s">
        <v>523</v>
      </c>
      <c r="AU379" s="161" t="s">
        <v>84</v>
      </c>
      <c r="AY379" s="18" t="s">
        <v>168</v>
      </c>
      <c r="BE379" s="162">
        <f>IF(N379="základní",J379,0)</f>
        <v>0</v>
      </c>
      <c r="BF379" s="162">
        <f>IF(N379="snížená",J379,0)</f>
        <v>0</v>
      </c>
      <c r="BG379" s="162">
        <f>IF(N379="zákl. přenesená",J379,0)</f>
        <v>0</v>
      </c>
      <c r="BH379" s="162">
        <f>IF(N379="sníž. přenesená",J379,0)</f>
        <v>0</v>
      </c>
      <c r="BI379" s="162">
        <f>IF(N379="nulová",J379,0)</f>
        <v>0</v>
      </c>
      <c r="BJ379" s="18" t="s">
        <v>82</v>
      </c>
      <c r="BK379" s="162">
        <f>ROUND(I379*H379,2)</f>
        <v>0</v>
      </c>
      <c r="BL379" s="18" t="s">
        <v>108</v>
      </c>
      <c r="BM379" s="161" t="s">
        <v>2783</v>
      </c>
    </row>
    <row r="380" spans="1:65" s="2" customFormat="1">
      <c r="A380" s="33"/>
      <c r="B380" s="34"/>
      <c r="C380" s="33"/>
      <c r="D380" s="163" t="s">
        <v>175</v>
      </c>
      <c r="E380" s="33"/>
      <c r="F380" s="164" t="s">
        <v>1445</v>
      </c>
      <c r="G380" s="33"/>
      <c r="H380" s="33"/>
      <c r="I380" s="165"/>
      <c r="J380" s="33"/>
      <c r="K380" s="33"/>
      <c r="L380" s="34"/>
      <c r="M380" s="166"/>
      <c r="N380" s="167"/>
      <c r="O380" s="59"/>
      <c r="P380" s="59"/>
      <c r="Q380" s="59"/>
      <c r="R380" s="59"/>
      <c r="S380" s="59"/>
      <c r="T380" s="60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8" t="s">
        <v>175</v>
      </c>
      <c r="AU380" s="18" t="s">
        <v>84</v>
      </c>
    </row>
    <row r="381" spans="1:65" s="2" customFormat="1" ht="24.2" customHeight="1">
      <c r="A381" s="33"/>
      <c r="B381" s="149"/>
      <c r="C381" s="150" t="s">
        <v>533</v>
      </c>
      <c r="D381" s="150" t="s">
        <v>170</v>
      </c>
      <c r="E381" s="151" t="s">
        <v>1450</v>
      </c>
      <c r="F381" s="152" t="s">
        <v>1451</v>
      </c>
      <c r="G381" s="153" t="s">
        <v>670</v>
      </c>
      <c r="H381" s="154">
        <v>8</v>
      </c>
      <c r="I381" s="155"/>
      <c r="J381" s="156">
        <f>ROUND(I381*H381,2)</f>
        <v>0</v>
      </c>
      <c r="K381" s="152" t="s">
        <v>1</v>
      </c>
      <c r="L381" s="34"/>
      <c r="M381" s="157" t="s">
        <v>1</v>
      </c>
      <c r="N381" s="158" t="s">
        <v>40</v>
      </c>
      <c r="O381" s="59"/>
      <c r="P381" s="159">
        <f>O381*H381</f>
        <v>0</v>
      </c>
      <c r="Q381" s="159">
        <v>8.0000000000000007E-5</v>
      </c>
      <c r="R381" s="159">
        <f>Q381*H381</f>
        <v>6.4000000000000005E-4</v>
      </c>
      <c r="S381" s="159">
        <v>0</v>
      </c>
      <c r="T381" s="160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1" t="s">
        <v>108</v>
      </c>
      <c r="AT381" s="161" t="s">
        <v>170</v>
      </c>
      <c r="AU381" s="161" t="s">
        <v>84</v>
      </c>
      <c r="AY381" s="18" t="s">
        <v>168</v>
      </c>
      <c r="BE381" s="162">
        <f>IF(N381="základní",J381,0)</f>
        <v>0</v>
      </c>
      <c r="BF381" s="162">
        <f>IF(N381="snížená",J381,0)</f>
        <v>0</v>
      </c>
      <c r="BG381" s="162">
        <f>IF(N381="zákl. přenesená",J381,0)</f>
        <v>0</v>
      </c>
      <c r="BH381" s="162">
        <f>IF(N381="sníž. přenesená",J381,0)</f>
        <v>0</v>
      </c>
      <c r="BI381" s="162">
        <f>IF(N381="nulová",J381,0)</f>
        <v>0</v>
      </c>
      <c r="BJ381" s="18" t="s">
        <v>82</v>
      </c>
      <c r="BK381" s="162">
        <f>ROUND(I381*H381,2)</f>
        <v>0</v>
      </c>
      <c r="BL381" s="18" t="s">
        <v>108</v>
      </c>
      <c r="BM381" s="161" t="s">
        <v>2784</v>
      </c>
    </row>
    <row r="382" spans="1:65" s="2" customFormat="1" ht="19.5">
      <c r="A382" s="33"/>
      <c r="B382" s="34"/>
      <c r="C382" s="33"/>
      <c r="D382" s="163" t="s">
        <v>175</v>
      </c>
      <c r="E382" s="33"/>
      <c r="F382" s="164" t="s">
        <v>1451</v>
      </c>
      <c r="G382" s="33"/>
      <c r="H382" s="33"/>
      <c r="I382" s="165"/>
      <c r="J382" s="33"/>
      <c r="K382" s="33"/>
      <c r="L382" s="34"/>
      <c r="M382" s="166"/>
      <c r="N382" s="167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175</v>
      </c>
      <c r="AU382" s="18" t="s">
        <v>84</v>
      </c>
    </row>
    <row r="383" spans="1:65" s="2" customFormat="1" ht="19.5">
      <c r="A383" s="33"/>
      <c r="B383" s="34"/>
      <c r="C383" s="33"/>
      <c r="D383" s="163" t="s">
        <v>177</v>
      </c>
      <c r="E383" s="33"/>
      <c r="F383" s="168" t="s">
        <v>2679</v>
      </c>
      <c r="G383" s="33"/>
      <c r="H383" s="33"/>
      <c r="I383" s="165"/>
      <c r="J383" s="33"/>
      <c r="K383" s="33"/>
      <c r="L383" s="34"/>
      <c r="M383" s="166"/>
      <c r="N383" s="167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177</v>
      </c>
      <c r="AU383" s="18" t="s">
        <v>84</v>
      </c>
    </row>
    <row r="384" spans="1:65" s="14" customFormat="1">
      <c r="B384" s="176"/>
      <c r="D384" s="163" t="s">
        <v>179</v>
      </c>
      <c r="E384" s="177" t="s">
        <v>1</v>
      </c>
      <c r="F384" s="178" t="s">
        <v>2951</v>
      </c>
      <c r="H384" s="179">
        <v>8</v>
      </c>
      <c r="I384" s="180"/>
      <c r="L384" s="176"/>
      <c r="M384" s="181"/>
      <c r="N384" s="182"/>
      <c r="O384" s="182"/>
      <c r="P384" s="182"/>
      <c r="Q384" s="182"/>
      <c r="R384" s="182"/>
      <c r="S384" s="182"/>
      <c r="T384" s="183"/>
      <c r="AT384" s="177" t="s">
        <v>179</v>
      </c>
      <c r="AU384" s="177" t="s">
        <v>84</v>
      </c>
      <c r="AV384" s="14" t="s">
        <v>84</v>
      </c>
      <c r="AW384" s="14" t="s">
        <v>31</v>
      </c>
      <c r="AX384" s="14" t="s">
        <v>82</v>
      </c>
      <c r="AY384" s="177" t="s">
        <v>168</v>
      </c>
    </row>
    <row r="385" spans="1:65" s="2" customFormat="1" ht="24.2" customHeight="1">
      <c r="A385" s="33"/>
      <c r="B385" s="149"/>
      <c r="C385" s="200" t="s">
        <v>544</v>
      </c>
      <c r="D385" s="200" t="s">
        <v>523</v>
      </c>
      <c r="E385" s="201" t="s">
        <v>1454</v>
      </c>
      <c r="F385" s="202" t="s">
        <v>2786</v>
      </c>
      <c r="G385" s="203" t="s">
        <v>269</v>
      </c>
      <c r="H385" s="204">
        <v>8</v>
      </c>
      <c r="I385" s="205"/>
      <c r="J385" s="206">
        <f>ROUND(I385*H385,2)</f>
        <v>0</v>
      </c>
      <c r="K385" s="202" t="s">
        <v>1</v>
      </c>
      <c r="L385" s="207"/>
      <c r="M385" s="208" t="s">
        <v>1</v>
      </c>
      <c r="N385" s="209" t="s">
        <v>40</v>
      </c>
      <c r="O385" s="59"/>
      <c r="P385" s="159">
        <f>O385*H385</f>
        <v>0</v>
      </c>
      <c r="Q385" s="159">
        <v>0</v>
      </c>
      <c r="R385" s="159">
        <f>Q385*H385</f>
        <v>0</v>
      </c>
      <c r="S385" s="159">
        <v>0</v>
      </c>
      <c r="T385" s="16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1" t="s">
        <v>244</v>
      </c>
      <c r="AT385" s="161" t="s">
        <v>523</v>
      </c>
      <c r="AU385" s="161" t="s">
        <v>84</v>
      </c>
      <c r="AY385" s="18" t="s">
        <v>168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8" t="s">
        <v>82</v>
      </c>
      <c r="BK385" s="162">
        <f>ROUND(I385*H385,2)</f>
        <v>0</v>
      </c>
      <c r="BL385" s="18" t="s">
        <v>108</v>
      </c>
      <c r="BM385" s="161" t="s">
        <v>2787</v>
      </c>
    </row>
    <row r="386" spans="1:65" s="2" customFormat="1" ht="19.5">
      <c r="A386" s="33"/>
      <c r="B386" s="34"/>
      <c r="C386" s="33"/>
      <c r="D386" s="163" t="s">
        <v>175</v>
      </c>
      <c r="E386" s="33"/>
      <c r="F386" s="164" t="s">
        <v>2786</v>
      </c>
      <c r="G386" s="33"/>
      <c r="H386" s="33"/>
      <c r="I386" s="165"/>
      <c r="J386" s="33"/>
      <c r="K386" s="33"/>
      <c r="L386" s="34"/>
      <c r="M386" s="166"/>
      <c r="N386" s="167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175</v>
      </c>
      <c r="AU386" s="18" t="s">
        <v>84</v>
      </c>
    </row>
    <row r="387" spans="1:65" s="2" customFormat="1" ht="37.9" customHeight="1">
      <c r="A387" s="33"/>
      <c r="B387" s="149"/>
      <c r="C387" s="150" t="s">
        <v>549</v>
      </c>
      <c r="D387" s="150" t="s">
        <v>170</v>
      </c>
      <c r="E387" s="151" t="s">
        <v>2788</v>
      </c>
      <c r="F387" s="152" t="s">
        <v>2789</v>
      </c>
      <c r="G387" s="153" t="s">
        <v>269</v>
      </c>
      <c r="H387" s="154">
        <v>8</v>
      </c>
      <c r="I387" s="155"/>
      <c r="J387" s="156">
        <f>ROUND(I387*H387,2)</f>
        <v>0</v>
      </c>
      <c r="K387" s="152" t="s">
        <v>1</v>
      </c>
      <c r="L387" s="34"/>
      <c r="M387" s="157" t="s">
        <v>1</v>
      </c>
      <c r="N387" s="158" t="s">
        <v>40</v>
      </c>
      <c r="O387" s="59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108</v>
      </c>
      <c r="AT387" s="161" t="s">
        <v>170</v>
      </c>
      <c r="AU387" s="161" t="s">
        <v>84</v>
      </c>
      <c r="AY387" s="18" t="s">
        <v>168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82</v>
      </c>
      <c r="BK387" s="162">
        <f>ROUND(I387*H387,2)</f>
        <v>0</v>
      </c>
      <c r="BL387" s="18" t="s">
        <v>108</v>
      </c>
      <c r="BM387" s="161" t="s">
        <v>2790</v>
      </c>
    </row>
    <row r="388" spans="1:65" s="2" customFormat="1" ht="19.5">
      <c r="A388" s="33"/>
      <c r="B388" s="34"/>
      <c r="C388" s="33"/>
      <c r="D388" s="163" t="s">
        <v>175</v>
      </c>
      <c r="E388" s="33"/>
      <c r="F388" s="164" t="s">
        <v>2789</v>
      </c>
      <c r="G388" s="33"/>
      <c r="H388" s="33"/>
      <c r="I388" s="165"/>
      <c r="J388" s="33"/>
      <c r="K388" s="33"/>
      <c r="L388" s="34"/>
      <c r="M388" s="166"/>
      <c r="N388" s="167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175</v>
      </c>
      <c r="AU388" s="18" t="s">
        <v>84</v>
      </c>
    </row>
    <row r="389" spans="1:65" s="2" customFormat="1" ht="39">
      <c r="A389" s="33"/>
      <c r="B389" s="34"/>
      <c r="C389" s="33"/>
      <c r="D389" s="163" t="s">
        <v>177</v>
      </c>
      <c r="E389" s="33"/>
      <c r="F389" s="168" t="s">
        <v>2791</v>
      </c>
      <c r="G389" s="33"/>
      <c r="H389" s="33"/>
      <c r="I389" s="165"/>
      <c r="J389" s="33"/>
      <c r="K389" s="33"/>
      <c r="L389" s="34"/>
      <c r="M389" s="166"/>
      <c r="N389" s="167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177</v>
      </c>
      <c r="AU389" s="18" t="s">
        <v>84</v>
      </c>
    </row>
    <row r="390" spans="1:65" s="14" customFormat="1">
      <c r="B390" s="176"/>
      <c r="D390" s="163" t="s">
        <v>179</v>
      </c>
      <c r="E390" s="177" t="s">
        <v>1</v>
      </c>
      <c r="F390" s="178" t="s">
        <v>244</v>
      </c>
      <c r="H390" s="179">
        <v>8</v>
      </c>
      <c r="I390" s="180"/>
      <c r="L390" s="176"/>
      <c r="M390" s="181"/>
      <c r="N390" s="182"/>
      <c r="O390" s="182"/>
      <c r="P390" s="182"/>
      <c r="Q390" s="182"/>
      <c r="R390" s="182"/>
      <c r="S390" s="182"/>
      <c r="T390" s="183"/>
      <c r="AT390" s="177" t="s">
        <v>179</v>
      </c>
      <c r="AU390" s="177" t="s">
        <v>84</v>
      </c>
      <c r="AV390" s="14" t="s">
        <v>84</v>
      </c>
      <c r="AW390" s="14" t="s">
        <v>31</v>
      </c>
      <c r="AX390" s="14" t="s">
        <v>82</v>
      </c>
      <c r="AY390" s="177" t="s">
        <v>168</v>
      </c>
    </row>
    <row r="391" spans="1:65" s="12" customFormat="1" ht="22.9" customHeight="1">
      <c r="B391" s="136"/>
      <c r="D391" s="137" t="s">
        <v>74</v>
      </c>
      <c r="E391" s="147" t="s">
        <v>251</v>
      </c>
      <c r="F391" s="147" t="s">
        <v>1023</v>
      </c>
      <c r="I391" s="139"/>
      <c r="J391" s="148">
        <f>BK391</f>
        <v>0</v>
      </c>
      <c r="L391" s="136"/>
      <c r="M391" s="141"/>
      <c r="N391" s="142"/>
      <c r="O391" s="142"/>
      <c r="P391" s="143">
        <f>SUM(P392:P409)</f>
        <v>0</v>
      </c>
      <c r="Q391" s="142"/>
      <c r="R391" s="143">
        <f>SUM(R392:R409)</f>
        <v>0</v>
      </c>
      <c r="S391" s="142"/>
      <c r="T391" s="144">
        <f>SUM(T392:T409)</f>
        <v>0</v>
      </c>
      <c r="AR391" s="137" t="s">
        <v>82</v>
      </c>
      <c r="AT391" s="145" t="s">
        <v>74</v>
      </c>
      <c r="AU391" s="145" t="s">
        <v>82</v>
      </c>
      <c r="AY391" s="137" t="s">
        <v>168</v>
      </c>
      <c r="BK391" s="146">
        <f>SUM(BK392:BK409)</f>
        <v>0</v>
      </c>
    </row>
    <row r="392" spans="1:65" s="2" customFormat="1" ht="21.75" customHeight="1">
      <c r="A392" s="33"/>
      <c r="B392" s="149"/>
      <c r="C392" s="150" t="s">
        <v>556</v>
      </c>
      <c r="D392" s="150" t="s">
        <v>170</v>
      </c>
      <c r="E392" s="151" t="s">
        <v>1025</v>
      </c>
      <c r="F392" s="152" t="s">
        <v>1026</v>
      </c>
      <c r="G392" s="153" t="s">
        <v>254</v>
      </c>
      <c r="H392" s="154">
        <v>47.38</v>
      </c>
      <c r="I392" s="155"/>
      <c r="J392" s="156">
        <f>ROUND(I392*H392,2)</f>
        <v>0</v>
      </c>
      <c r="K392" s="152" t="s">
        <v>187</v>
      </c>
      <c r="L392" s="34"/>
      <c r="M392" s="157" t="s">
        <v>1</v>
      </c>
      <c r="N392" s="158" t="s">
        <v>40</v>
      </c>
      <c r="O392" s="59"/>
      <c r="P392" s="159">
        <f>O392*H392</f>
        <v>0</v>
      </c>
      <c r="Q392" s="159">
        <v>0</v>
      </c>
      <c r="R392" s="159">
        <f>Q392*H392</f>
        <v>0</v>
      </c>
      <c r="S392" s="159">
        <v>0</v>
      </c>
      <c r="T392" s="160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1" t="s">
        <v>108</v>
      </c>
      <c r="AT392" s="161" t="s">
        <v>170</v>
      </c>
      <c r="AU392" s="161" t="s">
        <v>84</v>
      </c>
      <c r="AY392" s="18" t="s">
        <v>168</v>
      </c>
      <c r="BE392" s="162">
        <f>IF(N392="základní",J392,0)</f>
        <v>0</v>
      </c>
      <c r="BF392" s="162">
        <f>IF(N392="snížená",J392,0)</f>
        <v>0</v>
      </c>
      <c r="BG392" s="162">
        <f>IF(N392="zákl. přenesená",J392,0)</f>
        <v>0</v>
      </c>
      <c r="BH392" s="162">
        <f>IF(N392="sníž. přenesená",J392,0)</f>
        <v>0</v>
      </c>
      <c r="BI392" s="162">
        <f>IF(N392="nulová",J392,0)</f>
        <v>0</v>
      </c>
      <c r="BJ392" s="18" t="s">
        <v>82</v>
      </c>
      <c r="BK392" s="162">
        <f>ROUND(I392*H392,2)</f>
        <v>0</v>
      </c>
      <c r="BL392" s="18" t="s">
        <v>108</v>
      </c>
      <c r="BM392" s="161" t="s">
        <v>2796</v>
      </c>
    </row>
    <row r="393" spans="1:65" s="2" customFormat="1" ht="19.5">
      <c r="A393" s="33"/>
      <c r="B393" s="34"/>
      <c r="C393" s="33"/>
      <c r="D393" s="163" t="s">
        <v>175</v>
      </c>
      <c r="E393" s="33"/>
      <c r="F393" s="164" t="s">
        <v>1028</v>
      </c>
      <c r="G393" s="33"/>
      <c r="H393" s="33"/>
      <c r="I393" s="165"/>
      <c r="J393" s="33"/>
      <c r="K393" s="33"/>
      <c r="L393" s="34"/>
      <c r="M393" s="166"/>
      <c r="N393" s="167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175</v>
      </c>
      <c r="AU393" s="18" t="s">
        <v>84</v>
      </c>
    </row>
    <row r="394" spans="1:65" s="2" customFormat="1" ht="19.5">
      <c r="A394" s="33"/>
      <c r="B394" s="34"/>
      <c r="C394" s="33"/>
      <c r="D394" s="163" t="s">
        <v>177</v>
      </c>
      <c r="E394" s="33"/>
      <c r="F394" s="168" t="s">
        <v>2679</v>
      </c>
      <c r="G394" s="33"/>
      <c r="H394" s="33"/>
      <c r="I394" s="165"/>
      <c r="J394" s="33"/>
      <c r="K394" s="33"/>
      <c r="L394" s="34"/>
      <c r="M394" s="166"/>
      <c r="N394" s="167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177</v>
      </c>
      <c r="AU394" s="18" t="s">
        <v>84</v>
      </c>
    </row>
    <row r="395" spans="1:65" s="13" customFormat="1" ht="22.5">
      <c r="B395" s="169"/>
      <c r="D395" s="163" t="s">
        <v>179</v>
      </c>
      <c r="E395" s="170" t="s">
        <v>1</v>
      </c>
      <c r="F395" s="171" t="s">
        <v>2797</v>
      </c>
      <c r="H395" s="170" t="s">
        <v>1</v>
      </c>
      <c r="I395" s="172"/>
      <c r="L395" s="169"/>
      <c r="M395" s="173"/>
      <c r="N395" s="174"/>
      <c r="O395" s="174"/>
      <c r="P395" s="174"/>
      <c r="Q395" s="174"/>
      <c r="R395" s="174"/>
      <c r="S395" s="174"/>
      <c r="T395" s="175"/>
      <c r="AT395" s="170" t="s">
        <v>179</v>
      </c>
      <c r="AU395" s="170" t="s">
        <v>84</v>
      </c>
      <c r="AV395" s="13" t="s">
        <v>82</v>
      </c>
      <c r="AW395" s="13" t="s">
        <v>31</v>
      </c>
      <c r="AX395" s="13" t="s">
        <v>75</v>
      </c>
      <c r="AY395" s="170" t="s">
        <v>168</v>
      </c>
    </row>
    <row r="396" spans="1:65" s="13" customFormat="1">
      <c r="B396" s="169"/>
      <c r="D396" s="163" t="s">
        <v>179</v>
      </c>
      <c r="E396" s="170" t="s">
        <v>1</v>
      </c>
      <c r="F396" s="171" t="s">
        <v>2798</v>
      </c>
      <c r="H396" s="170" t="s">
        <v>1</v>
      </c>
      <c r="I396" s="172"/>
      <c r="L396" s="169"/>
      <c r="M396" s="173"/>
      <c r="N396" s="174"/>
      <c r="O396" s="174"/>
      <c r="P396" s="174"/>
      <c r="Q396" s="174"/>
      <c r="R396" s="174"/>
      <c r="S396" s="174"/>
      <c r="T396" s="175"/>
      <c r="AT396" s="170" t="s">
        <v>179</v>
      </c>
      <c r="AU396" s="170" t="s">
        <v>84</v>
      </c>
      <c r="AV396" s="13" t="s">
        <v>82</v>
      </c>
      <c r="AW396" s="13" t="s">
        <v>31</v>
      </c>
      <c r="AX396" s="13" t="s">
        <v>75</v>
      </c>
      <c r="AY396" s="170" t="s">
        <v>168</v>
      </c>
    </row>
    <row r="397" spans="1:65" s="13" customFormat="1">
      <c r="B397" s="169"/>
      <c r="D397" s="163" t="s">
        <v>179</v>
      </c>
      <c r="E397" s="170" t="s">
        <v>1</v>
      </c>
      <c r="F397" s="171" t="s">
        <v>2227</v>
      </c>
      <c r="H397" s="170" t="s">
        <v>1</v>
      </c>
      <c r="I397" s="172"/>
      <c r="L397" s="169"/>
      <c r="M397" s="173"/>
      <c r="N397" s="174"/>
      <c r="O397" s="174"/>
      <c r="P397" s="174"/>
      <c r="Q397" s="174"/>
      <c r="R397" s="174"/>
      <c r="S397" s="174"/>
      <c r="T397" s="175"/>
      <c r="AT397" s="170" t="s">
        <v>179</v>
      </c>
      <c r="AU397" s="170" t="s">
        <v>84</v>
      </c>
      <c r="AV397" s="13" t="s">
        <v>82</v>
      </c>
      <c r="AW397" s="13" t="s">
        <v>31</v>
      </c>
      <c r="AX397" s="13" t="s">
        <v>75</v>
      </c>
      <c r="AY397" s="170" t="s">
        <v>168</v>
      </c>
    </row>
    <row r="398" spans="1:65" s="13" customFormat="1">
      <c r="B398" s="169"/>
      <c r="D398" s="163" t="s">
        <v>179</v>
      </c>
      <c r="E398" s="170" t="s">
        <v>1</v>
      </c>
      <c r="F398" s="171" t="s">
        <v>2698</v>
      </c>
      <c r="H398" s="170" t="s">
        <v>1</v>
      </c>
      <c r="I398" s="172"/>
      <c r="L398" s="169"/>
      <c r="M398" s="173"/>
      <c r="N398" s="174"/>
      <c r="O398" s="174"/>
      <c r="P398" s="174"/>
      <c r="Q398" s="174"/>
      <c r="R398" s="174"/>
      <c r="S398" s="174"/>
      <c r="T398" s="175"/>
      <c r="AT398" s="170" t="s">
        <v>179</v>
      </c>
      <c r="AU398" s="170" t="s">
        <v>84</v>
      </c>
      <c r="AV398" s="13" t="s">
        <v>82</v>
      </c>
      <c r="AW398" s="13" t="s">
        <v>31</v>
      </c>
      <c r="AX398" s="13" t="s">
        <v>75</v>
      </c>
      <c r="AY398" s="170" t="s">
        <v>168</v>
      </c>
    </row>
    <row r="399" spans="1:65" s="14" customFormat="1">
      <c r="B399" s="176"/>
      <c r="D399" s="163" t="s">
        <v>179</v>
      </c>
      <c r="E399" s="177" t="s">
        <v>1</v>
      </c>
      <c r="F399" s="178" t="s">
        <v>2952</v>
      </c>
      <c r="H399" s="179">
        <v>2.35</v>
      </c>
      <c r="I399" s="180"/>
      <c r="L399" s="176"/>
      <c r="M399" s="181"/>
      <c r="N399" s="182"/>
      <c r="O399" s="182"/>
      <c r="P399" s="182"/>
      <c r="Q399" s="182"/>
      <c r="R399" s="182"/>
      <c r="S399" s="182"/>
      <c r="T399" s="183"/>
      <c r="AT399" s="177" t="s">
        <v>179</v>
      </c>
      <c r="AU399" s="177" t="s">
        <v>84</v>
      </c>
      <c r="AV399" s="14" t="s">
        <v>84</v>
      </c>
      <c r="AW399" s="14" t="s">
        <v>31</v>
      </c>
      <c r="AX399" s="14" t="s">
        <v>75</v>
      </c>
      <c r="AY399" s="177" t="s">
        <v>168</v>
      </c>
    </row>
    <row r="400" spans="1:65" s="14" customFormat="1">
      <c r="B400" s="176"/>
      <c r="D400" s="163" t="s">
        <v>179</v>
      </c>
      <c r="E400" s="177" t="s">
        <v>1</v>
      </c>
      <c r="F400" s="178" t="s">
        <v>2953</v>
      </c>
      <c r="H400" s="179">
        <v>2.4700000000000002</v>
      </c>
      <c r="I400" s="180"/>
      <c r="L400" s="176"/>
      <c r="M400" s="181"/>
      <c r="N400" s="182"/>
      <c r="O400" s="182"/>
      <c r="P400" s="182"/>
      <c r="Q400" s="182"/>
      <c r="R400" s="182"/>
      <c r="S400" s="182"/>
      <c r="T400" s="183"/>
      <c r="AT400" s="177" t="s">
        <v>179</v>
      </c>
      <c r="AU400" s="177" t="s">
        <v>84</v>
      </c>
      <c r="AV400" s="14" t="s">
        <v>84</v>
      </c>
      <c r="AW400" s="14" t="s">
        <v>31</v>
      </c>
      <c r="AX400" s="14" t="s">
        <v>75</v>
      </c>
      <c r="AY400" s="177" t="s">
        <v>168</v>
      </c>
    </row>
    <row r="401" spans="1:65" s="14" customFormat="1">
      <c r="B401" s="176"/>
      <c r="D401" s="163" t="s">
        <v>179</v>
      </c>
      <c r="E401" s="177" t="s">
        <v>1</v>
      </c>
      <c r="F401" s="178" t="s">
        <v>2954</v>
      </c>
      <c r="H401" s="179">
        <v>6.82</v>
      </c>
      <c r="I401" s="180"/>
      <c r="L401" s="176"/>
      <c r="M401" s="181"/>
      <c r="N401" s="182"/>
      <c r="O401" s="182"/>
      <c r="P401" s="182"/>
      <c r="Q401" s="182"/>
      <c r="R401" s="182"/>
      <c r="S401" s="182"/>
      <c r="T401" s="183"/>
      <c r="AT401" s="177" t="s">
        <v>179</v>
      </c>
      <c r="AU401" s="177" t="s">
        <v>84</v>
      </c>
      <c r="AV401" s="14" t="s">
        <v>84</v>
      </c>
      <c r="AW401" s="14" t="s">
        <v>31</v>
      </c>
      <c r="AX401" s="14" t="s">
        <v>75</v>
      </c>
      <c r="AY401" s="177" t="s">
        <v>168</v>
      </c>
    </row>
    <row r="402" spans="1:65" s="14" customFormat="1">
      <c r="B402" s="176"/>
      <c r="D402" s="163" t="s">
        <v>179</v>
      </c>
      <c r="E402" s="177" t="s">
        <v>1</v>
      </c>
      <c r="F402" s="178" t="s">
        <v>2955</v>
      </c>
      <c r="H402" s="179">
        <v>7.04</v>
      </c>
      <c r="I402" s="180"/>
      <c r="L402" s="176"/>
      <c r="M402" s="181"/>
      <c r="N402" s="182"/>
      <c r="O402" s="182"/>
      <c r="P402" s="182"/>
      <c r="Q402" s="182"/>
      <c r="R402" s="182"/>
      <c r="S402" s="182"/>
      <c r="T402" s="183"/>
      <c r="AT402" s="177" t="s">
        <v>179</v>
      </c>
      <c r="AU402" s="177" t="s">
        <v>84</v>
      </c>
      <c r="AV402" s="14" t="s">
        <v>84</v>
      </c>
      <c r="AW402" s="14" t="s">
        <v>31</v>
      </c>
      <c r="AX402" s="14" t="s">
        <v>75</v>
      </c>
      <c r="AY402" s="177" t="s">
        <v>168</v>
      </c>
    </row>
    <row r="403" spans="1:65" s="14" customFormat="1">
      <c r="B403" s="176"/>
      <c r="D403" s="163" t="s">
        <v>179</v>
      </c>
      <c r="E403" s="177" t="s">
        <v>1</v>
      </c>
      <c r="F403" s="178" t="s">
        <v>2956</v>
      </c>
      <c r="H403" s="179">
        <v>5.64</v>
      </c>
      <c r="I403" s="180"/>
      <c r="L403" s="176"/>
      <c r="M403" s="181"/>
      <c r="N403" s="182"/>
      <c r="O403" s="182"/>
      <c r="P403" s="182"/>
      <c r="Q403" s="182"/>
      <c r="R403" s="182"/>
      <c r="S403" s="182"/>
      <c r="T403" s="183"/>
      <c r="AT403" s="177" t="s">
        <v>179</v>
      </c>
      <c r="AU403" s="177" t="s">
        <v>84</v>
      </c>
      <c r="AV403" s="14" t="s">
        <v>84</v>
      </c>
      <c r="AW403" s="14" t="s">
        <v>31</v>
      </c>
      <c r="AX403" s="14" t="s">
        <v>75</v>
      </c>
      <c r="AY403" s="177" t="s">
        <v>168</v>
      </c>
    </row>
    <row r="404" spans="1:65" s="14" customFormat="1">
      <c r="B404" s="176"/>
      <c r="D404" s="163" t="s">
        <v>179</v>
      </c>
      <c r="E404" s="177" t="s">
        <v>1</v>
      </c>
      <c r="F404" s="178" t="s">
        <v>2957</v>
      </c>
      <c r="H404" s="179">
        <v>5.2</v>
      </c>
      <c r="I404" s="180"/>
      <c r="L404" s="176"/>
      <c r="M404" s="181"/>
      <c r="N404" s="182"/>
      <c r="O404" s="182"/>
      <c r="P404" s="182"/>
      <c r="Q404" s="182"/>
      <c r="R404" s="182"/>
      <c r="S404" s="182"/>
      <c r="T404" s="183"/>
      <c r="AT404" s="177" t="s">
        <v>179</v>
      </c>
      <c r="AU404" s="177" t="s">
        <v>84</v>
      </c>
      <c r="AV404" s="14" t="s">
        <v>84</v>
      </c>
      <c r="AW404" s="14" t="s">
        <v>31</v>
      </c>
      <c r="AX404" s="14" t="s">
        <v>75</v>
      </c>
      <c r="AY404" s="177" t="s">
        <v>168</v>
      </c>
    </row>
    <row r="405" spans="1:65" s="14" customFormat="1">
      <c r="B405" s="176"/>
      <c r="D405" s="163" t="s">
        <v>179</v>
      </c>
      <c r="E405" s="177" t="s">
        <v>1</v>
      </c>
      <c r="F405" s="178" t="s">
        <v>2958</v>
      </c>
      <c r="H405" s="179">
        <v>2.46</v>
      </c>
      <c r="I405" s="180"/>
      <c r="L405" s="176"/>
      <c r="M405" s="181"/>
      <c r="N405" s="182"/>
      <c r="O405" s="182"/>
      <c r="P405" s="182"/>
      <c r="Q405" s="182"/>
      <c r="R405" s="182"/>
      <c r="S405" s="182"/>
      <c r="T405" s="183"/>
      <c r="AT405" s="177" t="s">
        <v>179</v>
      </c>
      <c r="AU405" s="177" t="s">
        <v>84</v>
      </c>
      <c r="AV405" s="14" t="s">
        <v>84</v>
      </c>
      <c r="AW405" s="14" t="s">
        <v>31</v>
      </c>
      <c r="AX405" s="14" t="s">
        <v>75</v>
      </c>
      <c r="AY405" s="177" t="s">
        <v>168</v>
      </c>
    </row>
    <row r="406" spans="1:65" s="14" customFormat="1">
      <c r="B406" s="176"/>
      <c r="D406" s="163" t="s">
        <v>179</v>
      </c>
      <c r="E406" s="177" t="s">
        <v>1</v>
      </c>
      <c r="F406" s="178" t="s">
        <v>2959</v>
      </c>
      <c r="H406" s="179">
        <v>7.4</v>
      </c>
      <c r="I406" s="180"/>
      <c r="L406" s="176"/>
      <c r="M406" s="181"/>
      <c r="N406" s="182"/>
      <c r="O406" s="182"/>
      <c r="P406" s="182"/>
      <c r="Q406" s="182"/>
      <c r="R406" s="182"/>
      <c r="S406" s="182"/>
      <c r="T406" s="183"/>
      <c r="AT406" s="177" t="s">
        <v>179</v>
      </c>
      <c r="AU406" s="177" t="s">
        <v>84</v>
      </c>
      <c r="AV406" s="14" t="s">
        <v>84</v>
      </c>
      <c r="AW406" s="14" t="s">
        <v>31</v>
      </c>
      <c r="AX406" s="14" t="s">
        <v>75</v>
      </c>
      <c r="AY406" s="177" t="s">
        <v>168</v>
      </c>
    </row>
    <row r="407" spans="1:65" s="13" customFormat="1">
      <c r="B407" s="169"/>
      <c r="D407" s="163" t="s">
        <v>179</v>
      </c>
      <c r="E407" s="170" t="s">
        <v>1</v>
      </c>
      <c r="F407" s="171" t="s">
        <v>2691</v>
      </c>
      <c r="H407" s="170" t="s">
        <v>1</v>
      </c>
      <c r="I407" s="172"/>
      <c r="L407" s="169"/>
      <c r="M407" s="173"/>
      <c r="N407" s="174"/>
      <c r="O407" s="174"/>
      <c r="P407" s="174"/>
      <c r="Q407" s="174"/>
      <c r="R407" s="174"/>
      <c r="S407" s="174"/>
      <c r="T407" s="175"/>
      <c r="AT407" s="170" t="s">
        <v>179</v>
      </c>
      <c r="AU407" s="170" t="s">
        <v>84</v>
      </c>
      <c r="AV407" s="13" t="s">
        <v>82</v>
      </c>
      <c r="AW407" s="13" t="s">
        <v>31</v>
      </c>
      <c r="AX407" s="13" t="s">
        <v>75</v>
      </c>
      <c r="AY407" s="170" t="s">
        <v>168</v>
      </c>
    </row>
    <row r="408" spans="1:65" s="14" customFormat="1">
      <c r="B408" s="176"/>
      <c r="D408" s="163" t="s">
        <v>179</v>
      </c>
      <c r="E408" s="177" t="s">
        <v>1</v>
      </c>
      <c r="F408" s="178" t="s">
        <v>2960</v>
      </c>
      <c r="H408" s="179">
        <v>8</v>
      </c>
      <c r="I408" s="180"/>
      <c r="L408" s="176"/>
      <c r="M408" s="181"/>
      <c r="N408" s="182"/>
      <c r="O408" s="182"/>
      <c r="P408" s="182"/>
      <c r="Q408" s="182"/>
      <c r="R408" s="182"/>
      <c r="S408" s="182"/>
      <c r="T408" s="183"/>
      <c r="AT408" s="177" t="s">
        <v>179</v>
      </c>
      <c r="AU408" s="177" t="s">
        <v>84</v>
      </c>
      <c r="AV408" s="14" t="s">
        <v>84</v>
      </c>
      <c r="AW408" s="14" t="s">
        <v>31</v>
      </c>
      <c r="AX408" s="14" t="s">
        <v>75</v>
      </c>
      <c r="AY408" s="177" t="s">
        <v>168</v>
      </c>
    </row>
    <row r="409" spans="1:65" s="15" customFormat="1">
      <c r="B409" s="184"/>
      <c r="D409" s="163" t="s">
        <v>179</v>
      </c>
      <c r="E409" s="185" t="s">
        <v>1</v>
      </c>
      <c r="F409" s="186" t="s">
        <v>184</v>
      </c>
      <c r="H409" s="187">
        <v>47.38</v>
      </c>
      <c r="I409" s="188"/>
      <c r="L409" s="184"/>
      <c r="M409" s="189"/>
      <c r="N409" s="190"/>
      <c r="O409" s="190"/>
      <c r="P409" s="190"/>
      <c r="Q409" s="190"/>
      <c r="R409" s="190"/>
      <c r="S409" s="190"/>
      <c r="T409" s="191"/>
      <c r="AT409" s="185" t="s">
        <v>179</v>
      </c>
      <c r="AU409" s="185" t="s">
        <v>84</v>
      </c>
      <c r="AV409" s="15" t="s">
        <v>108</v>
      </c>
      <c r="AW409" s="15" t="s">
        <v>31</v>
      </c>
      <c r="AX409" s="15" t="s">
        <v>82</v>
      </c>
      <c r="AY409" s="185" t="s">
        <v>168</v>
      </c>
    </row>
    <row r="410" spans="1:65" s="12" customFormat="1" ht="22.9" customHeight="1">
      <c r="B410" s="136"/>
      <c r="D410" s="137" t="s">
        <v>74</v>
      </c>
      <c r="E410" s="147" t="s">
        <v>1101</v>
      </c>
      <c r="F410" s="147" t="s">
        <v>1102</v>
      </c>
      <c r="I410" s="139"/>
      <c r="J410" s="148">
        <f>BK410</f>
        <v>0</v>
      </c>
      <c r="L410" s="136"/>
      <c r="M410" s="141"/>
      <c r="N410" s="142"/>
      <c r="O410" s="142"/>
      <c r="P410" s="143">
        <f>SUM(P411:P442)</f>
        <v>0</v>
      </c>
      <c r="Q410" s="142"/>
      <c r="R410" s="143">
        <f>SUM(R411:R442)</f>
        <v>0</v>
      </c>
      <c r="S410" s="142"/>
      <c r="T410" s="144">
        <f>SUM(T411:T442)</f>
        <v>0</v>
      </c>
      <c r="AR410" s="137" t="s">
        <v>82</v>
      </c>
      <c r="AT410" s="145" t="s">
        <v>74</v>
      </c>
      <c r="AU410" s="145" t="s">
        <v>82</v>
      </c>
      <c r="AY410" s="137" t="s">
        <v>168</v>
      </c>
      <c r="BK410" s="146">
        <f>SUM(BK411:BK442)</f>
        <v>0</v>
      </c>
    </row>
    <row r="411" spans="1:65" s="2" customFormat="1" ht="21.75" customHeight="1">
      <c r="A411" s="33"/>
      <c r="B411" s="149"/>
      <c r="C411" s="150" t="s">
        <v>566</v>
      </c>
      <c r="D411" s="150" t="s">
        <v>170</v>
      </c>
      <c r="E411" s="151" t="s">
        <v>1104</v>
      </c>
      <c r="F411" s="152" t="s">
        <v>1105</v>
      </c>
      <c r="G411" s="153" t="s">
        <v>488</v>
      </c>
      <c r="H411" s="154">
        <v>89.108000000000004</v>
      </c>
      <c r="I411" s="155"/>
      <c r="J411" s="156">
        <f>ROUND(I411*H411,2)</f>
        <v>0</v>
      </c>
      <c r="K411" s="152" t="s">
        <v>187</v>
      </c>
      <c r="L411" s="34"/>
      <c r="M411" s="157" t="s">
        <v>1</v>
      </c>
      <c r="N411" s="158" t="s">
        <v>40</v>
      </c>
      <c r="O411" s="59"/>
      <c r="P411" s="159">
        <f>O411*H411</f>
        <v>0</v>
      </c>
      <c r="Q411" s="159">
        <v>0</v>
      </c>
      <c r="R411" s="159">
        <f>Q411*H411</f>
        <v>0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108</v>
      </c>
      <c r="AT411" s="161" t="s">
        <v>170</v>
      </c>
      <c r="AU411" s="161" t="s">
        <v>84</v>
      </c>
      <c r="AY411" s="18" t="s">
        <v>168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82</v>
      </c>
      <c r="BK411" s="162">
        <f>ROUND(I411*H411,2)</f>
        <v>0</v>
      </c>
      <c r="BL411" s="18" t="s">
        <v>108</v>
      </c>
      <c r="BM411" s="161" t="s">
        <v>2961</v>
      </c>
    </row>
    <row r="412" spans="1:65" s="2" customFormat="1" ht="19.5">
      <c r="A412" s="33"/>
      <c r="B412" s="34"/>
      <c r="C412" s="33"/>
      <c r="D412" s="163" t="s">
        <v>175</v>
      </c>
      <c r="E412" s="33"/>
      <c r="F412" s="164" t="s">
        <v>1107</v>
      </c>
      <c r="G412" s="33"/>
      <c r="H412" s="33"/>
      <c r="I412" s="165"/>
      <c r="J412" s="33"/>
      <c r="K412" s="33"/>
      <c r="L412" s="34"/>
      <c r="M412" s="166"/>
      <c r="N412" s="167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175</v>
      </c>
      <c r="AU412" s="18" t="s">
        <v>84</v>
      </c>
    </row>
    <row r="413" spans="1:65" s="14" customFormat="1" ht="22.5">
      <c r="B413" s="176"/>
      <c r="D413" s="163" t="s">
        <v>179</v>
      </c>
      <c r="E413" s="177" t="s">
        <v>1</v>
      </c>
      <c r="F413" s="178" t="s">
        <v>2962</v>
      </c>
      <c r="H413" s="179">
        <v>22.6</v>
      </c>
      <c r="I413" s="180"/>
      <c r="L413" s="176"/>
      <c r="M413" s="181"/>
      <c r="N413" s="182"/>
      <c r="O413" s="182"/>
      <c r="P413" s="182"/>
      <c r="Q413" s="182"/>
      <c r="R413" s="182"/>
      <c r="S413" s="182"/>
      <c r="T413" s="183"/>
      <c r="AT413" s="177" t="s">
        <v>179</v>
      </c>
      <c r="AU413" s="177" t="s">
        <v>84</v>
      </c>
      <c r="AV413" s="14" t="s">
        <v>84</v>
      </c>
      <c r="AW413" s="14" t="s">
        <v>31</v>
      </c>
      <c r="AX413" s="14" t="s">
        <v>75</v>
      </c>
      <c r="AY413" s="177" t="s">
        <v>168</v>
      </c>
    </row>
    <row r="414" spans="1:65" s="14" customFormat="1" ht="22.5">
      <c r="B414" s="176"/>
      <c r="D414" s="163" t="s">
        <v>179</v>
      </c>
      <c r="E414" s="177" t="s">
        <v>1</v>
      </c>
      <c r="F414" s="178" t="s">
        <v>2963</v>
      </c>
      <c r="H414" s="179">
        <v>22.6</v>
      </c>
      <c r="I414" s="180"/>
      <c r="L414" s="176"/>
      <c r="M414" s="181"/>
      <c r="N414" s="182"/>
      <c r="O414" s="182"/>
      <c r="P414" s="182"/>
      <c r="Q414" s="182"/>
      <c r="R414" s="182"/>
      <c r="S414" s="182"/>
      <c r="T414" s="183"/>
      <c r="AT414" s="177" t="s">
        <v>179</v>
      </c>
      <c r="AU414" s="177" t="s">
        <v>84</v>
      </c>
      <c r="AV414" s="14" t="s">
        <v>84</v>
      </c>
      <c r="AW414" s="14" t="s">
        <v>31</v>
      </c>
      <c r="AX414" s="14" t="s">
        <v>75</v>
      </c>
      <c r="AY414" s="177" t="s">
        <v>168</v>
      </c>
    </row>
    <row r="415" spans="1:65" s="14" customFormat="1">
      <c r="B415" s="176"/>
      <c r="D415" s="163" t="s">
        <v>179</v>
      </c>
      <c r="E415" s="177" t="s">
        <v>1</v>
      </c>
      <c r="F415" s="178" t="s">
        <v>2964</v>
      </c>
      <c r="H415" s="179">
        <v>18.212</v>
      </c>
      <c r="I415" s="180"/>
      <c r="L415" s="176"/>
      <c r="M415" s="181"/>
      <c r="N415" s="182"/>
      <c r="O415" s="182"/>
      <c r="P415" s="182"/>
      <c r="Q415" s="182"/>
      <c r="R415" s="182"/>
      <c r="S415" s="182"/>
      <c r="T415" s="183"/>
      <c r="AT415" s="177" t="s">
        <v>179</v>
      </c>
      <c r="AU415" s="177" t="s">
        <v>84</v>
      </c>
      <c r="AV415" s="14" t="s">
        <v>84</v>
      </c>
      <c r="AW415" s="14" t="s">
        <v>31</v>
      </c>
      <c r="AX415" s="14" t="s">
        <v>75</v>
      </c>
      <c r="AY415" s="177" t="s">
        <v>168</v>
      </c>
    </row>
    <row r="416" spans="1:65" s="14" customFormat="1">
      <c r="B416" s="176"/>
      <c r="D416" s="163" t="s">
        <v>179</v>
      </c>
      <c r="E416" s="177" t="s">
        <v>1</v>
      </c>
      <c r="F416" s="178" t="s">
        <v>2965</v>
      </c>
      <c r="H416" s="179">
        <v>18.861000000000001</v>
      </c>
      <c r="I416" s="180"/>
      <c r="L416" s="176"/>
      <c r="M416" s="181"/>
      <c r="N416" s="182"/>
      <c r="O416" s="182"/>
      <c r="P416" s="182"/>
      <c r="Q416" s="182"/>
      <c r="R416" s="182"/>
      <c r="S416" s="182"/>
      <c r="T416" s="183"/>
      <c r="AT416" s="177" t="s">
        <v>179</v>
      </c>
      <c r="AU416" s="177" t="s">
        <v>84</v>
      </c>
      <c r="AV416" s="14" t="s">
        <v>84</v>
      </c>
      <c r="AW416" s="14" t="s">
        <v>31</v>
      </c>
      <c r="AX416" s="14" t="s">
        <v>75</v>
      </c>
      <c r="AY416" s="177" t="s">
        <v>168</v>
      </c>
    </row>
    <row r="417" spans="1:65" s="14" customFormat="1">
      <c r="B417" s="176"/>
      <c r="D417" s="163" t="s">
        <v>179</v>
      </c>
      <c r="E417" s="177" t="s">
        <v>1</v>
      </c>
      <c r="F417" s="178" t="s">
        <v>2966</v>
      </c>
      <c r="H417" s="179">
        <v>6.835</v>
      </c>
      <c r="I417" s="180"/>
      <c r="L417" s="176"/>
      <c r="M417" s="181"/>
      <c r="N417" s="182"/>
      <c r="O417" s="182"/>
      <c r="P417" s="182"/>
      <c r="Q417" s="182"/>
      <c r="R417" s="182"/>
      <c r="S417" s="182"/>
      <c r="T417" s="183"/>
      <c r="AT417" s="177" t="s">
        <v>179</v>
      </c>
      <c r="AU417" s="177" t="s">
        <v>84</v>
      </c>
      <c r="AV417" s="14" t="s">
        <v>84</v>
      </c>
      <c r="AW417" s="14" t="s">
        <v>31</v>
      </c>
      <c r="AX417" s="14" t="s">
        <v>75</v>
      </c>
      <c r="AY417" s="177" t="s">
        <v>168</v>
      </c>
    </row>
    <row r="418" spans="1:65" s="15" customFormat="1">
      <c r="B418" s="184"/>
      <c r="D418" s="163" t="s">
        <v>179</v>
      </c>
      <c r="E418" s="185" t="s">
        <v>1</v>
      </c>
      <c r="F418" s="186" t="s">
        <v>184</v>
      </c>
      <c r="H418" s="187">
        <v>89.108000000000004</v>
      </c>
      <c r="I418" s="188"/>
      <c r="L418" s="184"/>
      <c r="M418" s="189"/>
      <c r="N418" s="190"/>
      <c r="O418" s="190"/>
      <c r="P418" s="190"/>
      <c r="Q418" s="190"/>
      <c r="R418" s="190"/>
      <c r="S418" s="190"/>
      <c r="T418" s="191"/>
      <c r="AT418" s="185" t="s">
        <v>179</v>
      </c>
      <c r="AU418" s="185" t="s">
        <v>84</v>
      </c>
      <c r="AV418" s="15" t="s">
        <v>108</v>
      </c>
      <c r="AW418" s="15" t="s">
        <v>31</v>
      </c>
      <c r="AX418" s="15" t="s">
        <v>82</v>
      </c>
      <c r="AY418" s="185" t="s">
        <v>168</v>
      </c>
    </row>
    <row r="419" spans="1:65" s="2" customFormat="1" ht="24.2" customHeight="1">
      <c r="A419" s="33"/>
      <c r="B419" s="149"/>
      <c r="C419" s="150" t="s">
        <v>574</v>
      </c>
      <c r="D419" s="150" t="s">
        <v>170</v>
      </c>
      <c r="E419" s="151" t="s">
        <v>1113</v>
      </c>
      <c r="F419" s="152" t="s">
        <v>1114</v>
      </c>
      <c r="G419" s="153" t="s">
        <v>488</v>
      </c>
      <c r="H419" s="154">
        <v>774.40200000000004</v>
      </c>
      <c r="I419" s="155"/>
      <c r="J419" s="156">
        <f>ROUND(I419*H419,2)</f>
        <v>0</v>
      </c>
      <c r="K419" s="152" t="s">
        <v>187</v>
      </c>
      <c r="L419" s="34"/>
      <c r="M419" s="157" t="s">
        <v>1</v>
      </c>
      <c r="N419" s="158" t="s">
        <v>40</v>
      </c>
      <c r="O419" s="59"/>
      <c r="P419" s="159">
        <f>O419*H419</f>
        <v>0</v>
      </c>
      <c r="Q419" s="159">
        <v>0</v>
      </c>
      <c r="R419" s="159">
        <f>Q419*H419</f>
        <v>0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108</v>
      </c>
      <c r="AT419" s="161" t="s">
        <v>170</v>
      </c>
      <c r="AU419" s="161" t="s">
        <v>84</v>
      </c>
      <c r="AY419" s="18" t="s">
        <v>168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82</v>
      </c>
      <c r="BK419" s="162">
        <f>ROUND(I419*H419,2)</f>
        <v>0</v>
      </c>
      <c r="BL419" s="18" t="s">
        <v>108</v>
      </c>
      <c r="BM419" s="161" t="s">
        <v>2967</v>
      </c>
    </row>
    <row r="420" spans="1:65" s="2" customFormat="1" ht="29.25">
      <c r="A420" s="33"/>
      <c r="B420" s="34"/>
      <c r="C420" s="33"/>
      <c r="D420" s="163" t="s">
        <v>175</v>
      </c>
      <c r="E420" s="33"/>
      <c r="F420" s="164" t="s">
        <v>1116</v>
      </c>
      <c r="G420" s="33"/>
      <c r="H420" s="33"/>
      <c r="I420" s="165"/>
      <c r="J420" s="33"/>
      <c r="K420" s="33"/>
      <c r="L420" s="34"/>
      <c r="M420" s="166"/>
      <c r="N420" s="167"/>
      <c r="O420" s="59"/>
      <c r="P420" s="59"/>
      <c r="Q420" s="59"/>
      <c r="R420" s="59"/>
      <c r="S420" s="59"/>
      <c r="T420" s="60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175</v>
      </c>
      <c r="AU420" s="18" t="s">
        <v>84</v>
      </c>
    </row>
    <row r="421" spans="1:65" s="14" customFormat="1" ht="22.5">
      <c r="B421" s="176"/>
      <c r="D421" s="163" t="s">
        <v>179</v>
      </c>
      <c r="E421" s="177" t="s">
        <v>1</v>
      </c>
      <c r="F421" s="178" t="s">
        <v>2968</v>
      </c>
      <c r="H421" s="179">
        <v>75.825000000000003</v>
      </c>
      <c r="I421" s="180"/>
      <c r="L421" s="176"/>
      <c r="M421" s="181"/>
      <c r="N421" s="182"/>
      <c r="O421" s="182"/>
      <c r="P421" s="182"/>
      <c r="Q421" s="182"/>
      <c r="R421" s="182"/>
      <c r="S421" s="182"/>
      <c r="T421" s="183"/>
      <c r="AT421" s="177" t="s">
        <v>179</v>
      </c>
      <c r="AU421" s="177" t="s">
        <v>84</v>
      </c>
      <c r="AV421" s="14" t="s">
        <v>84</v>
      </c>
      <c r="AW421" s="14" t="s">
        <v>31</v>
      </c>
      <c r="AX421" s="14" t="s">
        <v>75</v>
      </c>
      <c r="AY421" s="177" t="s">
        <v>168</v>
      </c>
    </row>
    <row r="422" spans="1:65" s="14" customFormat="1" ht="33.75">
      <c r="B422" s="176"/>
      <c r="D422" s="163" t="s">
        <v>179</v>
      </c>
      <c r="E422" s="177" t="s">
        <v>1</v>
      </c>
      <c r="F422" s="178" t="s">
        <v>2969</v>
      </c>
      <c r="H422" s="179">
        <v>157.88399999999999</v>
      </c>
      <c r="I422" s="180"/>
      <c r="L422" s="176"/>
      <c r="M422" s="181"/>
      <c r="N422" s="182"/>
      <c r="O422" s="182"/>
      <c r="P422" s="182"/>
      <c r="Q422" s="182"/>
      <c r="R422" s="182"/>
      <c r="S422" s="182"/>
      <c r="T422" s="183"/>
      <c r="AT422" s="177" t="s">
        <v>179</v>
      </c>
      <c r="AU422" s="177" t="s">
        <v>84</v>
      </c>
      <c r="AV422" s="14" t="s">
        <v>84</v>
      </c>
      <c r="AW422" s="14" t="s">
        <v>31</v>
      </c>
      <c r="AX422" s="14" t="s">
        <v>75</v>
      </c>
      <c r="AY422" s="177" t="s">
        <v>168</v>
      </c>
    </row>
    <row r="423" spans="1:65" s="14" customFormat="1" ht="22.5">
      <c r="B423" s="176"/>
      <c r="D423" s="163" t="s">
        <v>179</v>
      </c>
      <c r="E423" s="177" t="s">
        <v>1</v>
      </c>
      <c r="F423" s="178" t="s">
        <v>2970</v>
      </c>
      <c r="H423" s="179">
        <v>155.25299999999999</v>
      </c>
      <c r="I423" s="180"/>
      <c r="L423" s="176"/>
      <c r="M423" s="181"/>
      <c r="N423" s="182"/>
      <c r="O423" s="182"/>
      <c r="P423" s="182"/>
      <c r="Q423" s="182"/>
      <c r="R423" s="182"/>
      <c r="S423" s="182"/>
      <c r="T423" s="183"/>
      <c r="AT423" s="177" t="s">
        <v>179</v>
      </c>
      <c r="AU423" s="177" t="s">
        <v>84</v>
      </c>
      <c r="AV423" s="14" t="s">
        <v>84</v>
      </c>
      <c r="AW423" s="14" t="s">
        <v>31</v>
      </c>
      <c r="AX423" s="14" t="s">
        <v>75</v>
      </c>
      <c r="AY423" s="177" t="s">
        <v>168</v>
      </c>
    </row>
    <row r="424" spans="1:65" s="14" customFormat="1" ht="33.75">
      <c r="B424" s="176"/>
      <c r="D424" s="163" t="s">
        <v>179</v>
      </c>
      <c r="E424" s="177" t="s">
        <v>1</v>
      </c>
      <c r="F424" s="178" t="s">
        <v>2971</v>
      </c>
      <c r="H424" s="179">
        <v>282.91500000000002</v>
      </c>
      <c r="I424" s="180"/>
      <c r="L424" s="176"/>
      <c r="M424" s="181"/>
      <c r="N424" s="182"/>
      <c r="O424" s="182"/>
      <c r="P424" s="182"/>
      <c r="Q424" s="182"/>
      <c r="R424" s="182"/>
      <c r="S424" s="182"/>
      <c r="T424" s="183"/>
      <c r="AT424" s="177" t="s">
        <v>179</v>
      </c>
      <c r="AU424" s="177" t="s">
        <v>84</v>
      </c>
      <c r="AV424" s="14" t="s">
        <v>84</v>
      </c>
      <c r="AW424" s="14" t="s">
        <v>31</v>
      </c>
      <c r="AX424" s="14" t="s">
        <v>75</v>
      </c>
      <c r="AY424" s="177" t="s">
        <v>168</v>
      </c>
    </row>
    <row r="425" spans="1:65" s="14" customFormat="1" ht="22.5">
      <c r="B425" s="176"/>
      <c r="D425" s="163" t="s">
        <v>179</v>
      </c>
      <c r="E425" s="177" t="s">
        <v>1</v>
      </c>
      <c r="F425" s="178" t="s">
        <v>2972</v>
      </c>
      <c r="H425" s="179">
        <v>102.52500000000001</v>
      </c>
      <c r="I425" s="180"/>
      <c r="L425" s="176"/>
      <c r="M425" s="181"/>
      <c r="N425" s="182"/>
      <c r="O425" s="182"/>
      <c r="P425" s="182"/>
      <c r="Q425" s="182"/>
      <c r="R425" s="182"/>
      <c r="S425" s="182"/>
      <c r="T425" s="183"/>
      <c r="AT425" s="177" t="s">
        <v>179</v>
      </c>
      <c r="AU425" s="177" t="s">
        <v>84</v>
      </c>
      <c r="AV425" s="14" t="s">
        <v>84</v>
      </c>
      <c r="AW425" s="14" t="s">
        <v>31</v>
      </c>
      <c r="AX425" s="14" t="s">
        <v>75</v>
      </c>
      <c r="AY425" s="177" t="s">
        <v>168</v>
      </c>
    </row>
    <row r="426" spans="1:65" s="15" customFormat="1">
      <c r="B426" s="184"/>
      <c r="D426" s="163" t="s">
        <v>179</v>
      </c>
      <c r="E426" s="185" t="s">
        <v>1</v>
      </c>
      <c r="F426" s="186" t="s">
        <v>184</v>
      </c>
      <c r="H426" s="187">
        <v>774.40199999999993</v>
      </c>
      <c r="I426" s="188"/>
      <c r="L426" s="184"/>
      <c r="M426" s="189"/>
      <c r="N426" s="190"/>
      <c r="O426" s="190"/>
      <c r="P426" s="190"/>
      <c r="Q426" s="190"/>
      <c r="R426" s="190"/>
      <c r="S426" s="190"/>
      <c r="T426" s="191"/>
      <c r="AT426" s="185" t="s">
        <v>179</v>
      </c>
      <c r="AU426" s="185" t="s">
        <v>84</v>
      </c>
      <c r="AV426" s="15" t="s">
        <v>108</v>
      </c>
      <c r="AW426" s="15" t="s">
        <v>31</v>
      </c>
      <c r="AX426" s="15" t="s">
        <v>82</v>
      </c>
      <c r="AY426" s="185" t="s">
        <v>168</v>
      </c>
    </row>
    <row r="427" spans="1:65" s="2" customFormat="1" ht="24.2" customHeight="1">
      <c r="A427" s="33"/>
      <c r="B427" s="149"/>
      <c r="C427" s="150" t="s">
        <v>579</v>
      </c>
      <c r="D427" s="150" t="s">
        <v>170</v>
      </c>
      <c r="E427" s="151" t="s">
        <v>1147</v>
      </c>
      <c r="F427" s="152" t="s">
        <v>1148</v>
      </c>
      <c r="G427" s="153" t="s">
        <v>488</v>
      </c>
      <c r="H427" s="154">
        <v>89.108000000000004</v>
      </c>
      <c r="I427" s="155"/>
      <c r="J427" s="156">
        <f>ROUND(I427*H427,2)</f>
        <v>0</v>
      </c>
      <c r="K427" s="152" t="s">
        <v>187</v>
      </c>
      <c r="L427" s="34"/>
      <c r="M427" s="157" t="s">
        <v>1</v>
      </c>
      <c r="N427" s="158" t="s">
        <v>40</v>
      </c>
      <c r="O427" s="59"/>
      <c r="P427" s="159">
        <f>O427*H427</f>
        <v>0</v>
      </c>
      <c r="Q427" s="159">
        <v>0</v>
      </c>
      <c r="R427" s="159">
        <f>Q427*H427</f>
        <v>0</v>
      </c>
      <c r="S427" s="159">
        <v>0</v>
      </c>
      <c r="T427" s="160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1" t="s">
        <v>108</v>
      </c>
      <c r="AT427" s="161" t="s">
        <v>170</v>
      </c>
      <c r="AU427" s="161" t="s">
        <v>84</v>
      </c>
      <c r="AY427" s="18" t="s">
        <v>168</v>
      </c>
      <c r="BE427" s="162">
        <f>IF(N427="základní",J427,0)</f>
        <v>0</v>
      </c>
      <c r="BF427" s="162">
        <f>IF(N427="snížená",J427,0)</f>
        <v>0</v>
      </c>
      <c r="BG427" s="162">
        <f>IF(N427="zákl. přenesená",J427,0)</f>
        <v>0</v>
      </c>
      <c r="BH427" s="162">
        <f>IF(N427="sníž. přenesená",J427,0)</f>
        <v>0</v>
      </c>
      <c r="BI427" s="162">
        <f>IF(N427="nulová",J427,0)</f>
        <v>0</v>
      </c>
      <c r="BJ427" s="18" t="s">
        <v>82</v>
      </c>
      <c r="BK427" s="162">
        <f>ROUND(I427*H427,2)</f>
        <v>0</v>
      </c>
      <c r="BL427" s="18" t="s">
        <v>108</v>
      </c>
      <c r="BM427" s="161" t="s">
        <v>2829</v>
      </c>
    </row>
    <row r="428" spans="1:65" s="2" customFormat="1">
      <c r="A428" s="33"/>
      <c r="B428" s="34"/>
      <c r="C428" s="33"/>
      <c r="D428" s="163" t="s">
        <v>175</v>
      </c>
      <c r="E428" s="33"/>
      <c r="F428" s="164" t="s">
        <v>1150</v>
      </c>
      <c r="G428" s="33"/>
      <c r="H428" s="33"/>
      <c r="I428" s="165"/>
      <c r="J428" s="33"/>
      <c r="K428" s="33"/>
      <c r="L428" s="34"/>
      <c r="M428" s="166"/>
      <c r="N428" s="167"/>
      <c r="O428" s="59"/>
      <c r="P428" s="59"/>
      <c r="Q428" s="59"/>
      <c r="R428" s="59"/>
      <c r="S428" s="59"/>
      <c r="T428" s="60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8" t="s">
        <v>175</v>
      </c>
      <c r="AU428" s="18" t="s">
        <v>84</v>
      </c>
    </row>
    <row r="429" spans="1:65" s="14" customFormat="1">
      <c r="B429" s="176"/>
      <c r="D429" s="163" t="s">
        <v>179</v>
      </c>
      <c r="E429" s="177" t="s">
        <v>1</v>
      </c>
      <c r="F429" s="178" t="s">
        <v>2973</v>
      </c>
      <c r="H429" s="179">
        <v>89.108000000000004</v>
      </c>
      <c r="I429" s="180"/>
      <c r="L429" s="176"/>
      <c r="M429" s="181"/>
      <c r="N429" s="182"/>
      <c r="O429" s="182"/>
      <c r="P429" s="182"/>
      <c r="Q429" s="182"/>
      <c r="R429" s="182"/>
      <c r="S429" s="182"/>
      <c r="T429" s="183"/>
      <c r="AT429" s="177" t="s">
        <v>179</v>
      </c>
      <c r="AU429" s="177" t="s">
        <v>84</v>
      </c>
      <c r="AV429" s="14" t="s">
        <v>84</v>
      </c>
      <c r="AW429" s="14" t="s">
        <v>31</v>
      </c>
      <c r="AX429" s="14" t="s">
        <v>82</v>
      </c>
      <c r="AY429" s="177" t="s">
        <v>168</v>
      </c>
    </row>
    <row r="430" spans="1:65" s="2" customFormat="1" ht="37.9" customHeight="1">
      <c r="A430" s="33"/>
      <c r="B430" s="149"/>
      <c r="C430" s="150" t="s">
        <v>585</v>
      </c>
      <c r="D430" s="150" t="s">
        <v>170</v>
      </c>
      <c r="E430" s="151" t="s">
        <v>1153</v>
      </c>
      <c r="F430" s="152" t="s">
        <v>1543</v>
      </c>
      <c r="G430" s="153" t="s">
        <v>488</v>
      </c>
      <c r="H430" s="154">
        <v>2.6309999999999998</v>
      </c>
      <c r="I430" s="155"/>
      <c r="J430" s="156">
        <f>ROUND(I430*H430,2)</f>
        <v>0</v>
      </c>
      <c r="K430" s="152" t="s">
        <v>187</v>
      </c>
      <c r="L430" s="34"/>
      <c r="M430" s="157" t="s">
        <v>1</v>
      </c>
      <c r="N430" s="158" t="s">
        <v>40</v>
      </c>
      <c r="O430" s="59"/>
      <c r="P430" s="159">
        <f>O430*H430</f>
        <v>0</v>
      </c>
      <c r="Q430" s="159">
        <v>0</v>
      </c>
      <c r="R430" s="159">
        <f>Q430*H430</f>
        <v>0</v>
      </c>
      <c r="S430" s="159">
        <v>0</v>
      </c>
      <c r="T430" s="160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1" t="s">
        <v>108</v>
      </c>
      <c r="AT430" s="161" t="s">
        <v>170</v>
      </c>
      <c r="AU430" s="161" t="s">
        <v>84</v>
      </c>
      <c r="AY430" s="18" t="s">
        <v>168</v>
      </c>
      <c r="BE430" s="162">
        <f>IF(N430="základní",J430,0)</f>
        <v>0</v>
      </c>
      <c r="BF430" s="162">
        <f>IF(N430="snížená",J430,0)</f>
        <v>0</v>
      </c>
      <c r="BG430" s="162">
        <f>IF(N430="zákl. přenesená",J430,0)</f>
        <v>0</v>
      </c>
      <c r="BH430" s="162">
        <f>IF(N430="sníž. přenesená",J430,0)</f>
        <v>0</v>
      </c>
      <c r="BI430" s="162">
        <f>IF(N430="nulová",J430,0)</f>
        <v>0</v>
      </c>
      <c r="BJ430" s="18" t="s">
        <v>82</v>
      </c>
      <c r="BK430" s="162">
        <f>ROUND(I430*H430,2)</f>
        <v>0</v>
      </c>
      <c r="BL430" s="18" t="s">
        <v>108</v>
      </c>
      <c r="BM430" s="161" t="s">
        <v>2974</v>
      </c>
    </row>
    <row r="431" spans="1:65" s="2" customFormat="1" ht="29.25">
      <c r="A431" s="33"/>
      <c r="B431" s="34"/>
      <c r="C431" s="33"/>
      <c r="D431" s="163" t="s">
        <v>175</v>
      </c>
      <c r="E431" s="33"/>
      <c r="F431" s="164" t="s">
        <v>1156</v>
      </c>
      <c r="G431" s="33"/>
      <c r="H431" s="33"/>
      <c r="I431" s="165"/>
      <c r="J431" s="33"/>
      <c r="K431" s="33"/>
      <c r="L431" s="34"/>
      <c r="M431" s="166"/>
      <c r="N431" s="167"/>
      <c r="O431" s="59"/>
      <c r="P431" s="59"/>
      <c r="Q431" s="59"/>
      <c r="R431" s="59"/>
      <c r="S431" s="59"/>
      <c r="T431" s="60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8" t="s">
        <v>175</v>
      </c>
      <c r="AU431" s="18" t="s">
        <v>84</v>
      </c>
    </row>
    <row r="432" spans="1:65" s="14" customFormat="1" ht="22.5">
      <c r="B432" s="176"/>
      <c r="D432" s="163" t="s">
        <v>179</v>
      </c>
      <c r="E432" s="177" t="s">
        <v>1</v>
      </c>
      <c r="F432" s="178" t="s">
        <v>2975</v>
      </c>
      <c r="H432" s="179">
        <v>2.6309999999999998</v>
      </c>
      <c r="I432" s="180"/>
      <c r="L432" s="176"/>
      <c r="M432" s="181"/>
      <c r="N432" s="182"/>
      <c r="O432" s="182"/>
      <c r="P432" s="182"/>
      <c r="Q432" s="182"/>
      <c r="R432" s="182"/>
      <c r="S432" s="182"/>
      <c r="T432" s="183"/>
      <c r="AT432" s="177" t="s">
        <v>179</v>
      </c>
      <c r="AU432" s="177" t="s">
        <v>84</v>
      </c>
      <c r="AV432" s="14" t="s">
        <v>84</v>
      </c>
      <c r="AW432" s="14" t="s">
        <v>31</v>
      </c>
      <c r="AX432" s="14" t="s">
        <v>82</v>
      </c>
      <c r="AY432" s="177" t="s">
        <v>168</v>
      </c>
    </row>
    <row r="433" spans="1:65" s="2" customFormat="1" ht="44.25" customHeight="1">
      <c r="A433" s="33"/>
      <c r="B433" s="149"/>
      <c r="C433" s="150" t="s">
        <v>590</v>
      </c>
      <c r="D433" s="150" t="s">
        <v>170</v>
      </c>
      <c r="E433" s="151" t="s">
        <v>1159</v>
      </c>
      <c r="F433" s="152" t="s">
        <v>1160</v>
      </c>
      <c r="G433" s="153" t="s">
        <v>488</v>
      </c>
      <c r="H433" s="154">
        <v>25.696000000000002</v>
      </c>
      <c r="I433" s="155"/>
      <c r="J433" s="156">
        <f>ROUND(I433*H433,2)</f>
        <v>0</v>
      </c>
      <c r="K433" s="152" t="s">
        <v>187</v>
      </c>
      <c r="L433" s="34"/>
      <c r="M433" s="157" t="s">
        <v>1</v>
      </c>
      <c r="N433" s="158" t="s">
        <v>40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</v>
      </c>
      <c r="T433" s="160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108</v>
      </c>
      <c r="AT433" s="161" t="s">
        <v>170</v>
      </c>
      <c r="AU433" s="161" t="s">
        <v>84</v>
      </c>
      <c r="AY433" s="18" t="s">
        <v>168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82</v>
      </c>
      <c r="BK433" s="162">
        <f>ROUND(I433*H433,2)</f>
        <v>0</v>
      </c>
      <c r="BL433" s="18" t="s">
        <v>108</v>
      </c>
      <c r="BM433" s="161" t="s">
        <v>2976</v>
      </c>
    </row>
    <row r="434" spans="1:65" s="2" customFormat="1" ht="29.25">
      <c r="A434" s="33"/>
      <c r="B434" s="34"/>
      <c r="C434" s="33"/>
      <c r="D434" s="163" t="s">
        <v>175</v>
      </c>
      <c r="E434" s="33"/>
      <c r="F434" s="164" t="s">
        <v>1162</v>
      </c>
      <c r="G434" s="33"/>
      <c r="H434" s="33"/>
      <c r="I434" s="165"/>
      <c r="J434" s="33"/>
      <c r="K434" s="33"/>
      <c r="L434" s="34"/>
      <c r="M434" s="166"/>
      <c r="N434" s="167"/>
      <c r="O434" s="59"/>
      <c r="P434" s="59"/>
      <c r="Q434" s="59"/>
      <c r="R434" s="59"/>
      <c r="S434" s="59"/>
      <c r="T434" s="60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8" t="s">
        <v>175</v>
      </c>
      <c r="AU434" s="18" t="s">
        <v>84</v>
      </c>
    </row>
    <row r="435" spans="1:65" s="14" customFormat="1">
      <c r="B435" s="176"/>
      <c r="D435" s="163" t="s">
        <v>179</v>
      </c>
      <c r="E435" s="177" t="s">
        <v>1</v>
      </c>
      <c r="F435" s="178" t="s">
        <v>2965</v>
      </c>
      <c r="H435" s="179">
        <v>18.861000000000001</v>
      </c>
      <c r="I435" s="180"/>
      <c r="L435" s="176"/>
      <c r="M435" s="181"/>
      <c r="N435" s="182"/>
      <c r="O435" s="182"/>
      <c r="P435" s="182"/>
      <c r="Q435" s="182"/>
      <c r="R435" s="182"/>
      <c r="S435" s="182"/>
      <c r="T435" s="183"/>
      <c r="AT435" s="177" t="s">
        <v>179</v>
      </c>
      <c r="AU435" s="177" t="s">
        <v>84</v>
      </c>
      <c r="AV435" s="14" t="s">
        <v>84</v>
      </c>
      <c r="AW435" s="14" t="s">
        <v>31</v>
      </c>
      <c r="AX435" s="14" t="s">
        <v>75</v>
      </c>
      <c r="AY435" s="177" t="s">
        <v>168</v>
      </c>
    </row>
    <row r="436" spans="1:65" s="14" customFormat="1">
      <c r="B436" s="176"/>
      <c r="D436" s="163" t="s">
        <v>179</v>
      </c>
      <c r="E436" s="177" t="s">
        <v>1</v>
      </c>
      <c r="F436" s="178" t="s">
        <v>2966</v>
      </c>
      <c r="H436" s="179">
        <v>6.835</v>
      </c>
      <c r="I436" s="180"/>
      <c r="L436" s="176"/>
      <c r="M436" s="181"/>
      <c r="N436" s="182"/>
      <c r="O436" s="182"/>
      <c r="P436" s="182"/>
      <c r="Q436" s="182"/>
      <c r="R436" s="182"/>
      <c r="S436" s="182"/>
      <c r="T436" s="183"/>
      <c r="AT436" s="177" t="s">
        <v>179</v>
      </c>
      <c r="AU436" s="177" t="s">
        <v>84</v>
      </c>
      <c r="AV436" s="14" t="s">
        <v>84</v>
      </c>
      <c r="AW436" s="14" t="s">
        <v>31</v>
      </c>
      <c r="AX436" s="14" t="s">
        <v>75</v>
      </c>
      <c r="AY436" s="177" t="s">
        <v>168</v>
      </c>
    </row>
    <row r="437" spans="1:65" s="15" customFormat="1">
      <c r="B437" s="184"/>
      <c r="D437" s="163" t="s">
        <v>179</v>
      </c>
      <c r="E437" s="185" t="s">
        <v>1</v>
      </c>
      <c r="F437" s="186" t="s">
        <v>184</v>
      </c>
      <c r="H437" s="187">
        <v>25.696000000000002</v>
      </c>
      <c r="I437" s="188"/>
      <c r="L437" s="184"/>
      <c r="M437" s="189"/>
      <c r="N437" s="190"/>
      <c r="O437" s="190"/>
      <c r="P437" s="190"/>
      <c r="Q437" s="190"/>
      <c r="R437" s="190"/>
      <c r="S437" s="190"/>
      <c r="T437" s="191"/>
      <c r="AT437" s="185" t="s">
        <v>179</v>
      </c>
      <c r="AU437" s="185" t="s">
        <v>84</v>
      </c>
      <c r="AV437" s="15" t="s">
        <v>108</v>
      </c>
      <c r="AW437" s="15" t="s">
        <v>31</v>
      </c>
      <c r="AX437" s="15" t="s">
        <v>82</v>
      </c>
      <c r="AY437" s="185" t="s">
        <v>168</v>
      </c>
    </row>
    <row r="438" spans="1:65" s="2" customFormat="1" ht="44.25" customHeight="1">
      <c r="A438" s="33"/>
      <c r="B438" s="149"/>
      <c r="C438" s="150" t="s">
        <v>598</v>
      </c>
      <c r="D438" s="150" t="s">
        <v>170</v>
      </c>
      <c r="E438" s="151" t="s">
        <v>1169</v>
      </c>
      <c r="F438" s="152" t="s">
        <v>490</v>
      </c>
      <c r="G438" s="153" t="s">
        <v>488</v>
      </c>
      <c r="H438" s="154">
        <v>15.581</v>
      </c>
      <c r="I438" s="155"/>
      <c r="J438" s="156">
        <f>ROUND(I438*H438,2)</f>
        <v>0</v>
      </c>
      <c r="K438" s="152" t="s">
        <v>187</v>
      </c>
      <c r="L438" s="34"/>
      <c r="M438" s="157" t="s">
        <v>1</v>
      </c>
      <c r="N438" s="158" t="s">
        <v>40</v>
      </c>
      <c r="O438" s="59"/>
      <c r="P438" s="159">
        <f>O438*H438</f>
        <v>0</v>
      </c>
      <c r="Q438" s="159">
        <v>0</v>
      </c>
      <c r="R438" s="159">
        <f>Q438*H438</f>
        <v>0</v>
      </c>
      <c r="S438" s="159">
        <v>0</v>
      </c>
      <c r="T438" s="160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1" t="s">
        <v>108</v>
      </c>
      <c r="AT438" s="161" t="s">
        <v>170</v>
      </c>
      <c r="AU438" s="161" t="s">
        <v>84</v>
      </c>
      <c r="AY438" s="18" t="s">
        <v>168</v>
      </c>
      <c r="BE438" s="162">
        <f>IF(N438="základní",J438,0)</f>
        <v>0</v>
      </c>
      <c r="BF438" s="162">
        <f>IF(N438="snížená",J438,0)</f>
        <v>0</v>
      </c>
      <c r="BG438" s="162">
        <f>IF(N438="zákl. přenesená",J438,0)</f>
        <v>0</v>
      </c>
      <c r="BH438" s="162">
        <f>IF(N438="sníž. přenesená",J438,0)</f>
        <v>0</v>
      </c>
      <c r="BI438" s="162">
        <f>IF(N438="nulová",J438,0)</f>
        <v>0</v>
      </c>
      <c r="BJ438" s="18" t="s">
        <v>82</v>
      </c>
      <c r="BK438" s="162">
        <f>ROUND(I438*H438,2)</f>
        <v>0</v>
      </c>
      <c r="BL438" s="18" t="s">
        <v>108</v>
      </c>
      <c r="BM438" s="161" t="s">
        <v>2834</v>
      </c>
    </row>
    <row r="439" spans="1:65" s="2" customFormat="1" ht="29.25">
      <c r="A439" s="33"/>
      <c r="B439" s="34"/>
      <c r="C439" s="33"/>
      <c r="D439" s="163" t="s">
        <v>175</v>
      </c>
      <c r="E439" s="33"/>
      <c r="F439" s="164" t="s">
        <v>490</v>
      </c>
      <c r="G439" s="33"/>
      <c r="H439" s="33"/>
      <c r="I439" s="165"/>
      <c r="J439" s="33"/>
      <c r="K439" s="33"/>
      <c r="L439" s="34"/>
      <c r="M439" s="166"/>
      <c r="N439" s="167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175</v>
      </c>
      <c r="AU439" s="18" t="s">
        <v>84</v>
      </c>
    </row>
    <row r="440" spans="1:65" s="14" customFormat="1">
      <c r="B440" s="176"/>
      <c r="D440" s="163" t="s">
        <v>179</v>
      </c>
      <c r="E440" s="177" t="s">
        <v>1</v>
      </c>
      <c r="F440" s="178" t="s">
        <v>2977</v>
      </c>
      <c r="H440" s="179">
        <v>5.0549999999999997</v>
      </c>
      <c r="I440" s="180"/>
      <c r="L440" s="176"/>
      <c r="M440" s="181"/>
      <c r="N440" s="182"/>
      <c r="O440" s="182"/>
      <c r="P440" s="182"/>
      <c r="Q440" s="182"/>
      <c r="R440" s="182"/>
      <c r="S440" s="182"/>
      <c r="T440" s="183"/>
      <c r="AT440" s="177" t="s">
        <v>179</v>
      </c>
      <c r="AU440" s="177" t="s">
        <v>84</v>
      </c>
      <c r="AV440" s="14" t="s">
        <v>84</v>
      </c>
      <c r="AW440" s="14" t="s">
        <v>31</v>
      </c>
      <c r="AX440" s="14" t="s">
        <v>75</v>
      </c>
      <c r="AY440" s="177" t="s">
        <v>168</v>
      </c>
    </row>
    <row r="441" spans="1:65" s="14" customFormat="1" ht="22.5">
      <c r="B441" s="176"/>
      <c r="D441" s="163" t="s">
        <v>179</v>
      </c>
      <c r="E441" s="177" t="s">
        <v>1</v>
      </c>
      <c r="F441" s="178" t="s">
        <v>2978</v>
      </c>
      <c r="H441" s="179">
        <v>10.526</v>
      </c>
      <c r="I441" s="180"/>
      <c r="L441" s="176"/>
      <c r="M441" s="181"/>
      <c r="N441" s="182"/>
      <c r="O441" s="182"/>
      <c r="P441" s="182"/>
      <c r="Q441" s="182"/>
      <c r="R441" s="182"/>
      <c r="S441" s="182"/>
      <c r="T441" s="183"/>
      <c r="AT441" s="177" t="s">
        <v>179</v>
      </c>
      <c r="AU441" s="177" t="s">
        <v>84</v>
      </c>
      <c r="AV441" s="14" t="s">
        <v>84</v>
      </c>
      <c r="AW441" s="14" t="s">
        <v>31</v>
      </c>
      <c r="AX441" s="14" t="s">
        <v>75</v>
      </c>
      <c r="AY441" s="177" t="s">
        <v>168</v>
      </c>
    </row>
    <row r="442" spans="1:65" s="15" customFormat="1">
      <c r="B442" s="184"/>
      <c r="D442" s="163" t="s">
        <v>179</v>
      </c>
      <c r="E442" s="185" t="s">
        <v>1</v>
      </c>
      <c r="F442" s="186" t="s">
        <v>184</v>
      </c>
      <c r="H442" s="187">
        <v>15.581</v>
      </c>
      <c r="I442" s="188"/>
      <c r="L442" s="184"/>
      <c r="M442" s="189"/>
      <c r="N442" s="190"/>
      <c r="O442" s="190"/>
      <c r="P442" s="190"/>
      <c r="Q442" s="190"/>
      <c r="R442" s="190"/>
      <c r="S442" s="190"/>
      <c r="T442" s="191"/>
      <c r="AT442" s="185" t="s">
        <v>179</v>
      </c>
      <c r="AU442" s="185" t="s">
        <v>84</v>
      </c>
      <c r="AV442" s="15" t="s">
        <v>108</v>
      </c>
      <c r="AW442" s="15" t="s">
        <v>31</v>
      </c>
      <c r="AX442" s="15" t="s">
        <v>82</v>
      </c>
      <c r="AY442" s="185" t="s">
        <v>168</v>
      </c>
    </row>
    <row r="443" spans="1:65" s="12" customFormat="1" ht="22.9" customHeight="1">
      <c r="B443" s="136"/>
      <c r="D443" s="137" t="s">
        <v>74</v>
      </c>
      <c r="E443" s="147" t="s">
        <v>1178</v>
      </c>
      <c r="F443" s="147" t="s">
        <v>1179</v>
      </c>
      <c r="I443" s="139"/>
      <c r="J443" s="148">
        <f>BK443</f>
        <v>0</v>
      </c>
      <c r="L443" s="136"/>
      <c r="M443" s="141"/>
      <c r="N443" s="142"/>
      <c r="O443" s="142"/>
      <c r="P443" s="143">
        <f>SUM(P444:P447)</f>
        <v>0</v>
      </c>
      <c r="Q443" s="142"/>
      <c r="R443" s="143">
        <f>SUM(R444:R447)</f>
        <v>0</v>
      </c>
      <c r="S443" s="142"/>
      <c r="T443" s="144">
        <f>SUM(T444:T447)</f>
        <v>0</v>
      </c>
      <c r="AR443" s="137" t="s">
        <v>82</v>
      </c>
      <c r="AT443" s="145" t="s">
        <v>74</v>
      </c>
      <c r="AU443" s="145" t="s">
        <v>82</v>
      </c>
      <c r="AY443" s="137" t="s">
        <v>168</v>
      </c>
      <c r="BK443" s="146">
        <f>SUM(BK444:BK447)</f>
        <v>0</v>
      </c>
    </row>
    <row r="444" spans="1:65" s="2" customFormat="1" ht="24.2" customHeight="1">
      <c r="A444" s="33"/>
      <c r="B444" s="149"/>
      <c r="C444" s="150" t="s">
        <v>608</v>
      </c>
      <c r="D444" s="150" t="s">
        <v>170</v>
      </c>
      <c r="E444" s="151" t="s">
        <v>1181</v>
      </c>
      <c r="F444" s="152" t="s">
        <v>1182</v>
      </c>
      <c r="G444" s="153" t="s">
        <v>488</v>
      </c>
      <c r="H444" s="154">
        <v>7.5030000000000001</v>
      </c>
      <c r="I444" s="155"/>
      <c r="J444" s="156">
        <f>ROUND(I444*H444,2)</f>
        <v>0</v>
      </c>
      <c r="K444" s="152" t="s">
        <v>187</v>
      </c>
      <c r="L444" s="34"/>
      <c r="M444" s="157" t="s">
        <v>1</v>
      </c>
      <c r="N444" s="158" t="s">
        <v>40</v>
      </c>
      <c r="O444" s="59"/>
      <c r="P444" s="159">
        <f>O444*H444</f>
        <v>0</v>
      </c>
      <c r="Q444" s="159">
        <v>0</v>
      </c>
      <c r="R444" s="159">
        <f>Q444*H444</f>
        <v>0</v>
      </c>
      <c r="S444" s="159">
        <v>0</v>
      </c>
      <c r="T444" s="160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1" t="s">
        <v>108</v>
      </c>
      <c r="AT444" s="161" t="s">
        <v>170</v>
      </c>
      <c r="AU444" s="161" t="s">
        <v>84</v>
      </c>
      <c r="AY444" s="18" t="s">
        <v>168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8" t="s">
        <v>82</v>
      </c>
      <c r="BK444" s="162">
        <f>ROUND(I444*H444,2)</f>
        <v>0</v>
      </c>
      <c r="BL444" s="18" t="s">
        <v>108</v>
      </c>
      <c r="BM444" s="161" t="s">
        <v>2838</v>
      </c>
    </row>
    <row r="445" spans="1:65" s="2" customFormat="1" ht="29.25">
      <c r="A445" s="33"/>
      <c r="B445" s="34"/>
      <c r="C445" s="33"/>
      <c r="D445" s="163" t="s">
        <v>175</v>
      </c>
      <c r="E445" s="33"/>
      <c r="F445" s="164" t="s">
        <v>1184</v>
      </c>
      <c r="G445" s="33"/>
      <c r="H445" s="33"/>
      <c r="I445" s="165"/>
      <c r="J445" s="33"/>
      <c r="K445" s="33"/>
      <c r="L445" s="34"/>
      <c r="M445" s="166"/>
      <c r="N445" s="167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175</v>
      </c>
      <c r="AU445" s="18" t="s">
        <v>84</v>
      </c>
    </row>
    <row r="446" spans="1:65" s="13" customFormat="1">
      <c r="B446" s="169"/>
      <c r="D446" s="163" t="s">
        <v>179</v>
      </c>
      <c r="E446" s="170" t="s">
        <v>1</v>
      </c>
      <c r="F446" s="171" t="s">
        <v>1185</v>
      </c>
      <c r="H446" s="170" t="s">
        <v>1</v>
      </c>
      <c r="I446" s="172"/>
      <c r="L446" s="169"/>
      <c r="M446" s="173"/>
      <c r="N446" s="174"/>
      <c r="O446" s="174"/>
      <c r="P446" s="174"/>
      <c r="Q446" s="174"/>
      <c r="R446" s="174"/>
      <c r="S446" s="174"/>
      <c r="T446" s="175"/>
      <c r="AT446" s="170" t="s">
        <v>179</v>
      </c>
      <c r="AU446" s="170" t="s">
        <v>84</v>
      </c>
      <c r="AV446" s="13" t="s">
        <v>82</v>
      </c>
      <c r="AW446" s="13" t="s">
        <v>31</v>
      </c>
      <c r="AX446" s="13" t="s">
        <v>75</v>
      </c>
      <c r="AY446" s="170" t="s">
        <v>168</v>
      </c>
    </row>
    <row r="447" spans="1:65" s="14" customFormat="1">
      <c r="B447" s="176"/>
      <c r="D447" s="163" t="s">
        <v>179</v>
      </c>
      <c r="E447" s="177" t="s">
        <v>1</v>
      </c>
      <c r="F447" s="178" t="s">
        <v>2979</v>
      </c>
      <c r="H447" s="179">
        <v>7.5030000000000001</v>
      </c>
      <c r="I447" s="180"/>
      <c r="L447" s="176"/>
      <c r="M447" s="210"/>
      <c r="N447" s="211"/>
      <c r="O447" s="211"/>
      <c r="P447" s="211"/>
      <c r="Q447" s="211"/>
      <c r="R447" s="211"/>
      <c r="S447" s="211"/>
      <c r="T447" s="212"/>
      <c r="AT447" s="177" t="s">
        <v>179</v>
      </c>
      <c r="AU447" s="177" t="s">
        <v>84</v>
      </c>
      <c r="AV447" s="14" t="s">
        <v>84</v>
      </c>
      <c r="AW447" s="14" t="s">
        <v>31</v>
      </c>
      <c r="AX447" s="14" t="s">
        <v>82</v>
      </c>
      <c r="AY447" s="177" t="s">
        <v>168</v>
      </c>
    </row>
    <row r="448" spans="1:65" s="2" customFormat="1" ht="6.95" customHeight="1">
      <c r="A448" s="33"/>
      <c r="B448" s="48"/>
      <c r="C448" s="49"/>
      <c r="D448" s="49"/>
      <c r="E448" s="49"/>
      <c r="F448" s="49"/>
      <c r="G448" s="49"/>
      <c r="H448" s="49"/>
      <c r="I448" s="49"/>
      <c r="J448" s="49"/>
      <c r="K448" s="49"/>
      <c r="L448" s="34"/>
      <c r="M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</row>
  </sheetData>
  <autoFilter ref="C132:K447" xr:uid="{00000000-0009-0000-0000-000009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74"/>
  <sheetViews>
    <sheetView showGridLines="0" workbookViewId="0">
      <selection activeCell="E115" sqref="E115:H1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124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7.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2512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2980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136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ROUND(J127,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ROUND((SUM(BE127:BE173)),  2)</f>
        <v>0</v>
      </c>
      <c r="G37" s="33"/>
      <c r="H37" s="33"/>
      <c r="I37" s="106">
        <v>0.21</v>
      </c>
      <c r="J37" s="105">
        <f>ROUND(((SUM(BE127:BE173))*I37),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ROUND((SUM(BF127:BF173)),  2)</f>
        <v>0</v>
      </c>
      <c r="G38" s="33"/>
      <c r="H38" s="33"/>
      <c r="I38" s="106">
        <v>0.15</v>
      </c>
      <c r="J38" s="105">
        <f>ROUND(((SUM(BF127:BF173))*I38),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ROUND((SUM(BG127:BG173)),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ROUND((SUM(BH127:BH173)),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ROUND((SUM(BI127:BI173)),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2512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0005 - SO 05.4 Obnova dopravního značení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Vodárenská společnost Táborsko s.r.o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J127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J128</f>
        <v>0</v>
      </c>
      <c r="L101" s="118"/>
    </row>
    <row r="102" spans="1:47" s="10" customFormat="1" ht="19.899999999999999" customHeight="1">
      <c r="B102" s="122"/>
      <c r="D102" s="123" t="s">
        <v>149</v>
      </c>
      <c r="E102" s="124"/>
      <c r="F102" s="124"/>
      <c r="G102" s="124"/>
      <c r="H102" s="124"/>
      <c r="I102" s="124"/>
      <c r="J102" s="125">
        <f>J129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J169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6.25" customHeight="1">
      <c r="A113" s="33"/>
      <c r="B113" s="34"/>
      <c r="C113" s="33"/>
      <c r="D113" s="33"/>
      <c r="E113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3" s="263"/>
      <c r="G113" s="263"/>
      <c r="H113" s="26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1" customFormat="1" ht="12" customHeight="1">
      <c r="B114" s="21"/>
      <c r="C114" s="28" t="s">
        <v>132</v>
      </c>
      <c r="L114" s="21"/>
    </row>
    <row r="115" spans="1:63" s="1" customFormat="1" ht="23.25" customHeight="1">
      <c r="B115" s="21"/>
      <c r="E115" s="262"/>
      <c r="F115" s="231"/>
      <c r="G115" s="231"/>
      <c r="H115" s="231"/>
      <c r="L115" s="21"/>
    </row>
    <row r="116" spans="1:63" s="1" customFormat="1" ht="12" customHeight="1">
      <c r="B116" s="21"/>
      <c r="C116" s="28" t="s">
        <v>133</v>
      </c>
      <c r="L116" s="21"/>
    </row>
    <row r="117" spans="1:63" s="2" customFormat="1" ht="16.5" customHeight="1">
      <c r="A117" s="33"/>
      <c r="B117" s="34"/>
      <c r="C117" s="33"/>
      <c r="D117" s="33"/>
      <c r="E117" s="265" t="s">
        <v>2267</v>
      </c>
      <c r="F117" s="261"/>
      <c r="G117" s="261"/>
      <c r="H117" s="26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2512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57" t="str">
        <f>E13</f>
        <v>0005 - SO 05.4 Obnova dopravního značení</v>
      </c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F16</f>
        <v>Tábor</v>
      </c>
      <c r="G121" s="33"/>
      <c r="H121" s="33"/>
      <c r="I121" s="28" t="s">
        <v>21</v>
      </c>
      <c r="J121" s="56" t="str">
        <f>IF(J16="","",J16)</f>
        <v>12. 2. 2024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25.7" customHeight="1">
      <c r="A123" s="33"/>
      <c r="B123" s="34"/>
      <c r="C123" s="28" t="s">
        <v>23</v>
      </c>
      <c r="D123" s="33"/>
      <c r="E123" s="33"/>
      <c r="F123" s="26" t="str">
        <f>E19</f>
        <v>Vodárenská společnost Táborsko s.r.o</v>
      </c>
      <c r="G123" s="33"/>
      <c r="H123" s="33"/>
      <c r="I123" s="28" t="s">
        <v>29</v>
      </c>
      <c r="J123" s="31" t="str">
        <f>E25</f>
        <v>Sweco a.s., divize Morava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27</v>
      </c>
      <c r="D124" s="33"/>
      <c r="E124" s="33"/>
      <c r="F124" s="26" t="str">
        <f>IF(E22="","",E22)</f>
        <v>Vyplň údaj</v>
      </c>
      <c r="G124" s="33"/>
      <c r="H124" s="33"/>
      <c r="I124" s="28" t="s">
        <v>32</v>
      </c>
      <c r="J124" s="31" t="str">
        <f>E28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154</v>
      </c>
      <c r="D126" s="129" t="s">
        <v>60</v>
      </c>
      <c r="E126" s="129" t="s">
        <v>56</v>
      </c>
      <c r="F126" s="129" t="s">
        <v>57</v>
      </c>
      <c r="G126" s="129" t="s">
        <v>155</v>
      </c>
      <c r="H126" s="129" t="s">
        <v>156</v>
      </c>
      <c r="I126" s="129" t="s">
        <v>157</v>
      </c>
      <c r="J126" s="129" t="s">
        <v>139</v>
      </c>
      <c r="K126" s="130" t="s">
        <v>158</v>
      </c>
      <c r="L126" s="131"/>
      <c r="M126" s="63" t="s">
        <v>1</v>
      </c>
      <c r="N126" s="64" t="s">
        <v>39</v>
      </c>
      <c r="O126" s="64" t="s">
        <v>159</v>
      </c>
      <c r="P126" s="64" t="s">
        <v>160</v>
      </c>
      <c r="Q126" s="64" t="s">
        <v>161</v>
      </c>
      <c r="R126" s="64" t="s">
        <v>162</v>
      </c>
      <c r="S126" s="64" t="s">
        <v>163</v>
      </c>
      <c r="T126" s="65" t="s">
        <v>164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165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</f>
        <v>0</v>
      </c>
      <c r="Q127" s="67"/>
      <c r="R127" s="133">
        <f>R128</f>
        <v>0.4771938</v>
      </c>
      <c r="S127" s="67"/>
      <c r="T127" s="134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141</v>
      </c>
      <c r="BK127" s="135">
        <f>BK128</f>
        <v>0</v>
      </c>
    </row>
    <row r="128" spans="1:63" s="12" customFormat="1" ht="25.9" customHeight="1">
      <c r="B128" s="136"/>
      <c r="D128" s="137" t="s">
        <v>74</v>
      </c>
      <c r="E128" s="138" t="s">
        <v>166</v>
      </c>
      <c r="F128" s="138" t="s">
        <v>167</v>
      </c>
      <c r="I128" s="139"/>
      <c r="J128" s="140">
        <f>BK128</f>
        <v>0</v>
      </c>
      <c r="L128" s="136"/>
      <c r="M128" s="141"/>
      <c r="N128" s="142"/>
      <c r="O128" s="142"/>
      <c r="P128" s="143">
        <f>P129+P169</f>
        <v>0</v>
      </c>
      <c r="Q128" s="142"/>
      <c r="R128" s="143">
        <f>R129+R169</f>
        <v>0.4771938</v>
      </c>
      <c r="S128" s="142"/>
      <c r="T128" s="144">
        <f>T129+T169</f>
        <v>0</v>
      </c>
      <c r="AR128" s="137" t="s">
        <v>82</v>
      </c>
      <c r="AT128" s="145" t="s">
        <v>74</v>
      </c>
      <c r="AU128" s="145" t="s">
        <v>75</v>
      </c>
      <c r="AY128" s="137" t="s">
        <v>168</v>
      </c>
      <c r="BK128" s="146">
        <f>BK129+BK169</f>
        <v>0</v>
      </c>
    </row>
    <row r="129" spans="1:65" s="12" customFormat="1" ht="22.9" customHeight="1">
      <c r="B129" s="136"/>
      <c r="D129" s="137" t="s">
        <v>74</v>
      </c>
      <c r="E129" s="147" t="s">
        <v>251</v>
      </c>
      <c r="F129" s="147" t="s">
        <v>1023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SUM(P130:P168)</f>
        <v>0</v>
      </c>
      <c r="Q129" s="142"/>
      <c r="R129" s="143">
        <f>SUM(R130:R168)</f>
        <v>0.4771938</v>
      </c>
      <c r="S129" s="142"/>
      <c r="T129" s="144">
        <f>SUM(T130:T168)</f>
        <v>0</v>
      </c>
      <c r="AR129" s="137" t="s">
        <v>82</v>
      </c>
      <c r="AT129" s="145" t="s">
        <v>74</v>
      </c>
      <c r="AU129" s="145" t="s">
        <v>82</v>
      </c>
      <c r="AY129" s="137" t="s">
        <v>168</v>
      </c>
      <c r="BK129" s="146">
        <f>SUM(BK130:BK168)</f>
        <v>0</v>
      </c>
    </row>
    <row r="130" spans="1:65" s="2" customFormat="1" ht="24.2" customHeight="1">
      <c r="A130" s="33"/>
      <c r="B130" s="149"/>
      <c r="C130" s="150" t="s">
        <v>82</v>
      </c>
      <c r="D130" s="150" t="s">
        <v>170</v>
      </c>
      <c r="E130" s="151" t="s">
        <v>2981</v>
      </c>
      <c r="F130" s="152" t="s">
        <v>2982</v>
      </c>
      <c r="G130" s="153" t="s">
        <v>254</v>
      </c>
      <c r="H130" s="154">
        <v>624.6</v>
      </c>
      <c r="I130" s="155"/>
      <c r="J130" s="156">
        <f>ROUND(I130*H130,2)</f>
        <v>0</v>
      </c>
      <c r="K130" s="152" t="s">
        <v>187</v>
      </c>
      <c r="L130" s="34"/>
      <c r="M130" s="157" t="s">
        <v>1</v>
      </c>
      <c r="N130" s="158" t="s">
        <v>40</v>
      </c>
      <c r="O130" s="59"/>
      <c r="P130" s="159">
        <f>O130*H130</f>
        <v>0</v>
      </c>
      <c r="Q130" s="159">
        <v>1.4999999999999999E-4</v>
      </c>
      <c r="R130" s="159">
        <f>Q130*H130</f>
        <v>9.3689999999999996E-2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108</v>
      </c>
      <c r="AT130" s="161" t="s">
        <v>170</v>
      </c>
      <c r="AU130" s="161" t="s">
        <v>84</v>
      </c>
      <c r="AY130" s="18" t="s">
        <v>168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82</v>
      </c>
      <c r="BK130" s="162">
        <f>ROUND(I130*H130,2)</f>
        <v>0</v>
      </c>
      <c r="BL130" s="18" t="s">
        <v>108</v>
      </c>
      <c r="BM130" s="161" t="s">
        <v>2983</v>
      </c>
    </row>
    <row r="131" spans="1:65" s="2" customFormat="1" ht="19.5">
      <c r="A131" s="33"/>
      <c r="B131" s="34"/>
      <c r="C131" s="33"/>
      <c r="D131" s="163" t="s">
        <v>175</v>
      </c>
      <c r="E131" s="33"/>
      <c r="F131" s="164" t="s">
        <v>2984</v>
      </c>
      <c r="G131" s="33"/>
      <c r="H131" s="33"/>
      <c r="I131" s="165"/>
      <c r="J131" s="33"/>
      <c r="K131" s="33"/>
      <c r="L131" s="34"/>
      <c r="M131" s="166"/>
      <c r="N131" s="167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175</v>
      </c>
      <c r="AU131" s="18" t="s">
        <v>84</v>
      </c>
    </row>
    <row r="132" spans="1:65" s="13" customFormat="1">
      <c r="B132" s="169"/>
      <c r="D132" s="163" t="s">
        <v>179</v>
      </c>
      <c r="E132" s="170" t="s">
        <v>1</v>
      </c>
      <c r="F132" s="171" t="s">
        <v>2985</v>
      </c>
      <c r="H132" s="170" t="s">
        <v>1</v>
      </c>
      <c r="I132" s="172"/>
      <c r="L132" s="169"/>
      <c r="M132" s="173"/>
      <c r="N132" s="174"/>
      <c r="O132" s="174"/>
      <c r="P132" s="174"/>
      <c r="Q132" s="174"/>
      <c r="R132" s="174"/>
      <c r="S132" s="174"/>
      <c r="T132" s="175"/>
      <c r="AT132" s="170" t="s">
        <v>179</v>
      </c>
      <c r="AU132" s="170" t="s">
        <v>84</v>
      </c>
      <c r="AV132" s="13" t="s">
        <v>82</v>
      </c>
      <c r="AW132" s="13" t="s">
        <v>31</v>
      </c>
      <c r="AX132" s="13" t="s">
        <v>75</v>
      </c>
      <c r="AY132" s="170" t="s">
        <v>168</v>
      </c>
    </row>
    <row r="133" spans="1:65" s="14" customFormat="1">
      <c r="B133" s="176"/>
      <c r="D133" s="163" t="s">
        <v>179</v>
      </c>
      <c r="E133" s="177" t="s">
        <v>1</v>
      </c>
      <c r="F133" s="178" t="s">
        <v>2986</v>
      </c>
      <c r="H133" s="179">
        <v>624.6</v>
      </c>
      <c r="I133" s="180"/>
      <c r="L133" s="176"/>
      <c r="M133" s="181"/>
      <c r="N133" s="182"/>
      <c r="O133" s="182"/>
      <c r="P133" s="182"/>
      <c r="Q133" s="182"/>
      <c r="R133" s="182"/>
      <c r="S133" s="182"/>
      <c r="T133" s="183"/>
      <c r="AT133" s="177" t="s">
        <v>179</v>
      </c>
      <c r="AU133" s="177" t="s">
        <v>84</v>
      </c>
      <c r="AV133" s="14" t="s">
        <v>84</v>
      </c>
      <c r="AW133" s="14" t="s">
        <v>31</v>
      </c>
      <c r="AX133" s="14" t="s">
        <v>75</v>
      </c>
      <c r="AY133" s="177" t="s">
        <v>168</v>
      </c>
    </row>
    <row r="134" spans="1:65" s="2" customFormat="1" ht="24.2" customHeight="1">
      <c r="A134" s="33"/>
      <c r="B134" s="149"/>
      <c r="C134" s="150" t="s">
        <v>84</v>
      </c>
      <c r="D134" s="150" t="s">
        <v>170</v>
      </c>
      <c r="E134" s="151" t="s">
        <v>2987</v>
      </c>
      <c r="F134" s="152" t="s">
        <v>2988</v>
      </c>
      <c r="G134" s="153" t="s">
        <v>254</v>
      </c>
      <c r="H134" s="154">
        <v>26.2</v>
      </c>
      <c r="I134" s="155"/>
      <c r="J134" s="156">
        <f>ROUND(I134*H134,2)</f>
        <v>0</v>
      </c>
      <c r="K134" s="152" t="s">
        <v>187</v>
      </c>
      <c r="L134" s="34"/>
      <c r="M134" s="157" t="s">
        <v>1</v>
      </c>
      <c r="N134" s="158" t="s">
        <v>40</v>
      </c>
      <c r="O134" s="59"/>
      <c r="P134" s="159">
        <f>O134*H134</f>
        <v>0</v>
      </c>
      <c r="Q134" s="159">
        <v>5.0000000000000002E-5</v>
      </c>
      <c r="R134" s="159">
        <f>Q134*H134</f>
        <v>1.31E-3</v>
      </c>
      <c r="S134" s="159">
        <v>0</v>
      </c>
      <c r="T134" s="16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108</v>
      </c>
      <c r="AT134" s="161" t="s">
        <v>170</v>
      </c>
      <c r="AU134" s="161" t="s">
        <v>84</v>
      </c>
      <c r="AY134" s="18" t="s">
        <v>168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82</v>
      </c>
      <c r="BK134" s="162">
        <f>ROUND(I134*H134,2)</f>
        <v>0</v>
      </c>
      <c r="BL134" s="18" t="s">
        <v>108</v>
      </c>
      <c r="BM134" s="161" t="s">
        <v>2989</v>
      </c>
    </row>
    <row r="135" spans="1:65" s="2" customFormat="1" ht="19.5">
      <c r="A135" s="33"/>
      <c r="B135" s="34"/>
      <c r="C135" s="33"/>
      <c r="D135" s="163" t="s">
        <v>175</v>
      </c>
      <c r="E135" s="33"/>
      <c r="F135" s="164" t="s">
        <v>2990</v>
      </c>
      <c r="G135" s="33"/>
      <c r="H135" s="33"/>
      <c r="I135" s="165"/>
      <c r="J135" s="33"/>
      <c r="K135" s="33"/>
      <c r="L135" s="34"/>
      <c r="M135" s="166"/>
      <c r="N135" s="167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175</v>
      </c>
      <c r="AU135" s="18" t="s">
        <v>84</v>
      </c>
    </row>
    <row r="136" spans="1:65" s="13" customFormat="1">
      <c r="B136" s="169"/>
      <c r="D136" s="163" t="s">
        <v>179</v>
      </c>
      <c r="E136" s="170" t="s">
        <v>1</v>
      </c>
      <c r="F136" s="171" t="s">
        <v>2985</v>
      </c>
      <c r="H136" s="170" t="s">
        <v>1</v>
      </c>
      <c r="I136" s="172"/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179</v>
      </c>
      <c r="AU136" s="170" t="s">
        <v>84</v>
      </c>
      <c r="AV136" s="13" t="s">
        <v>82</v>
      </c>
      <c r="AW136" s="13" t="s">
        <v>31</v>
      </c>
      <c r="AX136" s="13" t="s">
        <v>75</v>
      </c>
      <c r="AY136" s="170" t="s">
        <v>168</v>
      </c>
    </row>
    <row r="137" spans="1:65" s="14" customFormat="1">
      <c r="B137" s="176"/>
      <c r="D137" s="163" t="s">
        <v>179</v>
      </c>
      <c r="E137" s="177" t="s">
        <v>1</v>
      </c>
      <c r="F137" s="178" t="s">
        <v>2991</v>
      </c>
      <c r="H137" s="179">
        <v>26.2</v>
      </c>
      <c r="I137" s="180"/>
      <c r="L137" s="176"/>
      <c r="M137" s="181"/>
      <c r="N137" s="182"/>
      <c r="O137" s="182"/>
      <c r="P137" s="182"/>
      <c r="Q137" s="182"/>
      <c r="R137" s="182"/>
      <c r="S137" s="182"/>
      <c r="T137" s="183"/>
      <c r="AT137" s="177" t="s">
        <v>179</v>
      </c>
      <c r="AU137" s="177" t="s">
        <v>84</v>
      </c>
      <c r="AV137" s="14" t="s">
        <v>84</v>
      </c>
      <c r="AW137" s="14" t="s">
        <v>31</v>
      </c>
      <c r="AX137" s="14" t="s">
        <v>75</v>
      </c>
      <c r="AY137" s="177" t="s">
        <v>168</v>
      </c>
    </row>
    <row r="138" spans="1:65" s="2" customFormat="1" ht="24.2" customHeight="1">
      <c r="A138" s="33"/>
      <c r="B138" s="149"/>
      <c r="C138" s="150" t="s">
        <v>104</v>
      </c>
      <c r="D138" s="150" t="s">
        <v>170</v>
      </c>
      <c r="E138" s="151" t="s">
        <v>2992</v>
      </c>
      <c r="F138" s="152" t="s">
        <v>2993</v>
      </c>
      <c r="G138" s="153" t="s">
        <v>173</v>
      </c>
      <c r="H138" s="154">
        <v>58.3</v>
      </c>
      <c r="I138" s="155"/>
      <c r="J138" s="156">
        <f>ROUND(I138*H138,2)</f>
        <v>0</v>
      </c>
      <c r="K138" s="152" t="s">
        <v>187</v>
      </c>
      <c r="L138" s="34"/>
      <c r="M138" s="157" t="s">
        <v>1</v>
      </c>
      <c r="N138" s="158" t="s">
        <v>40</v>
      </c>
      <c r="O138" s="59"/>
      <c r="P138" s="159">
        <f>O138*H138</f>
        <v>0</v>
      </c>
      <c r="Q138" s="159">
        <v>5.9999999999999995E-4</v>
      </c>
      <c r="R138" s="159">
        <f>Q138*H138</f>
        <v>3.4979999999999997E-2</v>
      </c>
      <c r="S138" s="159">
        <v>0</v>
      </c>
      <c r="T138" s="16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108</v>
      </c>
      <c r="AT138" s="161" t="s">
        <v>170</v>
      </c>
      <c r="AU138" s="161" t="s">
        <v>84</v>
      </c>
      <c r="AY138" s="18" t="s">
        <v>168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82</v>
      </c>
      <c r="BK138" s="162">
        <f>ROUND(I138*H138,2)</f>
        <v>0</v>
      </c>
      <c r="BL138" s="18" t="s">
        <v>108</v>
      </c>
      <c r="BM138" s="161" t="s">
        <v>2994</v>
      </c>
    </row>
    <row r="139" spans="1:65" s="2" customFormat="1" ht="19.5">
      <c r="A139" s="33"/>
      <c r="B139" s="34"/>
      <c r="C139" s="33"/>
      <c r="D139" s="163" t="s">
        <v>175</v>
      </c>
      <c r="E139" s="33"/>
      <c r="F139" s="164" t="s">
        <v>2995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175</v>
      </c>
      <c r="AU139" s="18" t="s">
        <v>84</v>
      </c>
    </row>
    <row r="140" spans="1:65" s="13" customFormat="1">
      <c r="B140" s="169"/>
      <c r="D140" s="163" t="s">
        <v>179</v>
      </c>
      <c r="E140" s="170" t="s">
        <v>1</v>
      </c>
      <c r="F140" s="171" t="s">
        <v>2985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179</v>
      </c>
      <c r="AU140" s="170" t="s">
        <v>84</v>
      </c>
      <c r="AV140" s="13" t="s">
        <v>82</v>
      </c>
      <c r="AW140" s="13" t="s">
        <v>31</v>
      </c>
      <c r="AX140" s="13" t="s">
        <v>75</v>
      </c>
      <c r="AY140" s="170" t="s">
        <v>168</v>
      </c>
    </row>
    <row r="141" spans="1:65" s="14" customFormat="1">
      <c r="B141" s="176"/>
      <c r="D141" s="163" t="s">
        <v>179</v>
      </c>
      <c r="E141" s="177" t="s">
        <v>1</v>
      </c>
      <c r="F141" s="178" t="s">
        <v>2996</v>
      </c>
      <c r="H141" s="179">
        <v>15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179</v>
      </c>
      <c r="AU141" s="177" t="s">
        <v>84</v>
      </c>
      <c r="AV141" s="14" t="s">
        <v>84</v>
      </c>
      <c r="AW141" s="14" t="s">
        <v>31</v>
      </c>
      <c r="AX141" s="14" t="s">
        <v>75</v>
      </c>
      <c r="AY141" s="177" t="s">
        <v>168</v>
      </c>
    </row>
    <row r="142" spans="1:65" s="14" customFormat="1">
      <c r="B142" s="176"/>
      <c r="D142" s="163" t="s">
        <v>179</v>
      </c>
      <c r="E142" s="177" t="s">
        <v>1</v>
      </c>
      <c r="F142" s="178" t="s">
        <v>2997</v>
      </c>
      <c r="H142" s="179">
        <v>23.8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75</v>
      </c>
      <c r="AY142" s="177" t="s">
        <v>168</v>
      </c>
    </row>
    <row r="143" spans="1:65" s="14" customFormat="1" ht="22.5">
      <c r="B143" s="176"/>
      <c r="D143" s="163" t="s">
        <v>179</v>
      </c>
      <c r="E143" s="177" t="s">
        <v>1</v>
      </c>
      <c r="F143" s="178" t="s">
        <v>2998</v>
      </c>
      <c r="H143" s="179">
        <v>19.5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179</v>
      </c>
      <c r="AU143" s="177" t="s">
        <v>84</v>
      </c>
      <c r="AV143" s="14" t="s">
        <v>84</v>
      </c>
      <c r="AW143" s="14" t="s">
        <v>31</v>
      </c>
      <c r="AX143" s="14" t="s">
        <v>75</v>
      </c>
      <c r="AY143" s="177" t="s">
        <v>168</v>
      </c>
    </row>
    <row r="144" spans="1:65" s="2" customFormat="1" ht="24.2" customHeight="1">
      <c r="A144" s="33"/>
      <c r="B144" s="149"/>
      <c r="C144" s="150" t="s">
        <v>108</v>
      </c>
      <c r="D144" s="150" t="s">
        <v>170</v>
      </c>
      <c r="E144" s="151" t="s">
        <v>2999</v>
      </c>
      <c r="F144" s="152" t="s">
        <v>3000</v>
      </c>
      <c r="G144" s="153" t="s">
        <v>254</v>
      </c>
      <c r="H144" s="154">
        <v>624.6</v>
      </c>
      <c r="I144" s="155"/>
      <c r="J144" s="156">
        <f>ROUND(I144*H144,2)</f>
        <v>0</v>
      </c>
      <c r="K144" s="152" t="s">
        <v>187</v>
      </c>
      <c r="L144" s="34"/>
      <c r="M144" s="157" t="s">
        <v>1</v>
      </c>
      <c r="N144" s="158" t="s">
        <v>40</v>
      </c>
      <c r="O144" s="59"/>
      <c r="P144" s="159">
        <f>O144*H144</f>
        <v>0</v>
      </c>
      <c r="Q144" s="159">
        <v>4.0000000000000002E-4</v>
      </c>
      <c r="R144" s="159">
        <f>Q144*H144</f>
        <v>0.24984000000000003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108</v>
      </c>
      <c r="AT144" s="161" t="s">
        <v>170</v>
      </c>
      <c r="AU144" s="161" t="s">
        <v>84</v>
      </c>
      <c r="AY144" s="18" t="s">
        <v>168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82</v>
      </c>
      <c r="BK144" s="162">
        <f>ROUND(I144*H144,2)</f>
        <v>0</v>
      </c>
      <c r="BL144" s="18" t="s">
        <v>108</v>
      </c>
      <c r="BM144" s="161" t="s">
        <v>3001</v>
      </c>
    </row>
    <row r="145" spans="1:65" s="2" customFormat="1" ht="19.5">
      <c r="A145" s="33"/>
      <c r="B145" s="34"/>
      <c r="C145" s="33"/>
      <c r="D145" s="163" t="s">
        <v>175</v>
      </c>
      <c r="E145" s="33"/>
      <c r="F145" s="164" t="s">
        <v>3002</v>
      </c>
      <c r="G145" s="33"/>
      <c r="H145" s="33"/>
      <c r="I145" s="165"/>
      <c r="J145" s="33"/>
      <c r="K145" s="33"/>
      <c r="L145" s="34"/>
      <c r="M145" s="166"/>
      <c r="N145" s="167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175</v>
      </c>
      <c r="AU145" s="18" t="s">
        <v>84</v>
      </c>
    </row>
    <row r="146" spans="1:65" s="13" customFormat="1">
      <c r="B146" s="169"/>
      <c r="D146" s="163" t="s">
        <v>179</v>
      </c>
      <c r="E146" s="170" t="s">
        <v>1</v>
      </c>
      <c r="F146" s="171" t="s">
        <v>3003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4" customFormat="1">
      <c r="B147" s="176"/>
      <c r="D147" s="163" t="s">
        <v>179</v>
      </c>
      <c r="E147" s="177" t="s">
        <v>1</v>
      </c>
      <c r="F147" s="178" t="s">
        <v>2986</v>
      </c>
      <c r="H147" s="179">
        <v>624.6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77" t="s">
        <v>179</v>
      </c>
      <c r="AU147" s="177" t="s">
        <v>84</v>
      </c>
      <c r="AV147" s="14" t="s">
        <v>84</v>
      </c>
      <c r="AW147" s="14" t="s">
        <v>31</v>
      </c>
      <c r="AX147" s="14" t="s">
        <v>75</v>
      </c>
      <c r="AY147" s="177" t="s">
        <v>168</v>
      </c>
    </row>
    <row r="148" spans="1:65" s="2" customFormat="1" ht="24.2" customHeight="1">
      <c r="A148" s="33"/>
      <c r="B148" s="149"/>
      <c r="C148" s="150" t="s">
        <v>217</v>
      </c>
      <c r="D148" s="150" t="s">
        <v>170</v>
      </c>
      <c r="E148" s="151" t="s">
        <v>3004</v>
      </c>
      <c r="F148" s="152" t="s">
        <v>3005</v>
      </c>
      <c r="G148" s="153" t="s">
        <v>254</v>
      </c>
      <c r="H148" s="154">
        <v>26.2</v>
      </c>
      <c r="I148" s="155"/>
      <c r="J148" s="156">
        <f>ROUND(I148*H148,2)</f>
        <v>0</v>
      </c>
      <c r="K148" s="152" t="s">
        <v>187</v>
      </c>
      <c r="L148" s="34"/>
      <c r="M148" s="157" t="s">
        <v>1</v>
      </c>
      <c r="N148" s="158" t="s">
        <v>40</v>
      </c>
      <c r="O148" s="59"/>
      <c r="P148" s="159">
        <f>O148*H148</f>
        <v>0</v>
      </c>
      <c r="Q148" s="159">
        <v>1.34E-4</v>
      </c>
      <c r="R148" s="159">
        <f>Q148*H148</f>
        <v>3.5108000000000001E-3</v>
      </c>
      <c r="S148" s="159">
        <v>0</v>
      </c>
      <c r="T148" s="16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108</v>
      </c>
      <c r="AT148" s="161" t="s">
        <v>170</v>
      </c>
      <c r="AU148" s="161" t="s">
        <v>84</v>
      </c>
      <c r="AY148" s="18" t="s">
        <v>168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82</v>
      </c>
      <c r="BK148" s="162">
        <f>ROUND(I148*H148,2)</f>
        <v>0</v>
      </c>
      <c r="BL148" s="18" t="s">
        <v>108</v>
      </c>
      <c r="BM148" s="161" t="s">
        <v>3006</v>
      </c>
    </row>
    <row r="149" spans="1:65" s="2" customFormat="1" ht="19.5">
      <c r="A149" s="33"/>
      <c r="B149" s="34"/>
      <c r="C149" s="33"/>
      <c r="D149" s="163" t="s">
        <v>175</v>
      </c>
      <c r="E149" s="33"/>
      <c r="F149" s="164" t="s">
        <v>3007</v>
      </c>
      <c r="G149" s="33"/>
      <c r="H149" s="33"/>
      <c r="I149" s="165"/>
      <c r="J149" s="33"/>
      <c r="K149" s="33"/>
      <c r="L149" s="34"/>
      <c r="M149" s="166"/>
      <c r="N149" s="167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175</v>
      </c>
      <c r="AU149" s="18" t="s">
        <v>84</v>
      </c>
    </row>
    <row r="150" spans="1:65" s="13" customFormat="1">
      <c r="B150" s="169"/>
      <c r="D150" s="163" t="s">
        <v>179</v>
      </c>
      <c r="E150" s="170" t="s">
        <v>1</v>
      </c>
      <c r="F150" s="171" t="s">
        <v>3003</v>
      </c>
      <c r="H150" s="170" t="s">
        <v>1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179</v>
      </c>
      <c r="AU150" s="170" t="s">
        <v>84</v>
      </c>
      <c r="AV150" s="13" t="s">
        <v>82</v>
      </c>
      <c r="AW150" s="13" t="s">
        <v>31</v>
      </c>
      <c r="AX150" s="13" t="s">
        <v>75</v>
      </c>
      <c r="AY150" s="170" t="s">
        <v>168</v>
      </c>
    </row>
    <row r="151" spans="1:65" s="14" customFormat="1">
      <c r="B151" s="176"/>
      <c r="D151" s="163" t="s">
        <v>179</v>
      </c>
      <c r="E151" s="177" t="s">
        <v>1</v>
      </c>
      <c r="F151" s="178" t="s">
        <v>2991</v>
      </c>
      <c r="H151" s="179">
        <v>26.2</v>
      </c>
      <c r="I151" s="180"/>
      <c r="L151" s="176"/>
      <c r="M151" s="181"/>
      <c r="N151" s="182"/>
      <c r="O151" s="182"/>
      <c r="P151" s="182"/>
      <c r="Q151" s="182"/>
      <c r="R151" s="182"/>
      <c r="S151" s="182"/>
      <c r="T151" s="183"/>
      <c r="AT151" s="177" t="s">
        <v>179</v>
      </c>
      <c r="AU151" s="177" t="s">
        <v>84</v>
      </c>
      <c r="AV151" s="14" t="s">
        <v>84</v>
      </c>
      <c r="AW151" s="14" t="s">
        <v>31</v>
      </c>
      <c r="AX151" s="14" t="s">
        <v>75</v>
      </c>
      <c r="AY151" s="177" t="s">
        <v>168</v>
      </c>
    </row>
    <row r="152" spans="1:65" s="2" customFormat="1" ht="24.2" customHeight="1">
      <c r="A152" s="33"/>
      <c r="B152" s="149"/>
      <c r="C152" s="150" t="s">
        <v>193</v>
      </c>
      <c r="D152" s="150" t="s">
        <v>170</v>
      </c>
      <c r="E152" s="151" t="s">
        <v>3008</v>
      </c>
      <c r="F152" s="152" t="s">
        <v>3009</v>
      </c>
      <c r="G152" s="153" t="s">
        <v>173</v>
      </c>
      <c r="H152" s="154">
        <v>58.3</v>
      </c>
      <c r="I152" s="155"/>
      <c r="J152" s="156">
        <f>ROUND(I152*H152,2)</f>
        <v>0</v>
      </c>
      <c r="K152" s="152" t="s">
        <v>187</v>
      </c>
      <c r="L152" s="34"/>
      <c r="M152" s="157" t="s">
        <v>1</v>
      </c>
      <c r="N152" s="158" t="s">
        <v>40</v>
      </c>
      <c r="O152" s="59"/>
      <c r="P152" s="159">
        <f>O152*H152</f>
        <v>0</v>
      </c>
      <c r="Q152" s="159">
        <v>1.6000000000000001E-3</v>
      </c>
      <c r="R152" s="159">
        <f>Q152*H152</f>
        <v>9.3280000000000002E-2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108</v>
      </c>
      <c r="AT152" s="161" t="s">
        <v>170</v>
      </c>
      <c r="AU152" s="161" t="s">
        <v>84</v>
      </c>
      <c r="AY152" s="18" t="s">
        <v>168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82</v>
      </c>
      <c r="BK152" s="162">
        <f>ROUND(I152*H152,2)</f>
        <v>0</v>
      </c>
      <c r="BL152" s="18" t="s">
        <v>108</v>
      </c>
      <c r="BM152" s="161" t="s">
        <v>3010</v>
      </c>
    </row>
    <row r="153" spans="1:65" s="2" customFormat="1" ht="19.5">
      <c r="A153" s="33"/>
      <c r="B153" s="34"/>
      <c r="C153" s="33"/>
      <c r="D153" s="163" t="s">
        <v>175</v>
      </c>
      <c r="E153" s="33"/>
      <c r="F153" s="164" t="s">
        <v>3011</v>
      </c>
      <c r="G153" s="33"/>
      <c r="H153" s="33"/>
      <c r="I153" s="165"/>
      <c r="J153" s="33"/>
      <c r="K153" s="33"/>
      <c r="L153" s="34"/>
      <c r="M153" s="166"/>
      <c r="N153" s="167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175</v>
      </c>
      <c r="AU153" s="18" t="s">
        <v>84</v>
      </c>
    </row>
    <row r="154" spans="1:65" s="13" customFormat="1">
      <c r="B154" s="169"/>
      <c r="D154" s="163" t="s">
        <v>179</v>
      </c>
      <c r="E154" s="170" t="s">
        <v>1</v>
      </c>
      <c r="F154" s="171" t="s">
        <v>3003</v>
      </c>
      <c r="H154" s="170" t="s">
        <v>1</v>
      </c>
      <c r="I154" s="172"/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179</v>
      </c>
      <c r="AU154" s="170" t="s">
        <v>84</v>
      </c>
      <c r="AV154" s="13" t="s">
        <v>82</v>
      </c>
      <c r="AW154" s="13" t="s">
        <v>31</v>
      </c>
      <c r="AX154" s="13" t="s">
        <v>75</v>
      </c>
      <c r="AY154" s="170" t="s">
        <v>168</v>
      </c>
    </row>
    <row r="155" spans="1:65" s="14" customFormat="1">
      <c r="B155" s="176"/>
      <c r="D155" s="163" t="s">
        <v>179</v>
      </c>
      <c r="E155" s="177" t="s">
        <v>1</v>
      </c>
      <c r="F155" s="178" t="s">
        <v>2996</v>
      </c>
      <c r="H155" s="179">
        <v>15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7" t="s">
        <v>179</v>
      </c>
      <c r="AU155" s="177" t="s">
        <v>84</v>
      </c>
      <c r="AV155" s="14" t="s">
        <v>84</v>
      </c>
      <c r="AW155" s="14" t="s">
        <v>31</v>
      </c>
      <c r="AX155" s="14" t="s">
        <v>75</v>
      </c>
      <c r="AY155" s="177" t="s">
        <v>168</v>
      </c>
    </row>
    <row r="156" spans="1:65" s="14" customFormat="1">
      <c r="B156" s="176"/>
      <c r="D156" s="163" t="s">
        <v>179</v>
      </c>
      <c r="E156" s="177" t="s">
        <v>1</v>
      </c>
      <c r="F156" s="178" t="s">
        <v>2997</v>
      </c>
      <c r="H156" s="179">
        <v>23.8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7" t="s">
        <v>179</v>
      </c>
      <c r="AU156" s="177" t="s">
        <v>84</v>
      </c>
      <c r="AV156" s="14" t="s">
        <v>84</v>
      </c>
      <c r="AW156" s="14" t="s">
        <v>31</v>
      </c>
      <c r="AX156" s="14" t="s">
        <v>75</v>
      </c>
      <c r="AY156" s="177" t="s">
        <v>168</v>
      </c>
    </row>
    <row r="157" spans="1:65" s="14" customFormat="1" ht="22.5">
      <c r="B157" s="176"/>
      <c r="D157" s="163" t="s">
        <v>179</v>
      </c>
      <c r="E157" s="177" t="s">
        <v>1</v>
      </c>
      <c r="F157" s="178" t="s">
        <v>2998</v>
      </c>
      <c r="H157" s="179">
        <v>19.5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7" t="s">
        <v>179</v>
      </c>
      <c r="AU157" s="177" t="s">
        <v>84</v>
      </c>
      <c r="AV157" s="14" t="s">
        <v>84</v>
      </c>
      <c r="AW157" s="14" t="s">
        <v>31</v>
      </c>
      <c r="AX157" s="14" t="s">
        <v>75</v>
      </c>
      <c r="AY157" s="177" t="s">
        <v>168</v>
      </c>
    </row>
    <row r="158" spans="1:65" s="2" customFormat="1" ht="16.5" customHeight="1">
      <c r="A158" s="33"/>
      <c r="B158" s="149"/>
      <c r="C158" s="150" t="s">
        <v>226</v>
      </c>
      <c r="D158" s="150" t="s">
        <v>170</v>
      </c>
      <c r="E158" s="151" t="s">
        <v>3012</v>
      </c>
      <c r="F158" s="152" t="s">
        <v>3013</v>
      </c>
      <c r="G158" s="153" t="s">
        <v>254</v>
      </c>
      <c r="H158" s="154">
        <v>650.79999999999995</v>
      </c>
      <c r="I158" s="155"/>
      <c r="J158" s="156">
        <f>ROUND(I158*H158,2)</f>
        <v>0</v>
      </c>
      <c r="K158" s="152" t="s">
        <v>187</v>
      </c>
      <c r="L158" s="34"/>
      <c r="M158" s="157" t="s">
        <v>1</v>
      </c>
      <c r="N158" s="158" t="s">
        <v>40</v>
      </c>
      <c r="O158" s="59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108</v>
      </c>
      <c r="AT158" s="161" t="s">
        <v>170</v>
      </c>
      <c r="AU158" s="161" t="s">
        <v>84</v>
      </c>
      <c r="AY158" s="18" t="s">
        <v>168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82</v>
      </c>
      <c r="BK158" s="162">
        <f>ROUND(I158*H158,2)</f>
        <v>0</v>
      </c>
      <c r="BL158" s="18" t="s">
        <v>108</v>
      </c>
      <c r="BM158" s="161" t="s">
        <v>3014</v>
      </c>
    </row>
    <row r="159" spans="1:65" s="2" customFormat="1" ht="19.5">
      <c r="A159" s="33"/>
      <c r="B159" s="34"/>
      <c r="C159" s="33"/>
      <c r="D159" s="163" t="s">
        <v>175</v>
      </c>
      <c r="E159" s="33"/>
      <c r="F159" s="164" t="s">
        <v>3015</v>
      </c>
      <c r="G159" s="33"/>
      <c r="H159" s="33"/>
      <c r="I159" s="165"/>
      <c r="J159" s="33"/>
      <c r="K159" s="33"/>
      <c r="L159" s="34"/>
      <c r="M159" s="166"/>
      <c r="N159" s="167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175</v>
      </c>
      <c r="AU159" s="18" t="s">
        <v>84</v>
      </c>
    </row>
    <row r="160" spans="1:65" s="13" customFormat="1">
      <c r="B160" s="169"/>
      <c r="D160" s="163" t="s">
        <v>179</v>
      </c>
      <c r="E160" s="170" t="s">
        <v>1</v>
      </c>
      <c r="F160" s="171" t="s">
        <v>3016</v>
      </c>
      <c r="H160" s="170" t="s">
        <v>1</v>
      </c>
      <c r="I160" s="172"/>
      <c r="L160" s="169"/>
      <c r="M160" s="173"/>
      <c r="N160" s="174"/>
      <c r="O160" s="174"/>
      <c r="P160" s="174"/>
      <c r="Q160" s="174"/>
      <c r="R160" s="174"/>
      <c r="S160" s="174"/>
      <c r="T160" s="175"/>
      <c r="AT160" s="170" t="s">
        <v>179</v>
      </c>
      <c r="AU160" s="170" t="s">
        <v>84</v>
      </c>
      <c r="AV160" s="13" t="s">
        <v>82</v>
      </c>
      <c r="AW160" s="13" t="s">
        <v>31</v>
      </c>
      <c r="AX160" s="13" t="s">
        <v>75</v>
      </c>
      <c r="AY160" s="170" t="s">
        <v>168</v>
      </c>
    </row>
    <row r="161" spans="1:65" s="14" customFormat="1">
      <c r="B161" s="176"/>
      <c r="D161" s="163" t="s">
        <v>179</v>
      </c>
      <c r="E161" s="177" t="s">
        <v>1</v>
      </c>
      <c r="F161" s="178" t="s">
        <v>2986</v>
      </c>
      <c r="H161" s="179">
        <v>624.6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4" customFormat="1">
      <c r="B162" s="176"/>
      <c r="D162" s="163" t="s">
        <v>179</v>
      </c>
      <c r="E162" s="177" t="s">
        <v>1</v>
      </c>
      <c r="F162" s="178" t="s">
        <v>2991</v>
      </c>
      <c r="H162" s="179">
        <v>26.2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2" customFormat="1" ht="16.5" customHeight="1">
      <c r="A163" s="33"/>
      <c r="B163" s="149"/>
      <c r="C163" s="150" t="s">
        <v>244</v>
      </c>
      <c r="D163" s="150" t="s">
        <v>170</v>
      </c>
      <c r="E163" s="151" t="s">
        <v>3017</v>
      </c>
      <c r="F163" s="152" t="s">
        <v>3018</v>
      </c>
      <c r="G163" s="153" t="s">
        <v>173</v>
      </c>
      <c r="H163" s="154">
        <v>58.3</v>
      </c>
      <c r="I163" s="155"/>
      <c r="J163" s="156">
        <f>ROUND(I163*H163,2)</f>
        <v>0</v>
      </c>
      <c r="K163" s="152" t="s">
        <v>187</v>
      </c>
      <c r="L163" s="34"/>
      <c r="M163" s="157" t="s">
        <v>1</v>
      </c>
      <c r="N163" s="158" t="s">
        <v>40</v>
      </c>
      <c r="O163" s="59"/>
      <c r="P163" s="159">
        <f>O163*H163</f>
        <v>0</v>
      </c>
      <c r="Q163" s="159">
        <v>1.0000000000000001E-5</v>
      </c>
      <c r="R163" s="159">
        <f>Q163*H163</f>
        <v>5.8299999999999997E-4</v>
      </c>
      <c r="S163" s="159">
        <v>0</v>
      </c>
      <c r="T163" s="16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108</v>
      </c>
      <c r="AT163" s="161" t="s">
        <v>170</v>
      </c>
      <c r="AU163" s="161" t="s">
        <v>84</v>
      </c>
      <c r="AY163" s="18" t="s">
        <v>168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8" t="s">
        <v>82</v>
      </c>
      <c r="BK163" s="162">
        <f>ROUND(I163*H163,2)</f>
        <v>0</v>
      </c>
      <c r="BL163" s="18" t="s">
        <v>108</v>
      </c>
      <c r="BM163" s="161" t="s">
        <v>3019</v>
      </c>
    </row>
    <row r="164" spans="1:65" s="2" customFormat="1" ht="19.5">
      <c r="A164" s="33"/>
      <c r="B164" s="34"/>
      <c r="C164" s="33"/>
      <c r="D164" s="163" t="s">
        <v>175</v>
      </c>
      <c r="E164" s="33"/>
      <c r="F164" s="164" t="s">
        <v>3020</v>
      </c>
      <c r="G164" s="33"/>
      <c r="H164" s="33"/>
      <c r="I164" s="165"/>
      <c r="J164" s="33"/>
      <c r="K164" s="33"/>
      <c r="L164" s="34"/>
      <c r="M164" s="166"/>
      <c r="N164" s="167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175</v>
      </c>
      <c r="AU164" s="18" t="s">
        <v>84</v>
      </c>
    </row>
    <row r="165" spans="1:65" s="13" customFormat="1">
      <c r="B165" s="169"/>
      <c r="D165" s="163" t="s">
        <v>179</v>
      </c>
      <c r="E165" s="170" t="s">
        <v>1</v>
      </c>
      <c r="F165" s="171" t="s">
        <v>3016</v>
      </c>
      <c r="H165" s="170" t="s">
        <v>1</v>
      </c>
      <c r="I165" s="172"/>
      <c r="L165" s="169"/>
      <c r="M165" s="173"/>
      <c r="N165" s="174"/>
      <c r="O165" s="174"/>
      <c r="P165" s="174"/>
      <c r="Q165" s="174"/>
      <c r="R165" s="174"/>
      <c r="S165" s="174"/>
      <c r="T165" s="175"/>
      <c r="AT165" s="170" t="s">
        <v>179</v>
      </c>
      <c r="AU165" s="170" t="s">
        <v>84</v>
      </c>
      <c r="AV165" s="13" t="s">
        <v>82</v>
      </c>
      <c r="AW165" s="13" t="s">
        <v>31</v>
      </c>
      <c r="AX165" s="13" t="s">
        <v>75</v>
      </c>
      <c r="AY165" s="170" t="s">
        <v>168</v>
      </c>
    </row>
    <row r="166" spans="1:65" s="14" customFormat="1">
      <c r="B166" s="176"/>
      <c r="D166" s="163" t="s">
        <v>179</v>
      </c>
      <c r="E166" s="177" t="s">
        <v>1</v>
      </c>
      <c r="F166" s="178" t="s">
        <v>2996</v>
      </c>
      <c r="H166" s="179">
        <v>15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179</v>
      </c>
      <c r="AU166" s="177" t="s">
        <v>84</v>
      </c>
      <c r="AV166" s="14" t="s">
        <v>84</v>
      </c>
      <c r="AW166" s="14" t="s">
        <v>31</v>
      </c>
      <c r="AX166" s="14" t="s">
        <v>75</v>
      </c>
      <c r="AY166" s="177" t="s">
        <v>168</v>
      </c>
    </row>
    <row r="167" spans="1:65" s="14" customFormat="1">
      <c r="B167" s="176"/>
      <c r="D167" s="163" t="s">
        <v>179</v>
      </c>
      <c r="E167" s="177" t="s">
        <v>1</v>
      </c>
      <c r="F167" s="178" t="s">
        <v>2997</v>
      </c>
      <c r="H167" s="179">
        <v>23.8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179</v>
      </c>
      <c r="AU167" s="177" t="s">
        <v>84</v>
      </c>
      <c r="AV167" s="14" t="s">
        <v>84</v>
      </c>
      <c r="AW167" s="14" t="s">
        <v>31</v>
      </c>
      <c r="AX167" s="14" t="s">
        <v>75</v>
      </c>
      <c r="AY167" s="177" t="s">
        <v>168</v>
      </c>
    </row>
    <row r="168" spans="1:65" s="14" customFormat="1" ht="22.5">
      <c r="B168" s="176"/>
      <c r="D168" s="163" t="s">
        <v>179</v>
      </c>
      <c r="E168" s="177" t="s">
        <v>1</v>
      </c>
      <c r="F168" s="178" t="s">
        <v>2998</v>
      </c>
      <c r="H168" s="179">
        <v>19.5</v>
      </c>
      <c r="I168" s="180"/>
      <c r="L168" s="176"/>
      <c r="M168" s="181"/>
      <c r="N168" s="182"/>
      <c r="O168" s="182"/>
      <c r="P168" s="182"/>
      <c r="Q168" s="182"/>
      <c r="R168" s="182"/>
      <c r="S168" s="182"/>
      <c r="T168" s="183"/>
      <c r="AT168" s="177" t="s">
        <v>179</v>
      </c>
      <c r="AU168" s="177" t="s">
        <v>84</v>
      </c>
      <c r="AV168" s="14" t="s">
        <v>84</v>
      </c>
      <c r="AW168" s="14" t="s">
        <v>31</v>
      </c>
      <c r="AX168" s="14" t="s">
        <v>75</v>
      </c>
      <c r="AY168" s="177" t="s">
        <v>168</v>
      </c>
    </row>
    <row r="169" spans="1:65" s="12" customFormat="1" ht="22.9" customHeight="1">
      <c r="B169" s="136"/>
      <c r="D169" s="137" t="s">
        <v>74</v>
      </c>
      <c r="E169" s="147" t="s">
        <v>1178</v>
      </c>
      <c r="F169" s="147" t="s">
        <v>1179</v>
      </c>
      <c r="I169" s="139"/>
      <c r="J169" s="148">
        <f>BK169</f>
        <v>0</v>
      </c>
      <c r="L169" s="136"/>
      <c r="M169" s="141"/>
      <c r="N169" s="142"/>
      <c r="O169" s="142"/>
      <c r="P169" s="143">
        <f>SUM(P170:P173)</f>
        <v>0</v>
      </c>
      <c r="Q169" s="142"/>
      <c r="R169" s="143">
        <f>SUM(R170:R173)</f>
        <v>0</v>
      </c>
      <c r="S169" s="142"/>
      <c r="T169" s="144">
        <f>SUM(T170:T173)</f>
        <v>0</v>
      </c>
      <c r="AR169" s="137" t="s">
        <v>82</v>
      </c>
      <c r="AT169" s="145" t="s">
        <v>74</v>
      </c>
      <c r="AU169" s="145" t="s">
        <v>82</v>
      </c>
      <c r="AY169" s="137" t="s">
        <v>168</v>
      </c>
      <c r="BK169" s="146">
        <f>SUM(BK170:BK173)</f>
        <v>0</v>
      </c>
    </row>
    <row r="170" spans="1:65" s="2" customFormat="1" ht="33" customHeight="1">
      <c r="A170" s="33"/>
      <c r="B170" s="149"/>
      <c r="C170" s="150" t="s">
        <v>251</v>
      </c>
      <c r="D170" s="150" t="s">
        <v>170</v>
      </c>
      <c r="E170" s="151" t="s">
        <v>550</v>
      </c>
      <c r="F170" s="152" t="s">
        <v>551</v>
      </c>
      <c r="G170" s="153" t="s">
        <v>488</v>
      </c>
      <c r="H170" s="154">
        <v>0.47699999999999998</v>
      </c>
      <c r="I170" s="155"/>
      <c r="J170" s="156">
        <f>ROUND(I170*H170,2)</f>
        <v>0</v>
      </c>
      <c r="K170" s="152" t="s">
        <v>187</v>
      </c>
      <c r="L170" s="34"/>
      <c r="M170" s="157" t="s">
        <v>1</v>
      </c>
      <c r="N170" s="158" t="s">
        <v>40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108</v>
      </c>
      <c r="AT170" s="161" t="s">
        <v>170</v>
      </c>
      <c r="AU170" s="161" t="s">
        <v>84</v>
      </c>
      <c r="AY170" s="18" t="s">
        <v>168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82</v>
      </c>
      <c r="BK170" s="162">
        <f>ROUND(I170*H170,2)</f>
        <v>0</v>
      </c>
      <c r="BL170" s="18" t="s">
        <v>108</v>
      </c>
      <c r="BM170" s="161" t="s">
        <v>3021</v>
      </c>
    </row>
    <row r="171" spans="1:65" s="2" customFormat="1" ht="29.25">
      <c r="A171" s="33"/>
      <c r="B171" s="34"/>
      <c r="C171" s="33"/>
      <c r="D171" s="163" t="s">
        <v>175</v>
      </c>
      <c r="E171" s="33"/>
      <c r="F171" s="164" t="s">
        <v>553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175</v>
      </c>
      <c r="AU171" s="18" t="s">
        <v>84</v>
      </c>
    </row>
    <row r="172" spans="1:65" s="2" customFormat="1" ht="33" customHeight="1">
      <c r="A172" s="33"/>
      <c r="B172" s="149"/>
      <c r="C172" s="150" t="s">
        <v>259</v>
      </c>
      <c r="D172" s="150" t="s">
        <v>170</v>
      </c>
      <c r="E172" s="151" t="s">
        <v>2378</v>
      </c>
      <c r="F172" s="152" t="s">
        <v>2379</v>
      </c>
      <c r="G172" s="153" t="s">
        <v>488</v>
      </c>
      <c r="H172" s="154">
        <v>0.47699999999999998</v>
      </c>
      <c r="I172" s="155"/>
      <c r="J172" s="156">
        <f>ROUND(I172*H172,2)</f>
        <v>0</v>
      </c>
      <c r="K172" s="152" t="s">
        <v>187</v>
      </c>
      <c r="L172" s="34"/>
      <c r="M172" s="157" t="s">
        <v>1</v>
      </c>
      <c r="N172" s="158" t="s">
        <v>40</v>
      </c>
      <c r="O172" s="59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108</v>
      </c>
      <c r="AT172" s="161" t="s">
        <v>170</v>
      </c>
      <c r="AU172" s="161" t="s">
        <v>84</v>
      </c>
      <c r="AY172" s="18" t="s">
        <v>168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8" t="s">
        <v>82</v>
      </c>
      <c r="BK172" s="162">
        <f>ROUND(I172*H172,2)</f>
        <v>0</v>
      </c>
      <c r="BL172" s="18" t="s">
        <v>108</v>
      </c>
      <c r="BM172" s="161" t="s">
        <v>3022</v>
      </c>
    </row>
    <row r="173" spans="1:65" s="2" customFormat="1" ht="29.25">
      <c r="A173" s="33"/>
      <c r="B173" s="34"/>
      <c r="C173" s="33"/>
      <c r="D173" s="163" t="s">
        <v>175</v>
      </c>
      <c r="E173" s="33"/>
      <c r="F173" s="164" t="s">
        <v>2381</v>
      </c>
      <c r="G173" s="33"/>
      <c r="H173" s="33"/>
      <c r="I173" s="165"/>
      <c r="J173" s="33"/>
      <c r="K173" s="33"/>
      <c r="L173" s="34"/>
      <c r="M173" s="213"/>
      <c r="N173" s="214"/>
      <c r="O173" s="215"/>
      <c r="P173" s="215"/>
      <c r="Q173" s="215"/>
      <c r="R173" s="215"/>
      <c r="S173" s="215"/>
      <c r="T173" s="216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175</v>
      </c>
      <c r="AU173" s="18" t="s">
        <v>84</v>
      </c>
    </row>
    <row r="174" spans="1:65" s="2" customFormat="1" ht="6.95" customHeight="1">
      <c r="A174" s="33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6:K173" xr:uid="{00000000-0009-0000-0000-00000A000000}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78"/>
  <sheetViews>
    <sheetView showGridLines="0" workbookViewId="0">
      <selection activeCell="E115" sqref="E115:H1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127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6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2512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3023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136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ROUND(J127,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ROUND((SUM(BE127:BE177)),  2)</f>
        <v>0</v>
      </c>
      <c r="G37" s="33"/>
      <c r="H37" s="33"/>
      <c r="I37" s="106">
        <v>0.21</v>
      </c>
      <c r="J37" s="105">
        <f>ROUND(((SUM(BE127:BE177))*I37),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ROUND((SUM(BF127:BF177)),  2)</f>
        <v>0</v>
      </c>
      <c r="G38" s="33"/>
      <c r="H38" s="33"/>
      <c r="I38" s="106">
        <v>0.15</v>
      </c>
      <c r="J38" s="105">
        <f>ROUND(((SUM(BF127:BF177))*I38),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ROUND((SUM(BG127:BG177)),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ROUND((SUM(BH127:BH177)),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ROUND((SUM(BI127:BI177)),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2512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0006 - SO 05.5 Obnova nezpevněných povrchů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Vodárenská společnost Táborsko s.r.o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J127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J128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J129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J175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6.25" customHeight="1">
      <c r="A113" s="33"/>
      <c r="B113" s="34"/>
      <c r="C113" s="33"/>
      <c r="D113" s="33"/>
      <c r="E113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3" s="263"/>
      <c r="G113" s="263"/>
      <c r="H113" s="26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1" customFormat="1" ht="12" customHeight="1">
      <c r="B114" s="21"/>
      <c r="C114" s="28" t="s">
        <v>132</v>
      </c>
      <c r="L114" s="21"/>
    </row>
    <row r="115" spans="1:63" s="1" customFormat="1" ht="23.25" customHeight="1">
      <c r="B115" s="21"/>
      <c r="E115" s="262"/>
      <c r="F115" s="231"/>
      <c r="G115" s="231"/>
      <c r="H115" s="231"/>
      <c r="L115" s="21"/>
    </row>
    <row r="116" spans="1:63" s="1" customFormat="1" ht="12" customHeight="1">
      <c r="B116" s="21"/>
      <c r="C116" s="28" t="s">
        <v>133</v>
      </c>
      <c r="L116" s="21"/>
    </row>
    <row r="117" spans="1:63" s="2" customFormat="1" ht="16.5" customHeight="1">
      <c r="A117" s="33"/>
      <c r="B117" s="34"/>
      <c r="C117" s="33"/>
      <c r="D117" s="33"/>
      <c r="E117" s="265" t="s">
        <v>2267</v>
      </c>
      <c r="F117" s="261"/>
      <c r="G117" s="261"/>
      <c r="H117" s="26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2512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57" t="str">
        <f>E13</f>
        <v>0006 - SO 05.5 Obnova nezpevněných povrchů</v>
      </c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F16</f>
        <v>Tábor</v>
      </c>
      <c r="G121" s="33"/>
      <c r="H121" s="33"/>
      <c r="I121" s="28" t="s">
        <v>21</v>
      </c>
      <c r="J121" s="56" t="str">
        <f>IF(J16="","",J16)</f>
        <v>12. 2. 2024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25.7" customHeight="1">
      <c r="A123" s="33"/>
      <c r="B123" s="34"/>
      <c r="C123" s="28" t="s">
        <v>23</v>
      </c>
      <c r="D123" s="33"/>
      <c r="E123" s="33"/>
      <c r="F123" s="26" t="str">
        <f>E19</f>
        <v>Vodárenská společnost Táborsko s.r.o</v>
      </c>
      <c r="G123" s="33"/>
      <c r="H123" s="33"/>
      <c r="I123" s="28" t="s">
        <v>29</v>
      </c>
      <c r="J123" s="31" t="str">
        <f>E25</f>
        <v>Sweco a.s., divize Morava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27</v>
      </c>
      <c r="D124" s="33"/>
      <c r="E124" s="33"/>
      <c r="F124" s="26" t="str">
        <f>IF(E22="","",E22)</f>
        <v>Vyplň údaj</v>
      </c>
      <c r="G124" s="33"/>
      <c r="H124" s="33"/>
      <c r="I124" s="28" t="s">
        <v>32</v>
      </c>
      <c r="J124" s="31" t="str">
        <f>E28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154</v>
      </c>
      <c r="D126" s="129" t="s">
        <v>60</v>
      </c>
      <c r="E126" s="129" t="s">
        <v>56</v>
      </c>
      <c r="F126" s="129" t="s">
        <v>57</v>
      </c>
      <c r="G126" s="129" t="s">
        <v>155</v>
      </c>
      <c r="H126" s="129" t="s">
        <v>156</v>
      </c>
      <c r="I126" s="129" t="s">
        <v>157</v>
      </c>
      <c r="J126" s="129" t="s">
        <v>139</v>
      </c>
      <c r="K126" s="130" t="s">
        <v>158</v>
      </c>
      <c r="L126" s="131"/>
      <c r="M126" s="63" t="s">
        <v>1</v>
      </c>
      <c r="N126" s="64" t="s">
        <v>39</v>
      </c>
      <c r="O126" s="64" t="s">
        <v>159</v>
      </c>
      <c r="P126" s="64" t="s">
        <v>160</v>
      </c>
      <c r="Q126" s="64" t="s">
        <v>161</v>
      </c>
      <c r="R126" s="64" t="s">
        <v>162</v>
      </c>
      <c r="S126" s="64" t="s">
        <v>163</v>
      </c>
      <c r="T126" s="65" t="s">
        <v>164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165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</f>
        <v>0</v>
      </c>
      <c r="Q127" s="67"/>
      <c r="R127" s="133">
        <f>R128</f>
        <v>8.9280000000000008</v>
      </c>
      <c r="S127" s="67"/>
      <c r="T127" s="134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141</v>
      </c>
      <c r="BK127" s="135">
        <f>BK128</f>
        <v>0</v>
      </c>
    </row>
    <row r="128" spans="1:63" s="12" customFormat="1" ht="25.9" customHeight="1">
      <c r="B128" s="136"/>
      <c r="D128" s="137" t="s">
        <v>74</v>
      </c>
      <c r="E128" s="138" t="s">
        <v>166</v>
      </c>
      <c r="F128" s="138" t="s">
        <v>167</v>
      </c>
      <c r="I128" s="139"/>
      <c r="J128" s="140">
        <f>BK128</f>
        <v>0</v>
      </c>
      <c r="L128" s="136"/>
      <c r="M128" s="141"/>
      <c r="N128" s="142"/>
      <c r="O128" s="142"/>
      <c r="P128" s="143">
        <f>P129+P175</f>
        <v>0</v>
      </c>
      <c r="Q128" s="142"/>
      <c r="R128" s="143">
        <f>R129+R175</f>
        <v>8.9280000000000008</v>
      </c>
      <c r="S128" s="142"/>
      <c r="T128" s="144">
        <f>T129+T175</f>
        <v>0</v>
      </c>
      <c r="AR128" s="137" t="s">
        <v>82</v>
      </c>
      <c r="AT128" s="145" t="s">
        <v>74</v>
      </c>
      <c r="AU128" s="145" t="s">
        <v>75</v>
      </c>
      <c r="AY128" s="137" t="s">
        <v>168</v>
      </c>
      <c r="BK128" s="146">
        <f>BK129+BK175</f>
        <v>0</v>
      </c>
    </row>
    <row r="129" spans="1:65" s="12" customFormat="1" ht="22.9" customHeight="1">
      <c r="B129" s="136"/>
      <c r="D129" s="137" t="s">
        <v>74</v>
      </c>
      <c r="E129" s="147" t="s">
        <v>82</v>
      </c>
      <c r="F129" s="147" t="s">
        <v>169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SUM(P130:P174)</f>
        <v>0</v>
      </c>
      <c r="Q129" s="142"/>
      <c r="R129" s="143">
        <f>SUM(R130:R174)</f>
        <v>8.9280000000000008</v>
      </c>
      <c r="S129" s="142"/>
      <c r="T129" s="144">
        <f>SUM(T130:T174)</f>
        <v>0</v>
      </c>
      <c r="AR129" s="137" t="s">
        <v>82</v>
      </c>
      <c r="AT129" s="145" t="s">
        <v>74</v>
      </c>
      <c r="AU129" s="145" t="s">
        <v>82</v>
      </c>
      <c r="AY129" s="137" t="s">
        <v>168</v>
      </c>
      <c r="BK129" s="146">
        <f>SUM(BK130:BK174)</f>
        <v>0</v>
      </c>
    </row>
    <row r="130" spans="1:65" s="2" customFormat="1" ht="33" customHeight="1">
      <c r="A130" s="33"/>
      <c r="B130" s="149"/>
      <c r="C130" s="150" t="s">
        <v>82</v>
      </c>
      <c r="D130" s="150" t="s">
        <v>170</v>
      </c>
      <c r="E130" s="151" t="s">
        <v>3024</v>
      </c>
      <c r="F130" s="152" t="s">
        <v>3025</v>
      </c>
      <c r="G130" s="153" t="s">
        <v>319</v>
      </c>
      <c r="H130" s="154">
        <v>40.44</v>
      </c>
      <c r="I130" s="155"/>
      <c r="J130" s="156">
        <f>ROUND(I130*H130,2)</f>
        <v>0</v>
      </c>
      <c r="K130" s="152" t="s">
        <v>187</v>
      </c>
      <c r="L130" s="34"/>
      <c r="M130" s="157" t="s">
        <v>1</v>
      </c>
      <c r="N130" s="158" t="s">
        <v>40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108</v>
      </c>
      <c r="AT130" s="161" t="s">
        <v>170</v>
      </c>
      <c r="AU130" s="161" t="s">
        <v>84</v>
      </c>
      <c r="AY130" s="18" t="s">
        <v>168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82</v>
      </c>
      <c r="BK130" s="162">
        <f>ROUND(I130*H130,2)</f>
        <v>0</v>
      </c>
      <c r="BL130" s="18" t="s">
        <v>108</v>
      </c>
      <c r="BM130" s="161" t="s">
        <v>3026</v>
      </c>
    </row>
    <row r="131" spans="1:65" s="2" customFormat="1" ht="19.5">
      <c r="A131" s="33"/>
      <c r="B131" s="34"/>
      <c r="C131" s="33"/>
      <c r="D131" s="163" t="s">
        <v>175</v>
      </c>
      <c r="E131" s="33"/>
      <c r="F131" s="164" t="s">
        <v>3027</v>
      </c>
      <c r="G131" s="33"/>
      <c r="H131" s="33"/>
      <c r="I131" s="165"/>
      <c r="J131" s="33"/>
      <c r="K131" s="33"/>
      <c r="L131" s="34"/>
      <c r="M131" s="166"/>
      <c r="N131" s="167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175</v>
      </c>
      <c r="AU131" s="18" t="s">
        <v>84</v>
      </c>
    </row>
    <row r="132" spans="1:65" s="2" customFormat="1" ht="19.5">
      <c r="A132" s="33"/>
      <c r="B132" s="34"/>
      <c r="C132" s="33"/>
      <c r="D132" s="163" t="s">
        <v>177</v>
      </c>
      <c r="E132" s="33"/>
      <c r="F132" s="168" t="s">
        <v>2518</v>
      </c>
      <c r="G132" s="33"/>
      <c r="H132" s="33"/>
      <c r="I132" s="165"/>
      <c r="J132" s="33"/>
      <c r="K132" s="33"/>
      <c r="L132" s="34"/>
      <c r="M132" s="166"/>
      <c r="N132" s="167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177</v>
      </c>
      <c r="AU132" s="18" t="s">
        <v>84</v>
      </c>
    </row>
    <row r="133" spans="1:65" s="13" customFormat="1">
      <c r="B133" s="169"/>
      <c r="D133" s="163" t="s">
        <v>179</v>
      </c>
      <c r="E133" s="170" t="s">
        <v>1</v>
      </c>
      <c r="F133" s="171" t="s">
        <v>3028</v>
      </c>
      <c r="H133" s="170" t="s">
        <v>1</v>
      </c>
      <c r="I133" s="172"/>
      <c r="L133" s="169"/>
      <c r="M133" s="173"/>
      <c r="N133" s="174"/>
      <c r="O133" s="174"/>
      <c r="P133" s="174"/>
      <c r="Q133" s="174"/>
      <c r="R133" s="174"/>
      <c r="S133" s="174"/>
      <c r="T133" s="175"/>
      <c r="AT133" s="170" t="s">
        <v>179</v>
      </c>
      <c r="AU133" s="170" t="s">
        <v>84</v>
      </c>
      <c r="AV133" s="13" t="s">
        <v>82</v>
      </c>
      <c r="AW133" s="13" t="s">
        <v>31</v>
      </c>
      <c r="AX133" s="13" t="s">
        <v>75</v>
      </c>
      <c r="AY133" s="170" t="s">
        <v>168</v>
      </c>
    </row>
    <row r="134" spans="1:65" s="14" customFormat="1">
      <c r="B134" s="176"/>
      <c r="D134" s="163" t="s">
        <v>179</v>
      </c>
      <c r="E134" s="177" t="s">
        <v>1</v>
      </c>
      <c r="F134" s="178" t="s">
        <v>3029</v>
      </c>
      <c r="H134" s="179">
        <v>40.44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77" t="s">
        <v>179</v>
      </c>
      <c r="AU134" s="177" t="s">
        <v>84</v>
      </c>
      <c r="AV134" s="14" t="s">
        <v>84</v>
      </c>
      <c r="AW134" s="14" t="s">
        <v>31</v>
      </c>
      <c r="AX134" s="14" t="s">
        <v>82</v>
      </c>
      <c r="AY134" s="177" t="s">
        <v>168</v>
      </c>
    </row>
    <row r="135" spans="1:65" s="2" customFormat="1" ht="37.9" customHeight="1">
      <c r="A135" s="33"/>
      <c r="B135" s="149"/>
      <c r="C135" s="150" t="s">
        <v>84</v>
      </c>
      <c r="D135" s="150" t="s">
        <v>170</v>
      </c>
      <c r="E135" s="151" t="s">
        <v>433</v>
      </c>
      <c r="F135" s="152" t="s">
        <v>434</v>
      </c>
      <c r="G135" s="153" t="s">
        <v>319</v>
      </c>
      <c r="H135" s="154">
        <v>34.86</v>
      </c>
      <c r="I135" s="155"/>
      <c r="J135" s="156">
        <f>ROUND(I135*H135,2)</f>
        <v>0</v>
      </c>
      <c r="K135" s="152" t="s">
        <v>1</v>
      </c>
      <c r="L135" s="34"/>
      <c r="M135" s="157" t="s">
        <v>1</v>
      </c>
      <c r="N135" s="158" t="s">
        <v>40</v>
      </c>
      <c r="O135" s="59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108</v>
      </c>
      <c r="AT135" s="161" t="s">
        <v>170</v>
      </c>
      <c r="AU135" s="161" t="s">
        <v>84</v>
      </c>
      <c r="AY135" s="18" t="s">
        <v>168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8" t="s">
        <v>82</v>
      </c>
      <c r="BK135" s="162">
        <f>ROUND(I135*H135,2)</f>
        <v>0</v>
      </c>
      <c r="BL135" s="18" t="s">
        <v>108</v>
      </c>
      <c r="BM135" s="161" t="s">
        <v>3030</v>
      </c>
    </row>
    <row r="136" spans="1:65" s="2" customFormat="1" ht="39">
      <c r="A136" s="33"/>
      <c r="B136" s="34"/>
      <c r="C136" s="33"/>
      <c r="D136" s="163" t="s">
        <v>175</v>
      </c>
      <c r="E136" s="33"/>
      <c r="F136" s="164" t="s">
        <v>423</v>
      </c>
      <c r="G136" s="33"/>
      <c r="H136" s="33"/>
      <c r="I136" s="165"/>
      <c r="J136" s="33"/>
      <c r="K136" s="33"/>
      <c r="L136" s="34"/>
      <c r="M136" s="166"/>
      <c r="N136" s="167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175</v>
      </c>
      <c r="AU136" s="18" t="s">
        <v>84</v>
      </c>
    </row>
    <row r="137" spans="1:65" s="2" customFormat="1" ht="37.9" customHeight="1">
      <c r="A137" s="33"/>
      <c r="B137" s="149"/>
      <c r="C137" s="150" t="s">
        <v>104</v>
      </c>
      <c r="D137" s="150" t="s">
        <v>170</v>
      </c>
      <c r="E137" s="151" t="s">
        <v>437</v>
      </c>
      <c r="F137" s="152" t="s">
        <v>438</v>
      </c>
      <c r="G137" s="153" t="s">
        <v>319</v>
      </c>
      <c r="H137" s="154">
        <v>40.44</v>
      </c>
      <c r="I137" s="155"/>
      <c r="J137" s="156">
        <f>ROUND(I137*H137,2)</f>
        <v>0</v>
      </c>
      <c r="K137" s="152" t="s">
        <v>187</v>
      </c>
      <c r="L137" s="34"/>
      <c r="M137" s="157" t="s">
        <v>1</v>
      </c>
      <c r="N137" s="158" t="s">
        <v>40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108</v>
      </c>
      <c r="AT137" s="161" t="s">
        <v>170</v>
      </c>
      <c r="AU137" s="161" t="s">
        <v>84</v>
      </c>
      <c r="AY137" s="18" t="s">
        <v>168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82</v>
      </c>
      <c r="BK137" s="162">
        <f>ROUND(I137*H137,2)</f>
        <v>0</v>
      </c>
      <c r="BL137" s="18" t="s">
        <v>108</v>
      </c>
      <c r="BM137" s="161" t="s">
        <v>3031</v>
      </c>
    </row>
    <row r="138" spans="1:65" s="2" customFormat="1" ht="39">
      <c r="A138" s="33"/>
      <c r="B138" s="34"/>
      <c r="C138" s="33"/>
      <c r="D138" s="163" t="s">
        <v>175</v>
      </c>
      <c r="E138" s="33"/>
      <c r="F138" s="164" t="s">
        <v>440</v>
      </c>
      <c r="G138" s="33"/>
      <c r="H138" s="33"/>
      <c r="I138" s="165"/>
      <c r="J138" s="33"/>
      <c r="K138" s="33"/>
      <c r="L138" s="34"/>
      <c r="M138" s="166"/>
      <c r="N138" s="167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175</v>
      </c>
      <c r="AU138" s="18" t="s">
        <v>84</v>
      </c>
    </row>
    <row r="139" spans="1:65" s="13" customFormat="1">
      <c r="B139" s="169"/>
      <c r="D139" s="163" t="s">
        <v>179</v>
      </c>
      <c r="E139" s="170" t="s">
        <v>1</v>
      </c>
      <c r="F139" s="171" t="s">
        <v>3032</v>
      </c>
      <c r="H139" s="170" t="s">
        <v>1</v>
      </c>
      <c r="I139" s="172"/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179</v>
      </c>
      <c r="AU139" s="170" t="s">
        <v>84</v>
      </c>
      <c r="AV139" s="13" t="s">
        <v>82</v>
      </c>
      <c r="AW139" s="13" t="s">
        <v>31</v>
      </c>
      <c r="AX139" s="13" t="s">
        <v>75</v>
      </c>
      <c r="AY139" s="170" t="s">
        <v>168</v>
      </c>
    </row>
    <row r="140" spans="1:65" s="14" customFormat="1">
      <c r="B140" s="176"/>
      <c r="D140" s="163" t="s">
        <v>179</v>
      </c>
      <c r="E140" s="177" t="s">
        <v>1</v>
      </c>
      <c r="F140" s="178" t="s">
        <v>3033</v>
      </c>
      <c r="H140" s="179">
        <v>40.44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179</v>
      </c>
      <c r="AU140" s="177" t="s">
        <v>84</v>
      </c>
      <c r="AV140" s="14" t="s">
        <v>84</v>
      </c>
      <c r="AW140" s="14" t="s">
        <v>31</v>
      </c>
      <c r="AX140" s="14" t="s">
        <v>82</v>
      </c>
      <c r="AY140" s="177" t="s">
        <v>168</v>
      </c>
    </row>
    <row r="141" spans="1:65" s="2" customFormat="1" ht="44.25" customHeight="1">
      <c r="A141" s="33"/>
      <c r="B141" s="149"/>
      <c r="C141" s="150" t="s">
        <v>108</v>
      </c>
      <c r="D141" s="150" t="s">
        <v>170</v>
      </c>
      <c r="E141" s="151" t="s">
        <v>447</v>
      </c>
      <c r="F141" s="152" t="s">
        <v>448</v>
      </c>
      <c r="G141" s="153" t="s">
        <v>319</v>
      </c>
      <c r="H141" s="154">
        <v>242.64</v>
      </c>
      <c r="I141" s="155"/>
      <c r="J141" s="156">
        <f>ROUND(I141*H141,2)</f>
        <v>0</v>
      </c>
      <c r="K141" s="152" t="s">
        <v>187</v>
      </c>
      <c r="L141" s="34"/>
      <c r="M141" s="157" t="s">
        <v>1</v>
      </c>
      <c r="N141" s="158" t="s">
        <v>40</v>
      </c>
      <c r="O141" s="59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108</v>
      </c>
      <c r="AT141" s="161" t="s">
        <v>170</v>
      </c>
      <c r="AU141" s="161" t="s">
        <v>84</v>
      </c>
      <c r="AY141" s="18" t="s">
        <v>168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82</v>
      </c>
      <c r="BK141" s="162">
        <f>ROUND(I141*H141,2)</f>
        <v>0</v>
      </c>
      <c r="BL141" s="18" t="s">
        <v>108</v>
      </c>
      <c r="BM141" s="161" t="s">
        <v>3034</v>
      </c>
    </row>
    <row r="142" spans="1:65" s="2" customFormat="1" ht="48.75">
      <c r="A142" s="33"/>
      <c r="B142" s="34"/>
      <c r="C142" s="33"/>
      <c r="D142" s="163" t="s">
        <v>175</v>
      </c>
      <c r="E142" s="33"/>
      <c r="F142" s="164" t="s">
        <v>450</v>
      </c>
      <c r="G142" s="33"/>
      <c r="H142" s="33"/>
      <c r="I142" s="165"/>
      <c r="J142" s="33"/>
      <c r="K142" s="33"/>
      <c r="L142" s="34"/>
      <c r="M142" s="166"/>
      <c r="N142" s="167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175</v>
      </c>
      <c r="AU142" s="18" t="s">
        <v>84</v>
      </c>
    </row>
    <row r="143" spans="1:65" s="14" customFormat="1">
      <c r="B143" s="176"/>
      <c r="D143" s="163" t="s">
        <v>179</v>
      </c>
      <c r="F143" s="178" t="s">
        <v>3035</v>
      </c>
      <c r="H143" s="179">
        <v>242.64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179</v>
      </c>
      <c r="AU143" s="177" t="s">
        <v>84</v>
      </c>
      <c r="AV143" s="14" t="s">
        <v>84</v>
      </c>
      <c r="AW143" s="14" t="s">
        <v>3</v>
      </c>
      <c r="AX143" s="14" t="s">
        <v>82</v>
      </c>
      <c r="AY143" s="177" t="s">
        <v>168</v>
      </c>
    </row>
    <row r="144" spans="1:65" s="2" customFormat="1" ht="33" customHeight="1">
      <c r="A144" s="33"/>
      <c r="B144" s="149"/>
      <c r="C144" s="150" t="s">
        <v>217</v>
      </c>
      <c r="D144" s="150" t="s">
        <v>170</v>
      </c>
      <c r="E144" s="151" t="s">
        <v>466</v>
      </c>
      <c r="F144" s="152" t="s">
        <v>3036</v>
      </c>
      <c r="G144" s="153" t="s">
        <v>319</v>
      </c>
      <c r="H144" s="154">
        <v>34.86</v>
      </c>
      <c r="I144" s="155"/>
      <c r="J144" s="156">
        <f>ROUND(I144*H144,2)</f>
        <v>0</v>
      </c>
      <c r="K144" s="152" t="s">
        <v>187</v>
      </c>
      <c r="L144" s="34"/>
      <c r="M144" s="157" t="s">
        <v>1</v>
      </c>
      <c r="N144" s="158" t="s">
        <v>40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108</v>
      </c>
      <c r="AT144" s="161" t="s">
        <v>170</v>
      </c>
      <c r="AU144" s="161" t="s">
        <v>84</v>
      </c>
      <c r="AY144" s="18" t="s">
        <v>168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82</v>
      </c>
      <c r="BK144" s="162">
        <f>ROUND(I144*H144,2)</f>
        <v>0</v>
      </c>
      <c r="BL144" s="18" t="s">
        <v>108</v>
      </c>
      <c r="BM144" s="161" t="s">
        <v>3037</v>
      </c>
    </row>
    <row r="145" spans="1:65" s="2" customFormat="1" ht="29.25">
      <c r="A145" s="33"/>
      <c r="B145" s="34"/>
      <c r="C145" s="33"/>
      <c r="D145" s="163" t="s">
        <v>175</v>
      </c>
      <c r="E145" s="33"/>
      <c r="F145" s="164" t="s">
        <v>469</v>
      </c>
      <c r="G145" s="33"/>
      <c r="H145" s="33"/>
      <c r="I145" s="165"/>
      <c r="J145" s="33"/>
      <c r="K145" s="33"/>
      <c r="L145" s="34"/>
      <c r="M145" s="166"/>
      <c r="N145" s="167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175</v>
      </c>
      <c r="AU145" s="18" t="s">
        <v>84</v>
      </c>
    </row>
    <row r="146" spans="1:65" s="13" customFormat="1">
      <c r="B146" s="169"/>
      <c r="D146" s="163" t="s">
        <v>179</v>
      </c>
      <c r="E146" s="170" t="s">
        <v>1</v>
      </c>
      <c r="F146" s="171" t="s">
        <v>3038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4" customFormat="1">
      <c r="B147" s="176"/>
      <c r="D147" s="163" t="s">
        <v>179</v>
      </c>
      <c r="E147" s="177" t="s">
        <v>1</v>
      </c>
      <c r="F147" s="178" t="s">
        <v>3039</v>
      </c>
      <c r="H147" s="179">
        <v>21.6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77" t="s">
        <v>179</v>
      </c>
      <c r="AU147" s="177" t="s">
        <v>84</v>
      </c>
      <c r="AV147" s="14" t="s">
        <v>84</v>
      </c>
      <c r="AW147" s="14" t="s">
        <v>31</v>
      </c>
      <c r="AX147" s="14" t="s">
        <v>75</v>
      </c>
      <c r="AY147" s="177" t="s">
        <v>168</v>
      </c>
    </row>
    <row r="148" spans="1:65" s="14" customFormat="1">
      <c r="B148" s="176"/>
      <c r="D148" s="163" t="s">
        <v>179</v>
      </c>
      <c r="E148" s="177" t="s">
        <v>1</v>
      </c>
      <c r="F148" s="178" t="s">
        <v>3040</v>
      </c>
      <c r="H148" s="179">
        <v>3.5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14" customFormat="1">
      <c r="B149" s="176"/>
      <c r="D149" s="163" t="s">
        <v>179</v>
      </c>
      <c r="E149" s="177" t="s">
        <v>1</v>
      </c>
      <c r="F149" s="178" t="s">
        <v>3041</v>
      </c>
      <c r="H149" s="179">
        <v>9.76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7" t="s">
        <v>179</v>
      </c>
      <c r="AU149" s="177" t="s">
        <v>84</v>
      </c>
      <c r="AV149" s="14" t="s">
        <v>84</v>
      </c>
      <c r="AW149" s="14" t="s">
        <v>31</v>
      </c>
      <c r="AX149" s="14" t="s">
        <v>75</v>
      </c>
      <c r="AY149" s="177" t="s">
        <v>168</v>
      </c>
    </row>
    <row r="150" spans="1:65" s="15" customFormat="1">
      <c r="B150" s="184"/>
      <c r="D150" s="163" t="s">
        <v>179</v>
      </c>
      <c r="E150" s="185" t="s">
        <v>1</v>
      </c>
      <c r="F150" s="186" t="s">
        <v>184</v>
      </c>
      <c r="H150" s="187">
        <v>34.86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179</v>
      </c>
      <c r="AU150" s="185" t="s">
        <v>84</v>
      </c>
      <c r="AV150" s="15" t="s">
        <v>108</v>
      </c>
      <c r="AW150" s="15" t="s">
        <v>31</v>
      </c>
      <c r="AX150" s="15" t="s">
        <v>82</v>
      </c>
      <c r="AY150" s="185" t="s">
        <v>168</v>
      </c>
    </row>
    <row r="151" spans="1:65" s="2" customFormat="1" ht="33" customHeight="1">
      <c r="A151" s="33"/>
      <c r="B151" s="149"/>
      <c r="C151" s="150" t="s">
        <v>193</v>
      </c>
      <c r="D151" s="150" t="s">
        <v>170</v>
      </c>
      <c r="E151" s="151" t="s">
        <v>486</v>
      </c>
      <c r="F151" s="152" t="s">
        <v>487</v>
      </c>
      <c r="G151" s="153" t="s">
        <v>488</v>
      </c>
      <c r="H151" s="154">
        <v>72.792000000000002</v>
      </c>
      <c r="I151" s="155"/>
      <c r="J151" s="156">
        <f>ROUND(I151*H151,2)</f>
        <v>0</v>
      </c>
      <c r="K151" s="152" t="s">
        <v>187</v>
      </c>
      <c r="L151" s="34"/>
      <c r="M151" s="157" t="s">
        <v>1</v>
      </c>
      <c r="N151" s="158" t="s">
        <v>40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108</v>
      </c>
      <c r="AT151" s="161" t="s">
        <v>170</v>
      </c>
      <c r="AU151" s="161" t="s">
        <v>84</v>
      </c>
      <c r="AY151" s="18" t="s">
        <v>168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82</v>
      </c>
      <c r="BK151" s="162">
        <f>ROUND(I151*H151,2)</f>
        <v>0</v>
      </c>
      <c r="BL151" s="18" t="s">
        <v>108</v>
      </c>
      <c r="BM151" s="161" t="s">
        <v>3042</v>
      </c>
    </row>
    <row r="152" spans="1:65" s="2" customFormat="1" ht="29.25">
      <c r="A152" s="33"/>
      <c r="B152" s="34"/>
      <c r="C152" s="33"/>
      <c r="D152" s="163" t="s">
        <v>175</v>
      </c>
      <c r="E152" s="33"/>
      <c r="F152" s="164" t="s">
        <v>490</v>
      </c>
      <c r="G152" s="33"/>
      <c r="H152" s="33"/>
      <c r="I152" s="165"/>
      <c r="J152" s="33"/>
      <c r="K152" s="33"/>
      <c r="L152" s="34"/>
      <c r="M152" s="166"/>
      <c r="N152" s="167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175</v>
      </c>
      <c r="AU152" s="18" t="s">
        <v>84</v>
      </c>
    </row>
    <row r="153" spans="1:65" s="14" customFormat="1">
      <c r="B153" s="176"/>
      <c r="D153" s="163" t="s">
        <v>179</v>
      </c>
      <c r="F153" s="178" t="s">
        <v>3043</v>
      </c>
      <c r="H153" s="179">
        <v>72.792000000000002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179</v>
      </c>
      <c r="AU153" s="177" t="s">
        <v>84</v>
      </c>
      <c r="AV153" s="14" t="s">
        <v>84</v>
      </c>
      <c r="AW153" s="14" t="s">
        <v>3</v>
      </c>
      <c r="AX153" s="14" t="s">
        <v>82</v>
      </c>
      <c r="AY153" s="177" t="s">
        <v>168</v>
      </c>
    </row>
    <row r="154" spans="1:65" s="2" customFormat="1" ht="24.2" customHeight="1">
      <c r="A154" s="33"/>
      <c r="B154" s="149"/>
      <c r="C154" s="150" t="s">
        <v>226</v>
      </c>
      <c r="D154" s="150" t="s">
        <v>170</v>
      </c>
      <c r="E154" s="151" t="s">
        <v>3044</v>
      </c>
      <c r="F154" s="152" t="s">
        <v>3045</v>
      </c>
      <c r="G154" s="153" t="s">
        <v>173</v>
      </c>
      <c r="H154" s="154">
        <v>202.2</v>
      </c>
      <c r="I154" s="155"/>
      <c r="J154" s="156">
        <f>ROUND(I154*H154,2)</f>
        <v>0</v>
      </c>
      <c r="K154" s="152" t="s">
        <v>1</v>
      </c>
      <c r="L154" s="34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108</v>
      </c>
      <c r="AT154" s="161" t="s">
        <v>170</v>
      </c>
      <c r="AU154" s="161" t="s">
        <v>84</v>
      </c>
      <c r="AY154" s="18" t="s">
        <v>168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82</v>
      </c>
      <c r="BK154" s="162">
        <f>ROUND(I154*H154,2)</f>
        <v>0</v>
      </c>
      <c r="BL154" s="18" t="s">
        <v>108</v>
      </c>
      <c r="BM154" s="161" t="s">
        <v>3046</v>
      </c>
    </row>
    <row r="155" spans="1:65" s="2" customFormat="1" ht="19.5">
      <c r="A155" s="33"/>
      <c r="B155" s="34"/>
      <c r="C155" s="33"/>
      <c r="D155" s="163" t="s">
        <v>175</v>
      </c>
      <c r="E155" s="33"/>
      <c r="F155" s="164" t="s">
        <v>3045</v>
      </c>
      <c r="G155" s="33"/>
      <c r="H155" s="33"/>
      <c r="I155" s="165"/>
      <c r="J155" s="33"/>
      <c r="K155" s="33"/>
      <c r="L155" s="34"/>
      <c r="M155" s="166"/>
      <c r="N155" s="167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175</v>
      </c>
      <c r="AU155" s="18" t="s">
        <v>84</v>
      </c>
    </row>
    <row r="156" spans="1:65" s="2" customFormat="1" ht="24.2" customHeight="1">
      <c r="A156" s="33"/>
      <c r="B156" s="149"/>
      <c r="C156" s="150" t="s">
        <v>244</v>
      </c>
      <c r="D156" s="150" t="s">
        <v>170</v>
      </c>
      <c r="E156" s="151" t="s">
        <v>2416</v>
      </c>
      <c r="F156" s="152" t="s">
        <v>2417</v>
      </c>
      <c r="G156" s="153" t="s">
        <v>173</v>
      </c>
      <c r="H156" s="154">
        <v>202.2</v>
      </c>
      <c r="I156" s="155"/>
      <c r="J156" s="156">
        <f>ROUND(I156*H156,2)</f>
        <v>0</v>
      </c>
      <c r="K156" s="152" t="s">
        <v>187</v>
      </c>
      <c r="L156" s="34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108</v>
      </c>
      <c r="AT156" s="161" t="s">
        <v>170</v>
      </c>
      <c r="AU156" s="161" t="s">
        <v>84</v>
      </c>
      <c r="AY156" s="18" t="s">
        <v>168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82</v>
      </c>
      <c r="BK156" s="162">
        <f>ROUND(I156*H156,2)</f>
        <v>0</v>
      </c>
      <c r="BL156" s="18" t="s">
        <v>108</v>
      </c>
      <c r="BM156" s="161" t="s">
        <v>3047</v>
      </c>
    </row>
    <row r="157" spans="1:65" s="2" customFormat="1" ht="19.5">
      <c r="A157" s="33"/>
      <c r="B157" s="34"/>
      <c r="C157" s="33"/>
      <c r="D157" s="163" t="s">
        <v>175</v>
      </c>
      <c r="E157" s="33"/>
      <c r="F157" s="164" t="s">
        <v>2419</v>
      </c>
      <c r="G157" s="33"/>
      <c r="H157" s="33"/>
      <c r="I157" s="165"/>
      <c r="J157" s="33"/>
      <c r="K157" s="33"/>
      <c r="L157" s="34"/>
      <c r="M157" s="166"/>
      <c r="N157" s="167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175</v>
      </c>
      <c r="AU157" s="18" t="s">
        <v>84</v>
      </c>
    </row>
    <row r="158" spans="1:65" s="2" customFormat="1" ht="19.5">
      <c r="A158" s="33"/>
      <c r="B158" s="34"/>
      <c r="C158" s="33"/>
      <c r="D158" s="163" t="s">
        <v>177</v>
      </c>
      <c r="E158" s="33"/>
      <c r="F158" s="168" t="s">
        <v>2518</v>
      </c>
      <c r="G158" s="33"/>
      <c r="H158" s="33"/>
      <c r="I158" s="165"/>
      <c r="J158" s="33"/>
      <c r="K158" s="33"/>
      <c r="L158" s="34"/>
      <c r="M158" s="166"/>
      <c r="N158" s="167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177</v>
      </c>
      <c r="AU158" s="18" t="s">
        <v>84</v>
      </c>
    </row>
    <row r="159" spans="1:65" s="14" customFormat="1">
      <c r="B159" s="176"/>
      <c r="D159" s="163" t="s">
        <v>179</v>
      </c>
      <c r="E159" s="177" t="s">
        <v>1</v>
      </c>
      <c r="F159" s="178" t="s">
        <v>3048</v>
      </c>
      <c r="H159" s="179">
        <v>202.2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82</v>
      </c>
      <c r="AY159" s="177" t="s">
        <v>168</v>
      </c>
    </row>
    <row r="160" spans="1:65" s="2" customFormat="1" ht="16.5" customHeight="1">
      <c r="A160" s="33"/>
      <c r="B160" s="149"/>
      <c r="C160" s="200" t="s">
        <v>251</v>
      </c>
      <c r="D160" s="200" t="s">
        <v>523</v>
      </c>
      <c r="E160" s="201" t="s">
        <v>2421</v>
      </c>
      <c r="F160" s="202" t="s">
        <v>3049</v>
      </c>
      <c r="G160" s="203" t="s">
        <v>488</v>
      </c>
      <c r="H160" s="204">
        <v>8.9280000000000008</v>
      </c>
      <c r="I160" s="205"/>
      <c r="J160" s="206">
        <f>ROUND(I160*H160,2)</f>
        <v>0</v>
      </c>
      <c r="K160" s="202" t="s">
        <v>187</v>
      </c>
      <c r="L160" s="207"/>
      <c r="M160" s="208" t="s">
        <v>1</v>
      </c>
      <c r="N160" s="209" t="s">
        <v>40</v>
      </c>
      <c r="O160" s="59"/>
      <c r="P160" s="159">
        <f>O160*H160</f>
        <v>0</v>
      </c>
      <c r="Q160" s="159">
        <v>1</v>
      </c>
      <c r="R160" s="159">
        <f>Q160*H160</f>
        <v>8.9280000000000008</v>
      </c>
      <c r="S160" s="159">
        <v>0</v>
      </c>
      <c r="T160" s="16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244</v>
      </c>
      <c r="AT160" s="161" t="s">
        <v>523</v>
      </c>
      <c r="AU160" s="161" t="s">
        <v>84</v>
      </c>
      <c r="AY160" s="18" t="s">
        <v>168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82</v>
      </c>
      <c r="BK160" s="162">
        <f>ROUND(I160*H160,2)</f>
        <v>0</v>
      </c>
      <c r="BL160" s="18" t="s">
        <v>108</v>
      </c>
      <c r="BM160" s="161" t="s">
        <v>3050</v>
      </c>
    </row>
    <row r="161" spans="1:65" s="2" customFormat="1">
      <c r="A161" s="33"/>
      <c r="B161" s="34"/>
      <c r="C161" s="33"/>
      <c r="D161" s="163" t="s">
        <v>175</v>
      </c>
      <c r="E161" s="33"/>
      <c r="F161" s="164" t="s">
        <v>3049</v>
      </c>
      <c r="G161" s="33"/>
      <c r="H161" s="33"/>
      <c r="I161" s="165"/>
      <c r="J161" s="33"/>
      <c r="K161" s="33"/>
      <c r="L161" s="34"/>
      <c r="M161" s="166"/>
      <c r="N161" s="167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175</v>
      </c>
      <c r="AU161" s="18" t="s">
        <v>84</v>
      </c>
    </row>
    <row r="162" spans="1:65" s="13" customFormat="1">
      <c r="B162" s="169"/>
      <c r="D162" s="163" t="s">
        <v>179</v>
      </c>
      <c r="E162" s="170" t="s">
        <v>1</v>
      </c>
      <c r="F162" s="171" t="s">
        <v>3051</v>
      </c>
      <c r="H162" s="170" t="s">
        <v>1</v>
      </c>
      <c r="I162" s="172"/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179</v>
      </c>
      <c r="AU162" s="170" t="s">
        <v>84</v>
      </c>
      <c r="AV162" s="13" t="s">
        <v>82</v>
      </c>
      <c r="AW162" s="13" t="s">
        <v>31</v>
      </c>
      <c r="AX162" s="13" t="s">
        <v>75</v>
      </c>
      <c r="AY162" s="170" t="s">
        <v>168</v>
      </c>
    </row>
    <row r="163" spans="1:65" s="14" customFormat="1">
      <c r="B163" s="176"/>
      <c r="D163" s="163" t="s">
        <v>179</v>
      </c>
      <c r="E163" s="177" t="s">
        <v>1</v>
      </c>
      <c r="F163" s="178" t="s">
        <v>3052</v>
      </c>
      <c r="H163" s="179">
        <v>5.58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82</v>
      </c>
      <c r="AY163" s="177" t="s">
        <v>168</v>
      </c>
    </row>
    <row r="164" spans="1:65" s="14" customFormat="1">
      <c r="B164" s="176"/>
      <c r="D164" s="163" t="s">
        <v>179</v>
      </c>
      <c r="F164" s="178" t="s">
        <v>3053</v>
      </c>
      <c r="H164" s="179">
        <v>8.9280000000000008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179</v>
      </c>
      <c r="AU164" s="177" t="s">
        <v>84</v>
      </c>
      <c r="AV164" s="14" t="s">
        <v>84</v>
      </c>
      <c r="AW164" s="14" t="s">
        <v>3</v>
      </c>
      <c r="AX164" s="14" t="s">
        <v>82</v>
      </c>
      <c r="AY164" s="177" t="s">
        <v>168</v>
      </c>
    </row>
    <row r="165" spans="1:65" s="2" customFormat="1" ht="37.9" customHeight="1">
      <c r="A165" s="33"/>
      <c r="B165" s="149"/>
      <c r="C165" s="150" t="s">
        <v>259</v>
      </c>
      <c r="D165" s="150" t="s">
        <v>170</v>
      </c>
      <c r="E165" s="151" t="s">
        <v>3054</v>
      </c>
      <c r="F165" s="152" t="s">
        <v>3055</v>
      </c>
      <c r="G165" s="153" t="s">
        <v>269</v>
      </c>
      <c r="H165" s="154">
        <v>34</v>
      </c>
      <c r="I165" s="155"/>
      <c r="J165" s="156">
        <f>ROUND(I165*H165,2)</f>
        <v>0</v>
      </c>
      <c r="K165" s="152" t="s">
        <v>1</v>
      </c>
      <c r="L165" s="34"/>
      <c r="M165" s="157" t="s">
        <v>1</v>
      </c>
      <c r="N165" s="158" t="s">
        <v>40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108</v>
      </c>
      <c r="AT165" s="161" t="s">
        <v>170</v>
      </c>
      <c r="AU165" s="161" t="s">
        <v>84</v>
      </c>
      <c r="AY165" s="18" t="s">
        <v>168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82</v>
      </c>
      <c r="BK165" s="162">
        <f>ROUND(I165*H165,2)</f>
        <v>0</v>
      </c>
      <c r="BL165" s="18" t="s">
        <v>108</v>
      </c>
      <c r="BM165" s="161" t="s">
        <v>3056</v>
      </c>
    </row>
    <row r="166" spans="1:65" s="2" customFormat="1" ht="29.25">
      <c r="A166" s="33"/>
      <c r="B166" s="34"/>
      <c r="C166" s="33"/>
      <c r="D166" s="163" t="s">
        <v>175</v>
      </c>
      <c r="E166" s="33"/>
      <c r="F166" s="164" t="s">
        <v>3055</v>
      </c>
      <c r="G166" s="33"/>
      <c r="H166" s="33"/>
      <c r="I166" s="165"/>
      <c r="J166" s="33"/>
      <c r="K166" s="33"/>
      <c r="L166" s="34"/>
      <c r="M166" s="166"/>
      <c r="N166" s="167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175</v>
      </c>
      <c r="AU166" s="18" t="s">
        <v>84</v>
      </c>
    </row>
    <row r="167" spans="1:65" s="2" customFormat="1" ht="19.5">
      <c r="A167" s="33"/>
      <c r="B167" s="34"/>
      <c r="C167" s="33"/>
      <c r="D167" s="163" t="s">
        <v>177</v>
      </c>
      <c r="E167" s="33"/>
      <c r="F167" s="168" t="s">
        <v>2518</v>
      </c>
      <c r="G167" s="33"/>
      <c r="H167" s="33"/>
      <c r="I167" s="165"/>
      <c r="J167" s="33"/>
      <c r="K167" s="33"/>
      <c r="L167" s="34"/>
      <c r="M167" s="166"/>
      <c r="N167" s="167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177</v>
      </c>
      <c r="AU167" s="18" t="s">
        <v>84</v>
      </c>
    </row>
    <row r="168" spans="1:65" s="13" customFormat="1">
      <c r="B168" s="169"/>
      <c r="D168" s="163" t="s">
        <v>179</v>
      </c>
      <c r="E168" s="170" t="s">
        <v>1</v>
      </c>
      <c r="F168" s="171" t="s">
        <v>3057</v>
      </c>
      <c r="H168" s="170" t="s">
        <v>1</v>
      </c>
      <c r="I168" s="172"/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179</v>
      </c>
      <c r="AU168" s="170" t="s">
        <v>84</v>
      </c>
      <c r="AV168" s="13" t="s">
        <v>82</v>
      </c>
      <c r="AW168" s="13" t="s">
        <v>31</v>
      </c>
      <c r="AX168" s="13" t="s">
        <v>75</v>
      </c>
      <c r="AY168" s="170" t="s">
        <v>168</v>
      </c>
    </row>
    <row r="169" spans="1:65" s="14" customFormat="1">
      <c r="B169" s="176"/>
      <c r="D169" s="163" t="s">
        <v>179</v>
      </c>
      <c r="E169" s="177" t="s">
        <v>1</v>
      </c>
      <c r="F169" s="178" t="s">
        <v>465</v>
      </c>
      <c r="H169" s="179">
        <v>34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179</v>
      </c>
      <c r="AU169" s="177" t="s">
        <v>84</v>
      </c>
      <c r="AV169" s="14" t="s">
        <v>84</v>
      </c>
      <c r="AW169" s="14" t="s">
        <v>31</v>
      </c>
      <c r="AX169" s="14" t="s">
        <v>82</v>
      </c>
      <c r="AY169" s="177" t="s">
        <v>168</v>
      </c>
    </row>
    <row r="170" spans="1:65" s="2" customFormat="1" ht="37.9" customHeight="1">
      <c r="A170" s="33"/>
      <c r="B170" s="149"/>
      <c r="C170" s="150" t="s">
        <v>266</v>
      </c>
      <c r="D170" s="150" t="s">
        <v>170</v>
      </c>
      <c r="E170" s="151" t="s">
        <v>3058</v>
      </c>
      <c r="F170" s="152" t="s">
        <v>3059</v>
      </c>
      <c r="G170" s="153" t="s">
        <v>173</v>
      </c>
      <c r="H170" s="154">
        <v>9</v>
      </c>
      <c r="I170" s="155"/>
      <c r="J170" s="156">
        <f>ROUND(I170*H170,2)</f>
        <v>0</v>
      </c>
      <c r="K170" s="152" t="s">
        <v>1</v>
      </c>
      <c r="L170" s="34"/>
      <c r="M170" s="157" t="s">
        <v>1</v>
      </c>
      <c r="N170" s="158" t="s">
        <v>40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108</v>
      </c>
      <c r="AT170" s="161" t="s">
        <v>170</v>
      </c>
      <c r="AU170" s="161" t="s">
        <v>84</v>
      </c>
      <c r="AY170" s="18" t="s">
        <v>168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82</v>
      </c>
      <c r="BK170" s="162">
        <f>ROUND(I170*H170,2)</f>
        <v>0</v>
      </c>
      <c r="BL170" s="18" t="s">
        <v>108</v>
      </c>
      <c r="BM170" s="161" t="s">
        <v>3060</v>
      </c>
    </row>
    <row r="171" spans="1:65" s="2" customFormat="1" ht="19.5">
      <c r="A171" s="33"/>
      <c r="B171" s="34"/>
      <c r="C171" s="33"/>
      <c r="D171" s="163" t="s">
        <v>175</v>
      </c>
      <c r="E171" s="33"/>
      <c r="F171" s="164" t="s">
        <v>3061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175</v>
      </c>
      <c r="AU171" s="18" t="s">
        <v>84</v>
      </c>
    </row>
    <row r="172" spans="1:65" s="2" customFormat="1" ht="19.5">
      <c r="A172" s="33"/>
      <c r="B172" s="34"/>
      <c r="C172" s="33"/>
      <c r="D172" s="163" t="s">
        <v>177</v>
      </c>
      <c r="E172" s="33"/>
      <c r="F172" s="168" t="s">
        <v>2518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177</v>
      </c>
      <c r="AU172" s="18" t="s">
        <v>84</v>
      </c>
    </row>
    <row r="173" spans="1:65" s="13" customFormat="1">
      <c r="B173" s="169"/>
      <c r="D173" s="163" t="s">
        <v>179</v>
      </c>
      <c r="E173" s="170" t="s">
        <v>1</v>
      </c>
      <c r="F173" s="171" t="s">
        <v>3062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4" customFormat="1">
      <c r="B174" s="176"/>
      <c r="D174" s="163" t="s">
        <v>179</v>
      </c>
      <c r="E174" s="177" t="s">
        <v>1</v>
      </c>
      <c r="F174" s="178" t="s">
        <v>251</v>
      </c>
      <c r="H174" s="179">
        <v>9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82</v>
      </c>
      <c r="AY174" s="177" t="s">
        <v>168</v>
      </c>
    </row>
    <row r="175" spans="1:65" s="12" customFormat="1" ht="22.9" customHeight="1">
      <c r="B175" s="136"/>
      <c r="D175" s="137" t="s">
        <v>74</v>
      </c>
      <c r="E175" s="147" t="s">
        <v>1178</v>
      </c>
      <c r="F175" s="147" t="s">
        <v>1179</v>
      </c>
      <c r="I175" s="139"/>
      <c r="J175" s="148">
        <f>BK175</f>
        <v>0</v>
      </c>
      <c r="L175" s="136"/>
      <c r="M175" s="141"/>
      <c r="N175" s="142"/>
      <c r="O175" s="142"/>
      <c r="P175" s="143">
        <f>SUM(P176:P177)</f>
        <v>0</v>
      </c>
      <c r="Q175" s="142"/>
      <c r="R175" s="143">
        <f>SUM(R176:R177)</f>
        <v>0</v>
      </c>
      <c r="S175" s="142"/>
      <c r="T175" s="144">
        <f>SUM(T176:T177)</f>
        <v>0</v>
      </c>
      <c r="AR175" s="137" t="s">
        <v>82</v>
      </c>
      <c r="AT175" s="145" t="s">
        <v>74</v>
      </c>
      <c r="AU175" s="145" t="s">
        <v>82</v>
      </c>
      <c r="AY175" s="137" t="s">
        <v>168</v>
      </c>
      <c r="BK175" s="146">
        <f>SUM(BK176:BK177)</f>
        <v>0</v>
      </c>
    </row>
    <row r="176" spans="1:65" s="2" customFormat="1" ht="24.2" customHeight="1">
      <c r="A176" s="33"/>
      <c r="B176" s="149"/>
      <c r="C176" s="150" t="s">
        <v>274</v>
      </c>
      <c r="D176" s="150" t="s">
        <v>170</v>
      </c>
      <c r="E176" s="151" t="s">
        <v>3063</v>
      </c>
      <c r="F176" s="152" t="s">
        <v>3064</v>
      </c>
      <c r="G176" s="153" t="s">
        <v>488</v>
      </c>
      <c r="H176" s="154">
        <v>8.9280000000000008</v>
      </c>
      <c r="I176" s="155"/>
      <c r="J176" s="156">
        <f>ROUND(I176*H176,2)</f>
        <v>0</v>
      </c>
      <c r="K176" s="152" t="s">
        <v>187</v>
      </c>
      <c r="L176" s="34"/>
      <c r="M176" s="157" t="s">
        <v>1</v>
      </c>
      <c r="N176" s="158" t="s">
        <v>40</v>
      </c>
      <c r="O176" s="59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1" t="s">
        <v>108</v>
      </c>
      <c r="AT176" s="161" t="s">
        <v>170</v>
      </c>
      <c r="AU176" s="161" t="s">
        <v>84</v>
      </c>
      <c r="AY176" s="18" t="s">
        <v>168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8" t="s">
        <v>82</v>
      </c>
      <c r="BK176" s="162">
        <f>ROUND(I176*H176,2)</f>
        <v>0</v>
      </c>
      <c r="BL176" s="18" t="s">
        <v>108</v>
      </c>
      <c r="BM176" s="161" t="s">
        <v>3065</v>
      </c>
    </row>
    <row r="177" spans="1:47" s="2" customFormat="1" ht="19.5">
      <c r="A177" s="33"/>
      <c r="B177" s="34"/>
      <c r="C177" s="33"/>
      <c r="D177" s="163" t="s">
        <v>175</v>
      </c>
      <c r="E177" s="33"/>
      <c r="F177" s="164" t="s">
        <v>3066</v>
      </c>
      <c r="G177" s="33"/>
      <c r="H177" s="33"/>
      <c r="I177" s="165"/>
      <c r="J177" s="33"/>
      <c r="K177" s="33"/>
      <c r="L177" s="34"/>
      <c r="M177" s="213"/>
      <c r="N177" s="214"/>
      <c r="O177" s="215"/>
      <c r="P177" s="215"/>
      <c r="Q177" s="215"/>
      <c r="R177" s="215"/>
      <c r="S177" s="215"/>
      <c r="T177" s="21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175</v>
      </c>
      <c r="AU177" s="18" t="s">
        <v>84</v>
      </c>
    </row>
    <row r="178" spans="1:47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6:K177" xr:uid="{00000000-0009-0000-0000-00000B000000}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57"/>
  <sheetViews>
    <sheetView showGridLines="0" tabSelected="1" workbookViewId="0">
      <selection activeCell="H17" sqref="H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130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6.7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s="1" customFormat="1" ht="12" customHeight="1">
      <c r="B8" s="21"/>
      <c r="D8" s="28" t="s">
        <v>132</v>
      </c>
      <c r="L8" s="21"/>
    </row>
    <row r="9" spans="1:46" s="2" customFormat="1" ht="23.25" customHeight="1">
      <c r="A9" s="33"/>
      <c r="B9" s="34"/>
      <c r="C9" s="33"/>
      <c r="D9" s="33"/>
      <c r="E9" s="262"/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3067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'Rekapitulace stavby'!AN8</f>
        <v>12. 2. 2024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136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49"/>
      <c r="G20" s="249"/>
      <c r="H20" s="249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3" t="s">
        <v>1</v>
      </c>
      <c r="F29" s="253"/>
      <c r="G29" s="253"/>
      <c r="H29" s="25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ROUND(J145,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ROUND((SUM(BE145:BE256)),  2)</f>
        <v>0</v>
      </c>
      <c r="G35" s="33"/>
      <c r="H35" s="33"/>
      <c r="I35" s="106">
        <v>0.21</v>
      </c>
      <c r="J35" s="105">
        <f>ROUND(((SUM(BE145:BE256))*I35),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ROUND((SUM(BF145:BF256)),  2)</f>
        <v>0</v>
      </c>
      <c r="G36" s="33"/>
      <c r="H36" s="33"/>
      <c r="I36" s="106">
        <v>0.15</v>
      </c>
      <c r="J36" s="105">
        <f>ROUND(((SUM(BF145:BF256))*I36),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ROUND((SUM(BG145:BG256)),  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ROUND((SUM(BH145:BH256)),  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ROUND((SUM(BI145:BI256)),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2" customFormat="1" ht="23.25" customHeight="1">
      <c r="A87" s="33"/>
      <c r="B87" s="34"/>
      <c r="C87" s="33"/>
      <c r="D87" s="33"/>
      <c r="E87" s="262"/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006 - Ostatní a vedlejší náklady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Tábor</v>
      </c>
      <c r="G91" s="33"/>
      <c r="H91" s="33"/>
      <c r="I91" s="28" t="s">
        <v>21</v>
      </c>
      <c r="J91" s="56" t="str">
        <f>IF(J14="","",J14)</f>
        <v>12. 2. 2024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Vodárenská společnost Táborsko s.r.o</v>
      </c>
      <c r="G93" s="33"/>
      <c r="H93" s="33"/>
      <c r="I93" s="28" t="s">
        <v>29</v>
      </c>
      <c r="J93" s="31" t="str">
        <f>E23</f>
        <v>Sweco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138</v>
      </c>
      <c r="D96" s="107"/>
      <c r="E96" s="107"/>
      <c r="F96" s="107"/>
      <c r="G96" s="107"/>
      <c r="H96" s="107"/>
      <c r="I96" s="107"/>
      <c r="J96" s="116" t="s">
        <v>139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140</v>
      </c>
      <c r="D98" s="33"/>
      <c r="E98" s="33"/>
      <c r="F98" s="33"/>
      <c r="G98" s="33"/>
      <c r="H98" s="33"/>
      <c r="I98" s="33"/>
      <c r="J98" s="72">
        <f>J145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J146</f>
        <v>0</v>
      </c>
      <c r="L99" s="118"/>
    </row>
    <row r="100" spans="1:47" s="10" customFormat="1" ht="19.899999999999999" customHeight="1">
      <c r="B100" s="122"/>
      <c r="D100" s="123" t="s">
        <v>3068</v>
      </c>
      <c r="E100" s="124"/>
      <c r="F100" s="124"/>
      <c r="G100" s="124"/>
      <c r="H100" s="124"/>
      <c r="I100" s="124"/>
      <c r="J100" s="125">
        <f>J147</f>
        <v>0</v>
      </c>
      <c r="L100" s="122"/>
    </row>
    <row r="101" spans="1:47" s="10" customFormat="1" ht="14.85" customHeight="1">
      <c r="B101" s="122"/>
      <c r="D101" s="123" t="s">
        <v>3069</v>
      </c>
      <c r="E101" s="124"/>
      <c r="F101" s="124"/>
      <c r="G101" s="124"/>
      <c r="H101" s="124"/>
      <c r="I101" s="124"/>
      <c r="J101" s="125">
        <f>J148</f>
        <v>0</v>
      </c>
      <c r="L101" s="122"/>
    </row>
    <row r="102" spans="1:47" s="10" customFormat="1" ht="14.85" customHeight="1">
      <c r="B102" s="122"/>
      <c r="D102" s="123" t="s">
        <v>3070</v>
      </c>
      <c r="E102" s="124"/>
      <c r="F102" s="124"/>
      <c r="G102" s="124"/>
      <c r="H102" s="124"/>
      <c r="I102" s="124"/>
      <c r="J102" s="125">
        <f>J156</f>
        <v>0</v>
      </c>
      <c r="L102" s="122"/>
    </row>
    <row r="103" spans="1:47" s="10" customFormat="1" ht="14.85" customHeight="1">
      <c r="B103" s="122"/>
      <c r="D103" s="123" t="s">
        <v>3071</v>
      </c>
      <c r="E103" s="124"/>
      <c r="F103" s="124"/>
      <c r="G103" s="124"/>
      <c r="H103" s="124"/>
      <c r="I103" s="124"/>
      <c r="J103" s="125">
        <f>J165</f>
        <v>0</v>
      </c>
      <c r="L103" s="122"/>
    </row>
    <row r="104" spans="1:47" s="10" customFormat="1" ht="14.85" customHeight="1">
      <c r="B104" s="122"/>
      <c r="D104" s="123" t="s">
        <v>3072</v>
      </c>
      <c r="E104" s="124"/>
      <c r="F104" s="124"/>
      <c r="G104" s="124"/>
      <c r="H104" s="124"/>
      <c r="I104" s="124"/>
      <c r="J104" s="125">
        <f>J176</f>
        <v>0</v>
      </c>
      <c r="L104" s="122"/>
    </row>
    <row r="105" spans="1:47" s="10" customFormat="1" ht="19.899999999999999" customHeight="1">
      <c r="B105" s="122"/>
      <c r="D105" s="123" t="s">
        <v>3073</v>
      </c>
      <c r="E105" s="124"/>
      <c r="F105" s="124"/>
      <c r="G105" s="124"/>
      <c r="H105" s="124"/>
      <c r="I105" s="124"/>
      <c r="J105" s="125">
        <f>J179</f>
        <v>0</v>
      </c>
      <c r="L105" s="122"/>
    </row>
    <row r="106" spans="1:47" s="10" customFormat="1" ht="14.85" customHeight="1">
      <c r="B106" s="122"/>
      <c r="D106" s="123" t="s">
        <v>3074</v>
      </c>
      <c r="E106" s="124"/>
      <c r="F106" s="124"/>
      <c r="G106" s="124"/>
      <c r="H106" s="124"/>
      <c r="I106" s="124"/>
      <c r="J106" s="125">
        <f>J180</f>
        <v>0</v>
      </c>
      <c r="L106" s="122"/>
    </row>
    <row r="107" spans="1:47" s="10" customFormat="1" ht="19.899999999999999" customHeight="1">
      <c r="B107" s="122"/>
      <c r="D107" s="123" t="s">
        <v>3075</v>
      </c>
      <c r="E107" s="124"/>
      <c r="F107" s="124"/>
      <c r="G107" s="124"/>
      <c r="H107" s="124"/>
      <c r="I107" s="124"/>
      <c r="J107" s="125">
        <f>J183</f>
        <v>0</v>
      </c>
      <c r="L107" s="122"/>
    </row>
    <row r="108" spans="1:47" s="10" customFormat="1" ht="14.85" customHeight="1">
      <c r="B108" s="122"/>
      <c r="D108" s="123" t="s">
        <v>3076</v>
      </c>
      <c r="E108" s="124"/>
      <c r="F108" s="124"/>
      <c r="G108" s="124"/>
      <c r="H108" s="124"/>
      <c r="I108" s="124"/>
      <c r="J108" s="125">
        <f>J184</f>
        <v>0</v>
      </c>
      <c r="L108" s="122"/>
    </row>
    <row r="109" spans="1:47" s="10" customFormat="1" ht="14.85" customHeight="1">
      <c r="B109" s="122"/>
      <c r="D109" s="123" t="s">
        <v>3077</v>
      </c>
      <c r="E109" s="124"/>
      <c r="F109" s="124"/>
      <c r="G109" s="124"/>
      <c r="H109" s="124"/>
      <c r="I109" s="124"/>
      <c r="J109" s="125">
        <f>J187</f>
        <v>0</v>
      </c>
      <c r="L109" s="122"/>
    </row>
    <row r="110" spans="1:47" s="10" customFormat="1" ht="14.85" customHeight="1">
      <c r="B110" s="122"/>
      <c r="D110" s="123" t="s">
        <v>3078</v>
      </c>
      <c r="E110" s="124"/>
      <c r="F110" s="124"/>
      <c r="G110" s="124"/>
      <c r="H110" s="124"/>
      <c r="I110" s="124"/>
      <c r="J110" s="125">
        <f>J192</f>
        <v>0</v>
      </c>
      <c r="L110" s="122"/>
    </row>
    <row r="111" spans="1:47" s="10" customFormat="1" ht="14.85" customHeight="1">
      <c r="B111" s="122"/>
      <c r="D111" s="123" t="s">
        <v>3079</v>
      </c>
      <c r="E111" s="124"/>
      <c r="F111" s="124"/>
      <c r="G111" s="124"/>
      <c r="H111" s="124"/>
      <c r="I111" s="124"/>
      <c r="J111" s="125">
        <f>J197</f>
        <v>0</v>
      </c>
      <c r="L111" s="122"/>
    </row>
    <row r="112" spans="1:47" s="10" customFormat="1" ht="14.85" customHeight="1">
      <c r="B112" s="122"/>
      <c r="D112" s="123" t="s">
        <v>3080</v>
      </c>
      <c r="E112" s="124"/>
      <c r="F112" s="124"/>
      <c r="G112" s="124"/>
      <c r="H112" s="124"/>
      <c r="I112" s="124"/>
      <c r="J112" s="125">
        <f>J200</f>
        <v>0</v>
      </c>
      <c r="L112" s="122"/>
    </row>
    <row r="113" spans="1:31" s="10" customFormat="1" ht="14.85" customHeight="1">
      <c r="B113" s="122"/>
      <c r="D113" s="123" t="s">
        <v>3081</v>
      </c>
      <c r="E113" s="124"/>
      <c r="F113" s="124"/>
      <c r="G113" s="124"/>
      <c r="H113" s="124"/>
      <c r="I113" s="124"/>
      <c r="J113" s="125">
        <f>J211</f>
        <v>0</v>
      </c>
      <c r="L113" s="122"/>
    </row>
    <row r="114" spans="1:31" s="10" customFormat="1" ht="14.85" customHeight="1">
      <c r="B114" s="122"/>
      <c r="D114" s="123" t="s">
        <v>3082</v>
      </c>
      <c r="E114" s="124"/>
      <c r="F114" s="124"/>
      <c r="G114" s="124"/>
      <c r="H114" s="124"/>
      <c r="I114" s="124"/>
      <c r="J114" s="125">
        <f>J216</f>
        <v>0</v>
      </c>
      <c r="L114" s="122"/>
    </row>
    <row r="115" spans="1:31" s="10" customFormat="1" ht="14.85" customHeight="1">
      <c r="B115" s="122"/>
      <c r="D115" s="123" t="s">
        <v>3083</v>
      </c>
      <c r="E115" s="124"/>
      <c r="F115" s="124"/>
      <c r="G115" s="124"/>
      <c r="H115" s="124"/>
      <c r="I115" s="124"/>
      <c r="J115" s="125">
        <f>J232</f>
        <v>0</v>
      </c>
      <c r="L115" s="122"/>
    </row>
    <row r="116" spans="1:31" s="10" customFormat="1" ht="14.85" customHeight="1">
      <c r="B116" s="122"/>
      <c r="D116" s="123" t="s">
        <v>3084</v>
      </c>
      <c r="E116" s="124"/>
      <c r="F116" s="124"/>
      <c r="G116" s="124"/>
      <c r="H116" s="124"/>
      <c r="I116" s="124"/>
      <c r="J116" s="125">
        <f>J235</f>
        <v>0</v>
      </c>
      <c r="L116" s="122"/>
    </row>
    <row r="117" spans="1:31" s="10" customFormat="1" ht="14.85" customHeight="1">
      <c r="B117" s="122"/>
      <c r="D117" s="123" t="s">
        <v>3085</v>
      </c>
      <c r="E117" s="124"/>
      <c r="F117" s="124"/>
      <c r="G117" s="124"/>
      <c r="H117" s="124"/>
      <c r="I117" s="124"/>
      <c r="J117" s="125">
        <f>J240</f>
        <v>0</v>
      </c>
      <c r="L117" s="122"/>
    </row>
    <row r="118" spans="1:31" s="10" customFormat="1" ht="19.899999999999999" customHeight="1">
      <c r="B118" s="122"/>
      <c r="D118" s="123" t="s">
        <v>3086</v>
      </c>
      <c r="E118" s="124"/>
      <c r="F118" s="124"/>
      <c r="G118" s="124"/>
      <c r="H118" s="124"/>
      <c r="I118" s="124"/>
      <c r="J118" s="125">
        <f>J243</f>
        <v>0</v>
      </c>
      <c r="L118" s="122"/>
    </row>
    <row r="119" spans="1:31" s="10" customFormat="1" ht="14.85" customHeight="1">
      <c r="B119" s="122"/>
      <c r="D119" s="123" t="s">
        <v>3087</v>
      </c>
      <c r="E119" s="124"/>
      <c r="F119" s="124"/>
      <c r="G119" s="124"/>
      <c r="H119" s="124"/>
      <c r="I119" s="124"/>
      <c r="J119" s="125">
        <f>J244</f>
        <v>0</v>
      </c>
      <c r="L119" s="122"/>
    </row>
    <row r="120" spans="1:31" s="10" customFormat="1" ht="19.899999999999999" customHeight="1">
      <c r="B120" s="122"/>
      <c r="D120" s="123" t="s">
        <v>3088</v>
      </c>
      <c r="E120" s="124"/>
      <c r="F120" s="124"/>
      <c r="G120" s="124"/>
      <c r="H120" s="124"/>
      <c r="I120" s="124"/>
      <c r="J120" s="125">
        <f>J247</f>
        <v>0</v>
      </c>
      <c r="L120" s="122"/>
    </row>
    <row r="121" spans="1:31" s="10" customFormat="1" ht="14.85" customHeight="1">
      <c r="B121" s="122"/>
      <c r="D121" s="123" t="s">
        <v>3089</v>
      </c>
      <c r="E121" s="124"/>
      <c r="F121" s="124"/>
      <c r="G121" s="124"/>
      <c r="H121" s="124"/>
      <c r="I121" s="124"/>
      <c r="J121" s="125">
        <f>J248</f>
        <v>0</v>
      </c>
      <c r="L121" s="122"/>
    </row>
    <row r="122" spans="1:31" s="10" customFormat="1" ht="19.899999999999999" customHeight="1">
      <c r="B122" s="122"/>
      <c r="D122" s="123" t="s">
        <v>3090</v>
      </c>
      <c r="E122" s="124"/>
      <c r="F122" s="124"/>
      <c r="G122" s="124"/>
      <c r="H122" s="124"/>
      <c r="I122" s="124"/>
      <c r="J122" s="125">
        <f>J253</f>
        <v>0</v>
      </c>
      <c r="L122" s="122"/>
    </row>
    <row r="123" spans="1:31" s="10" customFormat="1" ht="14.85" customHeight="1">
      <c r="B123" s="122"/>
      <c r="D123" s="123" t="s">
        <v>3091</v>
      </c>
      <c r="E123" s="124"/>
      <c r="F123" s="124"/>
      <c r="G123" s="124"/>
      <c r="H123" s="124"/>
      <c r="I123" s="124"/>
      <c r="J123" s="125">
        <f>J254</f>
        <v>0</v>
      </c>
      <c r="L123" s="122"/>
    </row>
    <row r="124" spans="1:31" s="2" customFormat="1" ht="21.7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9" spans="1:31" s="2" customFormat="1" ht="6.95" customHeight="1">
      <c r="A129" s="33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24.95" customHeight="1">
      <c r="A130" s="33"/>
      <c r="B130" s="34"/>
      <c r="C130" s="22" t="s">
        <v>153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16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26.25" customHeight="1">
      <c r="A133" s="33"/>
      <c r="B133" s="34"/>
      <c r="C133" s="33"/>
      <c r="D133" s="33"/>
      <c r="E133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33" s="263"/>
      <c r="G133" s="263"/>
      <c r="H133" s="26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" customFormat="1" ht="12" customHeight="1">
      <c r="B134" s="21"/>
      <c r="C134" s="28" t="s">
        <v>132</v>
      </c>
      <c r="L134" s="21"/>
    </row>
    <row r="135" spans="1:31" s="2" customFormat="1" ht="23.25" customHeight="1">
      <c r="A135" s="33"/>
      <c r="B135" s="34"/>
      <c r="C135" s="33"/>
      <c r="D135" s="33"/>
      <c r="E135" s="262"/>
      <c r="F135" s="261"/>
      <c r="G135" s="261"/>
      <c r="H135" s="261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2" customHeight="1">
      <c r="A136" s="33"/>
      <c r="B136" s="34"/>
      <c r="C136" s="28" t="s">
        <v>133</v>
      </c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6.5" customHeight="1">
      <c r="A137" s="33"/>
      <c r="B137" s="34"/>
      <c r="C137" s="33"/>
      <c r="D137" s="33"/>
      <c r="E137" s="257" t="str">
        <f>E11</f>
        <v>006 - Ostatní a vedlejší náklady</v>
      </c>
      <c r="F137" s="261"/>
      <c r="G137" s="261"/>
      <c r="H137" s="261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12" customHeight="1">
      <c r="A139" s="33"/>
      <c r="B139" s="34"/>
      <c r="C139" s="28" t="s">
        <v>19</v>
      </c>
      <c r="D139" s="33"/>
      <c r="E139" s="33"/>
      <c r="F139" s="26" t="str">
        <f>F14</f>
        <v>Tábor</v>
      </c>
      <c r="G139" s="33"/>
      <c r="H139" s="33"/>
      <c r="I139" s="28" t="s">
        <v>21</v>
      </c>
      <c r="J139" s="56" t="str">
        <f>IF(J14="","",J14)</f>
        <v>12. 2. 2024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6.95" customHeight="1">
      <c r="A140" s="33"/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25.7" customHeight="1">
      <c r="A141" s="33"/>
      <c r="B141" s="34"/>
      <c r="C141" s="28" t="s">
        <v>23</v>
      </c>
      <c r="D141" s="33"/>
      <c r="E141" s="33"/>
      <c r="F141" s="26" t="str">
        <f>E17</f>
        <v>Vodárenská společnost Táborsko s.r.o</v>
      </c>
      <c r="G141" s="33"/>
      <c r="H141" s="33"/>
      <c r="I141" s="28" t="s">
        <v>29</v>
      </c>
      <c r="J141" s="31" t="str">
        <f>E23</f>
        <v>Sweco a.s., divize Morava</v>
      </c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5.2" customHeight="1">
      <c r="A142" s="33"/>
      <c r="B142" s="34"/>
      <c r="C142" s="28" t="s">
        <v>27</v>
      </c>
      <c r="D142" s="33"/>
      <c r="E142" s="33"/>
      <c r="F142" s="26" t="str">
        <f>IF(E20="","",E20)</f>
        <v>Vyplň údaj</v>
      </c>
      <c r="G142" s="33"/>
      <c r="H142" s="33"/>
      <c r="I142" s="28" t="s">
        <v>32</v>
      </c>
      <c r="J142" s="31" t="str">
        <f>E26</f>
        <v xml:space="preserve"> </v>
      </c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0.35" customHeight="1">
      <c r="A143" s="33"/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11" customFormat="1" ht="29.25" customHeight="1">
      <c r="A144" s="126"/>
      <c r="B144" s="127"/>
      <c r="C144" s="128" t="s">
        <v>154</v>
      </c>
      <c r="D144" s="129" t="s">
        <v>60</v>
      </c>
      <c r="E144" s="129" t="s">
        <v>56</v>
      </c>
      <c r="F144" s="129" t="s">
        <v>57</v>
      </c>
      <c r="G144" s="129" t="s">
        <v>155</v>
      </c>
      <c r="H144" s="129" t="s">
        <v>156</v>
      </c>
      <c r="I144" s="129" t="s">
        <v>157</v>
      </c>
      <c r="J144" s="129" t="s">
        <v>139</v>
      </c>
      <c r="K144" s="130" t="s">
        <v>158</v>
      </c>
      <c r="L144" s="131"/>
      <c r="M144" s="63" t="s">
        <v>1</v>
      </c>
      <c r="N144" s="64" t="s">
        <v>39</v>
      </c>
      <c r="O144" s="64" t="s">
        <v>159</v>
      </c>
      <c r="P144" s="64" t="s">
        <v>160</v>
      </c>
      <c r="Q144" s="64" t="s">
        <v>161</v>
      </c>
      <c r="R144" s="64" t="s">
        <v>162</v>
      </c>
      <c r="S144" s="64" t="s">
        <v>163</v>
      </c>
      <c r="T144" s="65" t="s">
        <v>164</v>
      </c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65" s="2" customFormat="1" ht="22.9" customHeight="1">
      <c r="A145" s="33"/>
      <c r="B145" s="34"/>
      <c r="C145" s="70" t="s">
        <v>165</v>
      </c>
      <c r="D145" s="33"/>
      <c r="E145" s="33"/>
      <c r="F145" s="33"/>
      <c r="G145" s="33"/>
      <c r="H145" s="33"/>
      <c r="I145" s="33"/>
      <c r="J145" s="132">
        <f>BK145</f>
        <v>0</v>
      </c>
      <c r="K145" s="33"/>
      <c r="L145" s="34"/>
      <c r="M145" s="66"/>
      <c r="N145" s="57"/>
      <c r="O145" s="67"/>
      <c r="P145" s="133">
        <f>P146</f>
        <v>0</v>
      </c>
      <c r="Q145" s="67"/>
      <c r="R145" s="133">
        <f>R146</f>
        <v>0.27755000000000002</v>
      </c>
      <c r="S145" s="67"/>
      <c r="T145" s="134">
        <f>T146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74</v>
      </c>
      <c r="AU145" s="18" t="s">
        <v>141</v>
      </c>
      <c r="BK145" s="135">
        <f>BK146</f>
        <v>0</v>
      </c>
    </row>
    <row r="146" spans="1:65" s="12" customFormat="1" ht="25.9" customHeight="1">
      <c r="B146" s="136"/>
      <c r="D146" s="137" t="s">
        <v>74</v>
      </c>
      <c r="E146" s="138" t="s">
        <v>166</v>
      </c>
      <c r="F146" s="138" t="s">
        <v>167</v>
      </c>
      <c r="I146" s="139"/>
      <c r="J146" s="140">
        <f>BK146</f>
        <v>0</v>
      </c>
      <c r="L146" s="136"/>
      <c r="M146" s="141"/>
      <c r="N146" s="142"/>
      <c r="O146" s="142"/>
      <c r="P146" s="143">
        <f>P147+P179+P183+P243+P247+P253</f>
        <v>0</v>
      </c>
      <c r="Q146" s="142"/>
      <c r="R146" s="143">
        <f>R147+R179+R183+R243+R247+R253</f>
        <v>0.27755000000000002</v>
      </c>
      <c r="S146" s="142"/>
      <c r="T146" s="144">
        <f>T147+T179+T183+T243+T247+T253</f>
        <v>0</v>
      </c>
      <c r="AR146" s="137" t="s">
        <v>82</v>
      </c>
      <c r="AT146" s="145" t="s">
        <v>74</v>
      </c>
      <c r="AU146" s="145" t="s">
        <v>75</v>
      </c>
      <c r="AY146" s="137" t="s">
        <v>168</v>
      </c>
      <c r="BK146" s="146">
        <f>BK147+BK179+BK183+BK243+BK247+BK253</f>
        <v>0</v>
      </c>
    </row>
    <row r="147" spans="1:65" s="12" customFormat="1" ht="22.9" customHeight="1">
      <c r="B147" s="136"/>
      <c r="D147" s="137" t="s">
        <v>74</v>
      </c>
      <c r="E147" s="147" t="s">
        <v>3092</v>
      </c>
      <c r="F147" s="147" t="s">
        <v>3093</v>
      </c>
      <c r="I147" s="139"/>
      <c r="J147" s="148">
        <f>BK147</f>
        <v>0</v>
      </c>
      <c r="L147" s="136"/>
      <c r="M147" s="141"/>
      <c r="N147" s="142"/>
      <c r="O147" s="142"/>
      <c r="P147" s="143">
        <f>P148+P156+P165+P176</f>
        <v>0</v>
      </c>
      <c r="Q147" s="142"/>
      <c r="R147" s="143">
        <f>R148+R156+R165+R176</f>
        <v>0.27755000000000002</v>
      </c>
      <c r="S147" s="142"/>
      <c r="T147" s="144">
        <f>T148+T156+T165+T176</f>
        <v>0</v>
      </c>
      <c r="AR147" s="137" t="s">
        <v>82</v>
      </c>
      <c r="AT147" s="145" t="s">
        <v>74</v>
      </c>
      <c r="AU147" s="145" t="s">
        <v>82</v>
      </c>
      <c r="AY147" s="137" t="s">
        <v>168</v>
      </c>
      <c r="BK147" s="146">
        <f>BK148+BK156+BK165+BK176</f>
        <v>0</v>
      </c>
    </row>
    <row r="148" spans="1:65" s="12" customFormat="1" ht="20.85" customHeight="1">
      <c r="B148" s="136"/>
      <c r="D148" s="137" t="s">
        <v>74</v>
      </c>
      <c r="E148" s="147" t="s">
        <v>3094</v>
      </c>
      <c r="F148" s="147" t="s">
        <v>3095</v>
      </c>
      <c r="I148" s="139"/>
      <c r="J148" s="148">
        <f>BK148</f>
        <v>0</v>
      </c>
      <c r="L148" s="136"/>
      <c r="M148" s="141"/>
      <c r="N148" s="142"/>
      <c r="O148" s="142"/>
      <c r="P148" s="143">
        <f>SUM(P149:P155)</f>
        <v>0</v>
      </c>
      <c r="Q148" s="142"/>
      <c r="R148" s="143">
        <f>SUM(R149:R155)</f>
        <v>0.27755000000000002</v>
      </c>
      <c r="S148" s="142"/>
      <c r="T148" s="144">
        <f>SUM(T149:T155)</f>
        <v>0</v>
      </c>
      <c r="AR148" s="137" t="s">
        <v>82</v>
      </c>
      <c r="AT148" s="145" t="s">
        <v>74</v>
      </c>
      <c r="AU148" s="145" t="s">
        <v>84</v>
      </c>
      <c r="AY148" s="137" t="s">
        <v>168</v>
      </c>
      <c r="BK148" s="146">
        <f>SUM(BK149:BK155)</f>
        <v>0</v>
      </c>
    </row>
    <row r="149" spans="1:65" s="2" customFormat="1" ht="16.5" customHeight="1">
      <c r="A149" s="33"/>
      <c r="B149" s="149"/>
      <c r="C149" s="150" t="s">
        <v>82</v>
      </c>
      <c r="D149" s="150" t="s">
        <v>170</v>
      </c>
      <c r="E149" s="151" t="s">
        <v>3096</v>
      </c>
      <c r="F149" s="152" t="s">
        <v>3097</v>
      </c>
      <c r="G149" s="153" t="s">
        <v>957</v>
      </c>
      <c r="H149" s="154">
        <v>1</v>
      </c>
      <c r="I149" s="155"/>
      <c r="J149" s="156">
        <f>ROUND(I149*H149,2)</f>
        <v>0</v>
      </c>
      <c r="K149" s="152" t="s">
        <v>1</v>
      </c>
      <c r="L149" s="34"/>
      <c r="M149" s="157" t="s">
        <v>1</v>
      </c>
      <c r="N149" s="158" t="s">
        <v>40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108</v>
      </c>
      <c r="AT149" s="161" t="s">
        <v>170</v>
      </c>
      <c r="AU149" s="161" t="s">
        <v>104</v>
      </c>
      <c r="AY149" s="18" t="s">
        <v>168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82</v>
      </c>
      <c r="BK149" s="162">
        <f>ROUND(I149*H149,2)</f>
        <v>0</v>
      </c>
      <c r="BL149" s="18" t="s">
        <v>108</v>
      </c>
      <c r="BM149" s="161" t="s">
        <v>3098</v>
      </c>
    </row>
    <row r="150" spans="1:65" s="2" customFormat="1" ht="58.5">
      <c r="A150" s="33"/>
      <c r="B150" s="34"/>
      <c r="C150" s="33"/>
      <c r="D150" s="163" t="s">
        <v>175</v>
      </c>
      <c r="E150" s="33"/>
      <c r="F150" s="164" t="s">
        <v>3099</v>
      </c>
      <c r="G150" s="33"/>
      <c r="H150" s="33"/>
      <c r="I150" s="165"/>
      <c r="J150" s="33"/>
      <c r="K150" s="33"/>
      <c r="L150" s="34"/>
      <c r="M150" s="166"/>
      <c r="N150" s="167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175</v>
      </c>
      <c r="AU150" s="18" t="s">
        <v>104</v>
      </c>
    </row>
    <row r="151" spans="1:65" s="2" customFormat="1" ht="24.2" customHeight="1">
      <c r="A151" s="33"/>
      <c r="B151" s="149"/>
      <c r="C151" s="150" t="s">
        <v>84</v>
      </c>
      <c r="D151" s="150" t="s">
        <v>170</v>
      </c>
      <c r="E151" s="151" t="s">
        <v>3100</v>
      </c>
      <c r="F151" s="152" t="s">
        <v>3101</v>
      </c>
      <c r="G151" s="153" t="s">
        <v>957</v>
      </c>
      <c r="H151" s="154">
        <v>1</v>
      </c>
      <c r="I151" s="155"/>
      <c r="J151" s="156">
        <f>ROUND(I151*H151,2)</f>
        <v>0</v>
      </c>
      <c r="K151" s="152" t="s">
        <v>1</v>
      </c>
      <c r="L151" s="34"/>
      <c r="M151" s="157" t="s">
        <v>1</v>
      </c>
      <c r="N151" s="158" t="s">
        <v>40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108</v>
      </c>
      <c r="AT151" s="161" t="s">
        <v>170</v>
      </c>
      <c r="AU151" s="161" t="s">
        <v>104</v>
      </c>
      <c r="AY151" s="18" t="s">
        <v>168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82</v>
      </c>
      <c r="BK151" s="162">
        <f>ROUND(I151*H151,2)</f>
        <v>0</v>
      </c>
      <c r="BL151" s="18" t="s">
        <v>108</v>
      </c>
      <c r="BM151" s="161" t="s">
        <v>3102</v>
      </c>
    </row>
    <row r="152" spans="1:65" s="2" customFormat="1" ht="39">
      <c r="A152" s="33"/>
      <c r="B152" s="34"/>
      <c r="C152" s="33"/>
      <c r="D152" s="163" t="s">
        <v>175</v>
      </c>
      <c r="E152" s="33"/>
      <c r="F152" s="164" t="s">
        <v>3103</v>
      </c>
      <c r="G152" s="33"/>
      <c r="H152" s="33"/>
      <c r="I152" s="165"/>
      <c r="J152" s="33"/>
      <c r="K152" s="33"/>
      <c r="L152" s="34"/>
      <c r="M152" s="166"/>
      <c r="N152" s="167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175</v>
      </c>
      <c r="AU152" s="18" t="s">
        <v>104</v>
      </c>
    </row>
    <row r="153" spans="1:65" s="2" customFormat="1" ht="33" customHeight="1">
      <c r="A153" s="33"/>
      <c r="B153" s="149"/>
      <c r="C153" s="150" t="s">
        <v>104</v>
      </c>
      <c r="D153" s="150" t="s">
        <v>170</v>
      </c>
      <c r="E153" s="151" t="s">
        <v>3104</v>
      </c>
      <c r="F153" s="152" t="s">
        <v>3105</v>
      </c>
      <c r="G153" s="153" t="s">
        <v>670</v>
      </c>
      <c r="H153" s="154">
        <v>13</v>
      </c>
      <c r="I153" s="155"/>
      <c r="J153" s="156">
        <f>ROUND(I153*H153,2)</f>
        <v>0</v>
      </c>
      <c r="K153" s="152" t="s">
        <v>1</v>
      </c>
      <c r="L153" s="34"/>
      <c r="M153" s="157" t="s">
        <v>1</v>
      </c>
      <c r="N153" s="158" t="s">
        <v>40</v>
      </c>
      <c r="O153" s="59"/>
      <c r="P153" s="159">
        <f>O153*H153</f>
        <v>0</v>
      </c>
      <c r="Q153" s="159">
        <v>2.1350000000000001E-2</v>
      </c>
      <c r="R153" s="159">
        <f>Q153*H153</f>
        <v>0.27755000000000002</v>
      </c>
      <c r="S153" s="159">
        <v>0</v>
      </c>
      <c r="T153" s="16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108</v>
      </c>
      <c r="AT153" s="161" t="s">
        <v>170</v>
      </c>
      <c r="AU153" s="161" t="s">
        <v>104</v>
      </c>
      <c r="AY153" s="18" t="s">
        <v>168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82</v>
      </c>
      <c r="BK153" s="162">
        <f>ROUND(I153*H153,2)</f>
        <v>0</v>
      </c>
      <c r="BL153" s="18" t="s">
        <v>108</v>
      </c>
      <c r="BM153" s="161" t="s">
        <v>3106</v>
      </c>
    </row>
    <row r="154" spans="1:65" s="2" customFormat="1" ht="19.5">
      <c r="A154" s="33"/>
      <c r="B154" s="34"/>
      <c r="C154" s="33"/>
      <c r="D154" s="163" t="s">
        <v>175</v>
      </c>
      <c r="E154" s="33"/>
      <c r="F154" s="164" t="s">
        <v>3105</v>
      </c>
      <c r="G154" s="33"/>
      <c r="H154" s="33"/>
      <c r="I154" s="165"/>
      <c r="J154" s="33"/>
      <c r="K154" s="33"/>
      <c r="L154" s="34"/>
      <c r="M154" s="166"/>
      <c r="N154" s="167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175</v>
      </c>
      <c r="AU154" s="18" t="s">
        <v>104</v>
      </c>
    </row>
    <row r="155" spans="1:65" s="14" customFormat="1">
      <c r="B155" s="176"/>
      <c r="D155" s="163" t="s">
        <v>179</v>
      </c>
      <c r="E155" s="177" t="s">
        <v>1</v>
      </c>
      <c r="F155" s="178" t="s">
        <v>282</v>
      </c>
      <c r="H155" s="179">
        <v>13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7" t="s">
        <v>179</v>
      </c>
      <c r="AU155" s="177" t="s">
        <v>104</v>
      </c>
      <c r="AV155" s="14" t="s">
        <v>84</v>
      </c>
      <c r="AW155" s="14" t="s">
        <v>31</v>
      </c>
      <c r="AX155" s="14" t="s">
        <v>82</v>
      </c>
      <c r="AY155" s="177" t="s">
        <v>168</v>
      </c>
    </row>
    <row r="156" spans="1:65" s="12" customFormat="1" ht="20.85" customHeight="1">
      <c r="B156" s="136"/>
      <c r="D156" s="137" t="s">
        <v>74</v>
      </c>
      <c r="E156" s="147" t="s">
        <v>3107</v>
      </c>
      <c r="F156" s="147" t="s">
        <v>3108</v>
      </c>
      <c r="I156" s="139"/>
      <c r="J156" s="148">
        <f>BK156</f>
        <v>0</v>
      </c>
      <c r="L156" s="136"/>
      <c r="M156" s="141"/>
      <c r="N156" s="142"/>
      <c r="O156" s="142"/>
      <c r="P156" s="143">
        <f>SUM(P157:P164)</f>
        <v>0</v>
      </c>
      <c r="Q156" s="142"/>
      <c r="R156" s="143">
        <f>SUM(R157:R164)</f>
        <v>0</v>
      </c>
      <c r="S156" s="142"/>
      <c r="T156" s="144">
        <f>SUM(T157:T164)</f>
        <v>0</v>
      </c>
      <c r="AR156" s="137" t="s">
        <v>82</v>
      </c>
      <c r="AT156" s="145" t="s">
        <v>74</v>
      </c>
      <c r="AU156" s="145" t="s">
        <v>84</v>
      </c>
      <c r="AY156" s="137" t="s">
        <v>168</v>
      </c>
      <c r="BK156" s="146">
        <f>SUM(BK157:BK164)</f>
        <v>0</v>
      </c>
    </row>
    <row r="157" spans="1:65" s="2" customFormat="1" ht="16.5" customHeight="1">
      <c r="A157" s="33"/>
      <c r="B157" s="149"/>
      <c r="C157" s="150" t="s">
        <v>108</v>
      </c>
      <c r="D157" s="150" t="s">
        <v>170</v>
      </c>
      <c r="E157" s="151" t="s">
        <v>3109</v>
      </c>
      <c r="F157" s="152" t="s">
        <v>3110</v>
      </c>
      <c r="G157" s="153" t="s">
        <v>3111</v>
      </c>
      <c r="H157" s="154">
        <v>1</v>
      </c>
      <c r="I157" s="155"/>
      <c r="J157" s="156">
        <f>ROUND(I157*H157,2)</f>
        <v>0</v>
      </c>
      <c r="K157" s="152" t="s">
        <v>1</v>
      </c>
      <c r="L157" s="34"/>
      <c r="M157" s="157" t="s">
        <v>1</v>
      </c>
      <c r="N157" s="158" t="s">
        <v>40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108</v>
      </c>
      <c r="AT157" s="161" t="s">
        <v>170</v>
      </c>
      <c r="AU157" s="161" t="s">
        <v>104</v>
      </c>
      <c r="AY157" s="18" t="s">
        <v>168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82</v>
      </c>
      <c r="BK157" s="162">
        <f>ROUND(I157*H157,2)</f>
        <v>0</v>
      </c>
      <c r="BL157" s="18" t="s">
        <v>108</v>
      </c>
      <c r="BM157" s="161" t="s">
        <v>3112</v>
      </c>
    </row>
    <row r="158" spans="1:65" s="2" customFormat="1" ht="29.25">
      <c r="A158" s="33"/>
      <c r="B158" s="34"/>
      <c r="C158" s="33"/>
      <c r="D158" s="163" t="s">
        <v>175</v>
      </c>
      <c r="E158" s="33"/>
      <c r="F158" s="164" t="s">
        <v>3113</v>
      </c>
      <c r="G158" s="33"/>
      <c r="H158" s="33"/>
      <c r="I158" s="165"/>
      <c r="J158" s="33"/>
      <c r="K158" s="33"/>
      <c r="L158" s="34"/>
      <c r="M158" s="166"/>
      <c r="N158" s="167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175</v>
      </c>
      <c r="AU158" s="18" t="s">
        <v>104</v>
      </c>
    </row>
    <row r="159" spans="1:65" s="2" customFormat="1" ht="58.5">
      <c r="A159" s="33"/>
      <c r="B159" s="34"/>
      <c r="C159" s="33"/>
      <c r="D159" s="163" t="s">
        <v>177</v>
      </c>
      <c r="E159" s="33"/>
      <c r="F159" s="168" t="s">
        <v>3114</v>
      </c>
      <c r="G159" s="33"/>
      <c r="H159" s="33"/>
      <c r="I159" s="165"/>
      <c r="J159" s="33"/>
      <c r="K159" s="33"/>
      <c r="L159" s="34"/>
      <c r="M159" s="166"/>
      <c r="N159" s="167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177</v>
      </c>
      <c r="AU159" s="18" t="s">
        <v>104</v>
      </c>
    </row>
    <row r="160" spans="1:65" s="2" customFormat="1" ht="16.5" customHeight="1">
      <c r="A160" s="33"/>
      <c r="B160" s="149"/>
      <c r="C160" s="150" t="s">
        <v>217</v>
      </c>
      <c r="D160" s="150" t="s">
        <v>170</v>
      </c>
      <c r="E160" s="151" t="s">
        <v>3115</v>
      </c>
      <c r="F160" s="152" t="s">
        <v>3116</v>
      </c>
      <c r="G160" s="153" t="s">
        <v>3111</v>
      </c>
      <c r="H160" s="154">
        <v>1</v>
      </c>
      <c r="I160" s="155"/>
      <c r="J160" s="156">
        <f>ROUND(I160*H160,2)</f>
        <v>0</v>
      </c>
      <c r="K160" s="152" t="s">
        <v>1</v>
      </c>
      <c r="L160" s="34"/>
      <c r="M160" s="157" t="s">
        <v>1</v>
      </c>
      <c r="N160" s="158" t="s">
        <v>40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108</v>
      </c>
      <c r="AT160" s="161" t="s">
        <v>170</v>
      </c>
      <c r="AU160" s="161" t="s">
        <v>104</v>
      </c>
      <c r="AY160" s="18" t="s">
        <v>168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82</v>
      </c>
      <c r="BK160" s="162">
        <f>ROUND(I160*H160,2)</f>
        <v>0</v>
      </c>
      <c r="BL160" s="18" t="s">
        <v>108</v>
      </c>
      <c r="BM160" s="161" t="s">
        <v>3117</v>
      </c>
    </row>
    <row r="161" spans="1:65" s="2" customFormat="1" ht="19.5">
      <c r="A161" s="33"/>
      <c r="B161" s="34"/>
      <c r="C161" s="33"/>
      <c r="D161" s="163" t="s">
        <v>175</v>
      </c>
      <c r="E161" s="33"/>
      <c r="F161" s="164" t="s">
        <v>3118</v>
      </c>
      <c r="G161" s="33"/>
      <c r="H161" s="33"/>
      <c r="I161" s="165"/>
      <c r="J161" s="33"/>
      <c r="K161" s="33"/>
      <c r="L161" s="34"/>
      <c r="M161" s="166"/>
      <c r="N161" s="167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175</v>
      </c>
      <c r="AU161" s="18" t="s">
        <v>104</v>
      </c>
    </row>
    <row r="162" spans="1:65" s="2" customFormat="1" ht="16.5" customHeight="1">
      <c r="A162" s="33"/>
      <c r="B162" s="149"/>
      <c r="C162" s="150" t="s">
        <v>193</v>
      </c>
      <c r="D162" s="150" t="s">
        <v>170</v>
      </c>
      <c r="E162" s="151" t="s">
        <v>3119</v>
      </c>
      <c r="F162" s="152" t="s">
        <v>3120</v>
      </c>
      <c r="G162" s="153" t="s">
        <v>3111</v>
      </c>
      <c r="H162" s="154">
        <v>1</v>
      </c>
      <c r="I162" s="155"/>
      <c r="J162" s="156">
        <f>ROUND(I162*H162,2)</f>
        <v>0</v>
      </c>
      <c r="K162" s="152" t="s">
        <v>1</v>
      </c>
      <c r="L162" s="34"/>
      <c r="M162" s="157" t="s">
        <v>1</v>
      </c>
      <c r="N162" s="158" t="s">
        <v>40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108</v>
      </c>
      <c r="AT162" s="161" t="s">
        <v>170</v>
      </c>
      <c r="AU162" s="161" t="s">
        <v>104</v>
      </c>
      <c r="AY162" s="18" t="s">
        <v>168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8" t="s">
        <v>82</v>
      </c>
      <c r="BK162" s="162">
        <f>ROUND(I162*H162,2)</f>
        <v>0</v>
      </c>
      <c r="BL162" s="18" t="s">
        <v>108</v>
      </c>
      <c r="BM162" s="161" t="s">
        <v>3121</v>
      </c>
    </row>
    <row r="163" spans="1:65" s="2" customFormat="1" ht="39">
      <c r="A163" s="33"/>
      <c r="B163" s="34"/>
      <c r="C163" s="33"/>
      <c r="D163" s="163" t="s">
        <v>175</v>
      </c>
      <c r="E163" s="33"/>
      <c r="F163" s="164" t="s">
        <v>3122</v>
      </c>
      <c r="G163" s="33"/>
      <c r="H163" s="33"/>
      <c r="I163" s="165"/>
      <c r="J163" s="33"/>
      <c r="K163" s="33"/>
      <c r="L163" s="34"/>
      <c r="M163" s="166"/>
      <c r="N163" s="167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175</v>
      </c>
      <c r="AU163" s="18" t="s">
        <v>104</v>
      </c>
    </row>
    <row r="164" spans="1:65" s="2" customFormat="1" ht="19.5">
      <c r="A164" s="33"/>
      <c r="B164" s="34"/>
      <c r="C164" s="33"/>
      <c r="D164" s="163" t="s">
        <v>177</v>
      </c>
      <c r="E164" s="33"/>
      <c r="F164" s="168" t="s">
        <v>3123</v>
      </c>
      <c r="G164" s="33"/>
      <c r="H164" s="33"/>
      <c r="I164" s="165"/>
      <c r="J164" s="33"/>
      <c r="K164" s="33"/>
      <c r="L164" s="34"/>
      <c r="M164" s="166"/>
      <c r="N164" s="167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177</v>
      </c>
      <c r="AU164" s="18" t="s">
        <v>104</v>
      </c>
    </row>
    <row r="165" spans="1:65" s="12" customFormat="1" ht="20.85" customHeight="1">
      <c r="B165" s="136"/>
      <c r="D165" s="137" t="s">
        <v>74</v>
      </c>
      <c r="E165" s="147" t="s">
        <v>3124</v>
      </c>
      <c r="F165" s="147" t="s">
        <v>3125</v>
      </c>
      <c r="I165" s="139"/>
      <c r="J165" s="148">
        <f>BK165</f>
        <v>0</v>
      </c>
      <c r="L165" s="136"/>
      <c r="M165" s="141"/>
      <c r="N165" s="142"/>
      <c r="O165" s="142"/>
      <c r="P165" s="143">
        <f>SUM(P166:P175)</f>
        <v>0</v>
      </c>
      <c r="Q165" s="142"/>
      <c r="R165" s="143">
        <f>SUM(R166:R175)</f>
        <v>0</v>
      </c>
      <c r="S165" s="142"/>
      <c r="T165" s="144">
        <f>SUM(T166:T175)</f>
        <v>0</v>
      </c>
      <c r="AR165" s="137" t="s">
        <v>82</v>
      </c>
      <c r="AT165" s="145" t="s">
        <v>74</v>
      </c>
      <c r="AU165" s="145" t="s">
        <v>84</v>
      </c>
      <c r="AY165" s="137" t="s">
        <v>168</v>
      </c>
      <c r="BK165" s="146">
        <f>SUM(BK166:BK175)</f>
        <v>0</v>
      </c>
    </row>
    <row r="166" spans="1:65" s="2" customFormat="1" ht="49.15" customHeight="1">
      <c r="A166" s="33"/>
      <c r="B166" s="149"/>
      <c r="C166" s="150" t="s">
        <v>226</v>
      </c>
      <c r="D166" s="150" t="s">
        <v>170</v>
      </c>
      <c r="E166" s="151" t="s">
        <v>3126</v>
      </c>
      <c r="F166" s="152" t="s">
        <v>3127</v>
      </c>
      <c r="G166" s="153" t="s">
        <v>957</v>
      </c>
      <c r="H166" s="154">
        <v>1</v>
      </c>
      <c r="I166" s="155"/>
      <c r="J166" s="156">
        <f>ROUND(I166*H166,2)</f>
        <v>0</v>
      </c>
      <c r="K166" s="152" t="s">
        <v>1</v>
      </c>
      <c r="L166" s="34"/>
      <c r="M166" s="157" t="s">
        <v>1</v>
      </c>
      <c r="N166" s="158" t="s">
        <v>40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108</v>
      </c>
      <c r="AT166" s="161" t="s">
        <v>170</v>
      </c>
      <c r="AU166" s="161" t="s">
        <v>104</v>
      </c>
      <c r="AY166" s="18" t="s">
        <v>168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8" t="s">
        <v>82</v>
      </c>
      <c r="BK166" s="162">
        <f>ROUND(I166*H166,2)</f>
        <v>0</v>
      </c>
      <c r="BL166" s="18" t="s">
        <v>108</v>
      </c>
      <c r="BM166" s="161" t="s">
        <v>3128</v>
      </c>
    </row>
    <row r="167" spans="1:65" s="2" customFormat="1" ht="39">
      <c r="A167" s="33"/>
      <c r="B167" s="34"/>
      <c r="C167" s="33"/>
      <c r="D167" s="163" t="s">
        <v>175</v>
      </c>
      <c r="E167" s="33"/>
      <c r="F167" s="164" t="s">
        <v>3129</v>
      </c>
      <c r="G167" s="33"/>
      <c r="H167" s="33"/>
      <c r="I167" s="165"/>
      <c r="J167" s="33"/>
      <c r="K167" s="33"/>
      <c r="L167" s="34"/>
      <c r="M167" s="166"/>
      <c r="N167" s="167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175</v>
      </c>
      <c r="AU167" s="18" t="s">
        <v>104</v>
      </c>
    </row>
    <row r="168" spans="1:65" s="2" customFormat="1" ht="24.2" customHeight="1">
      <c r="A168" s="33"/>
      <c r="B168" s="149"/>
      <c r="C168" s="150" t="s">
        <v>244</v>
      </c>
      <c r="D168" s="150" t="s">
        <v>170</v>
      </c>
      <c r="E168" s="151" t="s">
        <v>3130</v>
      </c>
      <c r="F168" s="152" t="s">
        <v>3131</v>
      </c>
      <c r="G168" s="153" t="s">
        <v>957</v>
      </c>
      <c r="H168" s="154">
        <v>1</v>
      </c>
      <c r="I168" s="155"/>
      <c r="J168" s="156">
        <f>ROUND(I168*H168,2)</f>
        <v>0</v>
      </c>
      <c r="K168" s="152" t="s">
        <v>1</v>
      </c>
      <c r="L168" s="34"/>
      <c r="M168" s="157" t="s">
        <v>1</v>
      </c>
      <c r="N168" s="158" t="s">
        <v>40</v>
      </c>
      <c r="O168" s="59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1" t="s">
        <v>108</v>
      </c>
      <c r="AT168" s="161" t="s">
        <v>170</v>
      </c>
      <c r="AU168" s="161" t="s">
        <v>104</v>
      </c>
      <c r="AY168" s="18" t="s">
        <v>168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8" t="s">
        <v>82</v>
      </c>
      <c r="BK168" s="162">
        <f>ROUND(I168*H168,2)</f>
        <v>0</v>
      </c>
      <c r="BL168" s="18" t="s">
        <v>108</v>
      </c>
      <c r="BM168" s="161" t="s">
        <v>3132</v>
      </c>
    </row>
    <row r="169" spans="1:65" s="2" customFormat="1" ht="19.5">
      <c r="A169" s="33"/>
      <c r="B169" s="34"/>
      <c r="C169" s="33"/>
      <c r="D169" s="163" t="s">
        <v>175</v>
      </c>
      <c r="E169" s="33"/>
      <c r="F169" s="164" t="s">
        <v>3133</v>
      </c>
      <c r="G169" s="33"/>
      <c r="H169" s="33"/>
      <c r="I169" s="165"/>
      <c r="J169" s="33"/>
      <c r="K169" s="33"/>
      <c r="L169" s="34"/>
      <c r="M169" s="166"/>
      <c r="N169" s="167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175</v>
      </c>
      <c r="AU169" s="18" t="s">
        <v>104</v>
      </c>
    </row>
    <row r="170" spans="1:65" s="2" customFormat="1" ht="24.2" customHeight="1">
      <c r="A170" s="33"/>
      <c r="B170" s="149"/>
      <c r="C170" s="150" t="s">
        <v>251</v>
      </c>
      <c r="D170" s="150" t="s">
        <v>170</v>
      </c>
      <c r="E170" s="151" t="s">
        <v>3134</v>
      </c>
      <c r="F170" s="152" t="s">
        <v>3135</v>
      </c>
      <c r="G170" s="153" t="s">
        <v>957</v>
      </c>
      <c r="H170" s="154">
        <v>1</v>
      </c>
      <c r="I170" s="155"/>
      <c r="J170" s="156">
        <f>ROUND(I170*H170,2)</f>
        <v>0</v>
      </c>
      <c r="K170" s="152" t="s">
        <v>1</v>
      </c>
      <c r="L170" s="34"/>
      <c r="M170" s="157" t="s">
        <v>1</v>
      </c>
      <c r="N170" s="158" t="s">
        <v>40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108</v>
      </c>
      <c r="AT170" s="161" t="s">
        <v>170</v>
      </c>
      <c r="AU170" s="161" t="s">
        <v>104</v>
      </c>
      <c r="AY170" s="18" t="s">
        <v>168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82</v>
      </c>
      <c r="BK170" s="162">
        <f>ROUND(I170*H170,2)</f>
        <v>0</v>
      </c>
      <c r="BL170" s="18" t="s">
        <v>108</v>
      </c>
      <c r="BM170" s="161" t="s">
        <v>3136</v>
      </c>
    </row>
    <row r="171" spans="1:65" s="2" customFormat="1" ht="19.5">
      <c r="A171" s="33"/>
      <c r="B171" s="34"/>
      <c r="C171" s="33"/>
      <c r="D171" s="163" t="s">
        <v>175</v>
      </c>
      <c r="E171" s="33"/>
      <c r="F171" s="164" t="s">
        <v>3135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175</v>
      </c>
      <c r="AU171" s="18" t="s">
        <v>104</v>
      </c>
    </row>
    <row r="172" spans="1:65" s="2" customFormat="1" ht="19.5">
      <c r="A172" s="33"/>
      <c r="B172" s="34"/>
      <c r="C172" s="33"/>
      <c r="D172" s="163" t="s">
        <v>177</v>
      </c>
      <c r="E172" s="33"/>
      <c r="F172" s="168" t="s">
        <v>3137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177</v>
      </c>
      <c r="AU172" s="18" t="s">
        <v>104</v>
      </c>
    </row>
    <row r="173" spans="1:65" s="2" customFormat="1" ht="44.25" customHeight="1">
      <c r="A173" s="33"/>
      <c r="B173" s="149"/>
      <c r="C173" s="150" t="s">
        <v>259</v>
      </c>
      <c r="D173" s="150" t="s">
        <v>170</v>
      </c>
      <c r="E173" s="151" t="s">
        <v>3138</v>
      </c>
      <c r="F173" s="152" t="s">
        <v>3139</v>
      </c>
      <c r="G173" s="153" t="s">
        <v>957</v>
      </c>
      <c r="H173" s="154">
        <v>1</v>
      </c>
      <c r="I173" s="155"/>
      <c r="J173" s="156">
        <f>ROUND(I173*H173,2)</f>
        <v>0</v>
      </c>
      <c r="K173" s="152" t="s">
        <v>1</v>
      </c>
      <c r="L173" s="34"/>
      <c r="M173" s="157" t="s">
        <v>1</v>
      </c>
      <c r="N173" s="158" t="s">
        <v>40</v>
      </c>
      <c r="O173" s="59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108</v>
      </c>
      <c r="AT173" s="161" t="s">
        <v>170</v>
      </c>
      <c r="AU173" s="161" t="s">
        <v>104</v>
      </c>
      <c r="AY173" s="18" t="s">
        <v>168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82</v>
      </c>
      <c r="BK173" s="162">
        <f>ROUND(I173*H173,2)</f>
        <v>0</v>
      </c>
      <c r="BL173" s="18" t="s">
        <v>108</v>
      </c>
      <c r="BM173" s="161" t="s">
        <v>3140</v>
      </c>
    </row>
    <row r="174" spans="1:65" s="2" customFormat="1" ht="68.25">
      <c r="A174" s="33"/>
      <c r="B174" s="34"/>
      <c r="C174" s="33"/>
      <c r="D174" s="163" t="s">
        <v>175</v>
      </c>
      <c r="E174" s="33"/>
      <c r="F174" s="164" t="s">
        <v>3141</v>
      </c>
      <c r="G174" s="33"/>
      <c r="H174" s="33"/>
      <c r="I174" s="165"/>
      <c r="J174" s="33"/>
      <c r="K174" s="33"/>
      <c r="L174" s="34"/>
      <c r="M174" s="166"/>
      <c r="N174" s="167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175</v>
      </c>
      <c r="AU174" s="18" t="s">
        <v>104</v>
      </c>
    </row>
    <row r="175" spans="1:65" s="2" customFormat="1" ht="19.5">
      <c r="A175" s="33"/>
      <c r="B175" s="34"/>
      <c r="C175" s="33"/>
      <c r="D175" s="163" t="s">
        <v>177</v>
      </c>
      <c r="E175" s="33"/>
      <c r="F175" s="168" t="s">
        <v>3142</v>
      </c>
      <c r="G175" s="33"/>
      <c r="H175" s="33"/>
      <c r="I175" s="165"/>
      <c r="J175" s="33"/>
      <c r="K175" s="33"/>
      <c r="L175" s="34"/>
      <c r="M175" s="166"/>
      <c r="N175" s="167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177</v>
      </c>
      <c r="AU175" s="18" t="s">
        <v>104</v>
      </c>
    </row>
    <row r="176" spans="1:65" s="12" customFormat="1" ht="20.85" customHeight="1">
      <c r="B176" s="136"/>
      <c r="D176" s="137" t="s">
        <v>74</v>
      </c>
      <c r="E176" s="147" t="s">
        <v>3143</v>
      </c>
      <c r="F176" s="147" t="s">
        <v>3144</v>
      </c>
      <c r="I176" s="139"/>
      <c r="J176" s="148">
        <f>BK176</f>
        <v>0</v>
      </c>
      <c r="L176" s="136"/>
      <c r="M176" s="141"/>
      <c r="N176" s="142"/>
      <c r="O176" s="142"/>
      <c r="P176" s="143">
        <f>SUM(P177:P178)</f>
        <v>0</v>
      </c>
      <c r="Q176" s="142"/>
      <c r="R176" s="143">
        <f>SUM(R177:R178)</f>
        <v>0</v>
      </c>
      <c r="S176" s="142"/>
      <c r="T176" s="144">
        <f>SUM(T177:T178)</f>
        <v>0</v>
      </c>
      <c r="AR176" s="137" t="s">
        <v>82</v>
      </c>
      <c r="AT176" s="145" t="s">
        <v>74</v>
      </c>
      <c r="AU176" s="145" t="s">
        <v>84</v>
      </c>
      <c r="AY176" s="137" t="s">
        <v>168</v>
      </c>
      <c r="BK176" s="146">
        <f>SUM(BK177:BK178)</f>
        <v>0</v>
      </c>
    </row>
    <row r="177" spans="1:65" s="2" customFormat="1" ht="16.5" customHeight="1">
      <c r="A177" s="33"/>
      <c r="B177" s="149"/>
      <c r="C177" s="150" t="s">
        <v>266</v>
      </c>
      <c r="D177" s="150" t="s">
        <v>170</v>
      </c>
      <c r="E177" s="151" t="s">
        <v>3145</v>
      </c>
      <c r="F177" s="152" t="s">
        <v>3146</v>
      </c>
      <c r="G177" s="153" t="s">
        <v>3111</v>
      </c>
      <c r="H177" s="154">
        <v>1</v>
      </c>
      <c r="I177" s="155"/>
      <c r="J177" s="156">
        <f>ROUND(I177*H177,2)</f>
        <v>0</v>
      </c>
      <c r="K177" s="152" t="s">
        <v>1</v>
      </c>
      <c r="L177" s="34"/>
      <c r="M177" s="157" t="s">
        <v>1</v>
      </c>
      <c r="N177" s="158" t="s">
        <v>40</v>
      </c>
      <c r="O177" s="59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108</v>
      </c>
      <c r="AT177" s="161" t="s">
        <v>170</v>
      </c>
      <c r="AU177" s="161" t="s">
        <v>104</v>
      </c>
      <c r="AY177" s="18" t="s">
        <v>168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82</v>
      </c>
      <c r="BK177" s="162">
        <f>ROUND(I177*H177,2)</f>
        <v>0</v>
      </c>
      <c r="BL177" s="18" t="s">
        <v>108</v>
      </c>
      <c r="BM177" s="161" t="s">
        <v>3147</v>
      </c>
    </row>
    <row r="178" spans="1:65" s="2" customFormat="1">
      <c r="A178" s="33"/>
      <c r="B178" s="34"/>
      <c r="C178" s="33"/>
      <c r="D178" s="163" t="s">
        <v>175</v>
      </c>
      <c r="E178" s="33"/>
      <c r="F178" s="164" t="s">
        <v>3148</v>
      </c>
      <c r="G178" s="33"/>
      <c r="H178" s="33"/>
      <c r="I178" s="165"/>
      <c r="J178" s="33"/>
      <c r="K178" s="33"/>
      <c r="L178" s="34"/>
      <c r="M178" s="166"/>
      <c r="N178" s="167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175</v>
      </c>
      <c r="AU178" s="18" t="s">
        <v>104</v>
      </c>
    </row>
    <row r="179" spans="1:65" s="12" customFormat="1" ht="22.9" customHeight="1">
      <c r="B179" s="136"/>
      <c r="D179" s="137" t="s">
        <v>74</v>
      </c>
      <c r="E179" s="147" t="s">
        <v>3149</v>
      </c>
      <c r="F179" s="147" t="s">
        <v>3150</v>
      </c>
      <c r="I179" s="139"/>
      <c r="J179" s="148">
        <f>BK179</f>
        <v>0</v>
      </c>
      <c r="L179" s="136"/>
      <c r="M179" s="141"/>
      <c r="N179" s="142"/>
      <c r="O179" s="142"/>
      <c r="P179" s="143">
        <f>P180</f>
        <v>0</v>
      </c>
      <c r="Q179" s="142"/>
      <c r="R179" s="143">
        <f>R180</f>
        <v>0</v>
      </c>
      <c r="S179" s="142"/>
      <c r="T179" s="144">
        <f>T180</f>
        <v>0</v>
      </c>
      <c r="AR179" s="137" t="s">
        <v>82</v>
      </c>
      <c r="AT179" s="145" t="s">
        <v>74</v>
      </c>
      <c r="AU179" s="145" t="s">
        <v>82</v>
      </c>
      <c r="AY179" s="137" t="s">
        <v>168</v>
      </c>
      <c r="BK179" s="146">
        <f>BK180</f>
        <v>0</v>
      </c>
    </row>
    <row r="180" spans="1:65" s="12" customFormat="1" ht="20.85" customHeight="1">
      <c r="B180" s="136"/>
      <c r="D180" s="137" t="s">
        <v>74</v>
      </c>
      <c r="E180" s="147" t="s">
        <v>3151</v>
      </c>
      <c r="F180" s="147" t="s">
        <v>3152</v>
      </c>
      <c r="I180" s="139"/>
      <c r="J180" s="148">
        <f>BK180</f>
        <v>0</v>
      </c>
      <c r="L180" s="136"/>
      <c r="M180" s="141"/>
      <c r="N180" s="142"/>
      <c r="O180" s="142"/>
      <c r="P180" s="143">
        <f>SUM(P181:P182)</f>
        <v>0</v>
      </c>
      <c r="Q180" s="142"/>
      <c r="R180" s="143">
        <f>SUM(R181:R182)</f>
        <v>0</v>
      </c>
      <c r="S180" s="142"/>
      <c r="T180" s="144">
        <f>SUM(T181:T182)</f>
        <v>0</v>
      </c>
      <c r="AR180" s="137" t="s">
        <v>82</v>
      </c>
      <c r="AT180" s="145" t="s">
        <v>74</v>
      </c>
      <c r="AU180" s="145" t="s">
        <v>84</v>
      </c>
      <c r="AY180" s="137" t="s">
        <v>168</v>
      </c>
      <c r="BK180" s="146">
        <f>SUM(BK181:BK182)</f>
        <v>0</v>
      </c>
    </row>
    <row r="181" spans="1:65" s="2" customFormat="1" ht="16.5" customHeight="1">
      <c r="A181" s="33"/>
      <c r="B181" s="149"/>
      <c r="C181" s="150" t="s">
        <v>274</v>
      </c>
      <c r="D181" s="150" t="s">
        <v>170</v>
      </c>
      <c r="E181" s="151" t="s">
        <v>3153</v>
      </c>
      <c r="F181" s="152" t="s">
        <v>3154</v>
      </c>
      <c r="G181" s="153" t="s">
        <v>269</v>
      </c>
      <c r="H181" s="154">
        <v>2</v>
      </c>
      <c r="I181" s="155"/>
      <c r="J181" s="156">
        <f>ROUND(I181*H181,2)</f>
        <v>0</v>
      </c>
      <c r="K181" s="152" t="s">
        <v>1</v>
      </c>
      <c r="L181" s="34"/>
      <c r="M181" s="157" t="s">
        <v>1</v>
      </c>
      <c r="N181" s="158" t="s">
        <v>40</v>
      </c>
      <c r="O181" s="59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108</v>
      </c>
      <c r="AT181" s="161" t="s">
        <v>170</v>
      </c>
      <c r="AU181" s="161" t="s">
        <v>104</v>
      </c>
      <c r="AY181" s="18" t="s">
        <v>168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82</v>
      </c>
      <c r="BK181" s="162">
        <f>ROUND(I181*H181,2)</f>
        <v>0</v>
      </c>
      <c r="BL181" s="18" t="s">
        <v>108</v>
      </c>
      <c r="BM181" s="161" t="s">
        <v>3155</v>
      </c>
    </row>
    <row r="182" spans="1:65" s="2" customFormat="1" ht="39">
      <c r="A182" s="33"/>
      <c r="B182" s="34"/>
      <c r="C182" s="33"/>
      <c r="D182" s="163" t="s">
        <v>175</v>
      </c>
      <c r="E182" s="33"/>
      <c r="F182" s="164" t="s">
        <v>3156</v>
      </c>
      <c r="G182" s="33"/>
      <c r="H182" s="33"/>
      <c r="I182" s="165"/>
      <c r="J182" s="33"/>
      <c r="K182" s="33"/>
      <c r="L182" s="34"/>
      <c r="M182" s="166"/>
      <c r="N182" s="167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175</v>
      </c>
      <c r="AU182" s="18" t="s">
        <v>104</v>
      </c>
    </row>
    <row r="183" spans="1:65" s="12" customFormat="1" ht="22.9" customHeight="1">
      <c r="B183" s="136"/>
      <c r="D183" s="137" t="s">
        <v>74</v>
      </c>
      <c r="E183" s="147" t="s">
        <v>3157</v>
      </c>
      <c r="F183" s="147" t="s">
        <v>3158</v>
      </c>
      <c r="I183" s="139"/>
      <c r="J183" s="148">
        <f>BK183</f>
        <v>0</v>
      </c>
      <c r="L183" s="136"/>
      <c r="M183" s="141"/>
      <c r="N183" s="142"/>
      <c r="O183" s="142"/>
      <c r="P183" s="143">
        <f>P184+P187+P192+P197+P200+P211+P216+P232+P235+P240</f>
        <v>0</v>
      </c>
      <c r="Q183" s="142"/>
      <c r="R183" s="143">
        <f>R184+R187+R192+R197+R200+R211+R216+R232+R235+R240</f>
        <v>0</v>
      </c>
      <c r="S183" s="142"/>
      <c r="T183" s="144">
        <f>T184+T187+T192+T197+T200+T211+T216+T232+T235+T240</f>
        <v>0</v>
      </c>
      <c r="AR183" s="137" t="s">
        <v>82</v>
      </c>
      <c r="AT183" s="145" t="s">
        <v>74</v>
      </c>
      <c r="AU183" s="145" t="s">
        <v>82</v>
      </c>
      <c r="AY183" s="137" t="s">
        <v>168</v>
      </c>
      <c r="BK183" s="146">
        <f>BK184+BK187+BK192+BK197+BK200+BK211+BK216+BK232+BK235+BK240</f>
        <v>0</v>
      </c>
    </row>
    <row r="184" spans="1:65" s="12" customFormat="1" ht="20.85" customHeight="1">
      <c r="B184" s="136"/>
      <c r="D184" s="137" t="s">
        <v>74</v>
      </c>
      <c r="E184" s="147" t="s">
        <v>3159</v>
      </c>
      <c r="F184" s="147" t="s">
        <v>3160</v>
      </c>
      <c r="I184" s="139"/>
      <c r="J184" s="148">
        <f>BK184</f>
        <v>0</v>
      </c>
      <c r="L184" s="136"/>
      <c r="M184" s="141"/>
      <c r="N184" s="142"/>
      <c r="O184" s="142"/>
      <c r="P184" s="143">
        <f>SUM(P185:P186)</f>
        <v>0</v>
      </c>
      <c r="Q184" s="142"/>
      <c r="R184" s="143">
        <f>SUM(R185:R186)</f>
        <v>0</v>
      </c>
      <c r="S184" s="142"/>
      <c r="T184" s="144">
        <f>SUM(T185:T186)</f>
        <v>0</v>
      </c>
      <c r="AR184" s="137" t="s">
        <v>82</v>
      </c>
      <c r="AT184" s="145" t="s">
        <v>74</v>
      </c>
      <c r="AU184" s="145" t="s">
        <v>84</v>
      </c>
      <c r="AY184" s="137" t="s">
        <v>168</v>
      </c>
      <c r="BK184" s="146">
        <f>SUM(BK185:BK186)</f>
        <v>0</v>
      </c>
    </row>
    <row r="185" spans="1:65" s="2" customFormat="1" ht="24.2" customHeight="1">
      <c r="A185" s="33"/>
      <c r="B185" s="149"/>
      <c r="C185" s="150" t="s">
        <v>282</v>
      </c>
      <c r="D185" s="150" t="s">
        <v>170</v>
      </c>
      <c r="E185" s="151" t="s">
        <v>3161</v>
      </c>
      <c r="F185" s="152" t="s">
        <v>3162</v>
      </c>
      <c r="G185" s="153" t="s">
        <v>957</v>
      </c>
      <c r="H185" s="154">
        <v>1</v>
      </c>
      <c r="I185" s="155"/>
      <c r="J185" s="156">
        <f>ROUND(I185*H185,2)</f>
        <v>0</v>
      </c>
      <c r="K185" s="152" t="s">
        <v>1</v>
      </c>
      <c r="L185" s="34"/>
      <c r="M185" s="157" t="s">
        <v>1</v>
      </c>
      <c r="N185" s="158" t="s">
        <v>40</v>
      </c>
      <c r="O185" s="59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1" t="s">
        <v>108</v>
      </c>
      <c r="AT185" s="161" t="s">
        <v>170</v>
      </c>
      <c r="AU185" s="161" t="s">
        <v>104</v>
      </c>
      <c r="AY185" s="18" t="s">
        <v>168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8" t="s">
        <v>82</v>
      </c>
      <c r="BK185" s="162">
        <f>ROUND(I185*H185,2)</f>
        <v>0</v>
      </c>
      <c r="BL185" s="18" t="s">
        <v>108</v>
      </c>
      <c r="BM185" s="161" t="s">
        <v>3163</v>
      </c>
    </row>
    <row r="186" spans="1:65" s="2" customFormat="1" ht="29.25">
      <c r="A186" s="33"/>
      <c r="B186" s="34"/>
      <c r="C186" s="33"/>
      <c r="D186" s="163" t="s">
        <v>175</v>
      </c>
      <c r="E186" s="33"/>
      <c r="F186" s="164" t="s">
        <v>3164</v>
      </c>
      <c r="G186" s="33"/>
      <c r="H186" s="33"/>
      <c r="I186" s="165"/>
      <c r="J186" s="33"/>
      <c r="K186" s="33"/>
      <c r="L186" s="34"/>
      <c r="M186" s="166"/>
      <c r="N186" s="167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175</v>
      </c>
      <c r="AU186" s="18" t="s">
        <v>104</v>
      </c>
    </row>
    <row r="187" spans="1:65" s="12" customFormat="1" ht="20.85" customHeight="1">
      <c r="B187" s="136"/>
      <c r="D187" s="137" t="s">
        <v>74</v>
      </c>
      <c r="E187" s="147" t="s">
        <v>3165</v>
      </c>
      <c r="F187" s="147" t="s">
        <v>3166</v>
      </c>
      <c r="I187" s="139"/>
      <c r="J187" s="148">
        <f>BK187</f>
        <v>0</v>
      </c>
      <c r="L187" s="136"/>
      <c r="M187" s="141"/>
      <c r="N187" s="142"/>
      <c r="O187" s="142"/>
      <c r="P187" s="143">
        <f>SUM(P188:P191)</f>
        <v>0</v>
      </c>
      <c r="Q187" s="142"/>
      <c r="R187" s="143">
        <f>SUM(R188:R191)</f>
        <v>0</v>
      </c>
      <c r="S187" s="142"/>
      <c r="T187" s="144">
        <f>SUM(T188:T191)</f>
        <v>0</v>
      </c>
      <c r="AR187" s="137" t="s">
        <v>82</v>
      </c>
      <c r="AT187" s="145" t="s">
        <v>74</v>
      </c>
      <c r="AU187" s="145" t="s">
        <v>84</v>
      </c>
      <c r="AY187" s="137" t="s">
        <v>168</v>
      </c>
      <c r="BK187" s="146">
        <f>SUM(BK188:BK191)</f>
        <v>0</v>
      </c>
    </row>
    <row r="188" spans="1:65" s="2" customFormat="1" ht="21.75" customHeight="1">
      <c r="A188" s="33"/>
      <c r="B188" s="149"/>
      <c r="C188" s="150" t="s">
        <v>288</v>
      </c>
      <c r="D188" s="150" t="s">
        <v>170</v>
      </c>
      <c r="E188" s="151" t="s">
        <v>3167</v>
      </c>
      <c r="F188" s="152" t="s">
        <v>3166</v>
      </c>
      <c r="G188" s="153" t="s">
        <v>957</v>
      </c>
      <c r="H188" s="154">
        <v>1</v>
      </c>
      <c r="I188" s="155"/>
      <c r="J188" s="156">
        <f>ROUND(I188*H188,2)</f>
        <v>0</v>
      </c>
      <c r="K188" s="152" t="s">
        <v>1</v>
      </c>
      <c r="L188" s="34"/>
      <c r="M188" s="157" t="s">
        <v>1</v>
      </c>
      <c r="N188" s="158" t="s">
        <v>40</v>
      </c>
      <c r="O188" s="59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1" t="s">
        <v>108</v>
      </c>
      <c r="AT188" s="161" t="s">
        <v>170</v>
      </c>
      <c r="AU188" s="161" t="s">
        <v>104</v>
      </c>
      <c r="AY188" s="18" t="s">
        <v>168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8" t="s">
        <v>82</v>
      </c>
      <c r="BK188" s="162">
        <f>ROUND(I188*H188,2)</f>
        <v>0</v>
      </c>
      <c r="BL188" s="18" t="s">
        <v>108</v>
      </c>
      <c r="BM188" s="161" t="s">
        <v>3168</v>
      </c>
    </row>
    <row r="189" spans="1:65" s="2" customFormat="1" ht="68.25">
      <c r="A189" s="33"/>
      <c r="B189" s="34"/>
      <c r="C189" s="33"/>
      <c r="D189" s="163" t="s">
        <v>175</v>
      </c>
      <c r="E189" s="33"/>
      <c r="F189" s="164" t="s">
        <v>3169</v>
      </c>
      <c r="G189" s="33"/>
      <c r="H189" s="33"/>
      <c r="I189" s="165"/>
      <c r="J189" s="33"/>
      <c r="K189" s="33"/>
      <c r="L189" s="34"/>
      <c r="M189" s="166"/>
      <c r="N189" s="167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175</v>
      </c>
      <c r="AU189" s="18" t="s">
        <v>104</v>
      </c>
    </row>
    <row r="190" spans="1:65" s="2" customFormat="1" ht="44.25" customHeight="1">
      <c r="A190" s="33"/>
      <c r="B190" s="149"/>
      <c r="C190" s="150" t="s">
        <v>8</v>
      </c>
      <c r="D190" s="150" t="s">
        <v>170</v>
      </c>
      <c r="E190" s="151" t="s">
        <v>3170</v>
      </c>
      <c r="F190" s="152" t="s">
        <v>3171</v>
      </c>
      <c r="G190" s="153" t="s">
        <v>957</v>
      </c>
      <c r="H190" s="154">
        <v>1</v>
      </c>
      <c r="I190" s="155"/>
      <c r="J190" s="156">
        <f>ROUND(I190*H190,2)</f>
        <v>0</v>
      </c>
      <c r="K190" s="152" t="s">
        <v>1</v>
      </c>
      <c r="L190" s="34"/>
      <c r="M190" s="157" t="s">
        <v>1</v>
      </c>
      <c r="N190" s="158" t="s">
        <v>40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108</v>
      </c>
      <c r="AT190" s="161" t="s">
        <v>170</v>
      </c>
      <c r="AU190" s="161" t="s">
        <v>104</v>
      </c>
      <c r="AY190" s="18" t="s">
        <v>168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8" t="s">
        <v>82</v>
      </c>
      <c r="BK190" s="162">
        <f>ROUND(I190*H190,2)</f>
        <v>0</v>
      </c>
      <c r="BL190" s="18" t="s">
        <v>108</v>
      </c>
      <c r="BM190" s="161" t="s">
        <v>3172</v>
      </c>
    </row>
    <row r="191" spans="1:65" s="2" customFormat="1" ht="68.25">
      <c r="A191" s="33"/>
      <c r="B191" s="34"/>
      <c r="C191" s="33"/>
      <c r="D191" s="163" t="s">
        <v>175</v>
      </c>
      <c r="E191" s="33"/>
      <c r="F191" s="164" t="s">
        <v>3173</v>
      </c>
      <c r="G191" s="33"/>
      <c r="H191" s="33"/>
      <c r="I191" s="165"/>
      <c r="J191" s="33"/>
      <c r="K191" s="33"/>
      <c r="L191" s="34"/>
      <c r="M191" s="166"/>
      <c r="N191" s="167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175</v>
      </c>
      <c r="AU191" s="18" t="s">
        <v>104</v>
      </c>
    </row>
    <row r="192" spans="1:65" s="12" customFormat="1" ht="20.85" customHeight="1">
      <c r="B192" s="136"/>
      <c r="D192" s="137" t="s">
        <v>74</v>
      </c>
      <c r="E192" s="147" t="s">
        <v>3174</v>
      </c>
      <c r="F192" s="147" t="s">
        <v>3175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SUM(P193:P196)</f>
        <v>0</v>
      </c>
      <c r="Q192" s="142"/>
      <c r="R192" s="143">
        <f>SUM(R193:R196)</f>
        <v>0</v>
      </c>
      <c r="S192" s="142"/>
      <c r="T192" s="144">
        <f>SUM(T193:T196)</f>
        <v>0</v>
      </c>
      <c r="AR192" s="137" t="s">
        <v>82</v>
      </c>
      <c r="AT192" s="145" t="s">
        <v>74</v>
      </c>
      <c r="AU192" s="145" t="s">
        <v>84</v>
      </c>
      <c r="AY192" s="137" t="s">
        <v>168</v>
      </c>
      <c r="BK192" s="146">
        <f>SUM(BK193:BK196)</f>
        <v>0</v>
      </c>
    </row>
    <row r="193" spans="1:65" s="2" customFormat="1" ht="16.5" customHeight="1">
      <c r="A193" s="33"/>
      <c r="B193" s="149"/>
      <c r="C193" s="150" t="s">
        <v>303</v>
      </c>
      <c r="D193" s="150" t="s">
        <v>170</v>
      </c>
      <c r="E193" s="151" t="s">
        <v>3176</v>
      </c>
      <c r="F193" s="152" t="s">
        <v>3177</v>
      </c>
      <c r="G193" s="153" t="s">
        <v>957</v>
      </c>
      <c r="H193" s="154">
        <v>1</v>
      </c>
      <c r="I193" s="155"/>
      <c r="J193" s="156">
        <f>ROUND(I193*H193,2)</f>
        <v>0</v>
      </c>
      <c r="K193" s="152" t="s">
        <v>1</v>
      </c>
      <c r="L193" s="34"/>
      <c r="M193" s="157" t="s">
        <v>1</v>
      </c>
      <c r="N193" s="158" t="s">
        <v>40</v>
      </c>
      <c r="O193" s="59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1" t="s">
        <v>108</v>
      </c>
      <c r="AT193" s="161" t="s">
        <v>170</v>
      </c>
      <c r="AU193" s="161" t="s">
        <v>104</v>
      </c>
      <c r="AY193" s="18" t="s">
        <v>168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8" t="s">
        <v>82</v>
      </c>
      <c r="BK193" s="162">
        <f>ROUND(I193*H193,2)</f>
        <v>0</v>
      </c>
      <c r="BL193" s="18" t="s">
        <v>108</v>
      </c>
      <c r="BM193" s="161" t="s">
        <v>3178</v>
      </c>
    </row>
    <row r="194" spans="1:65" s="2" customFormat="1" ht="39">
      <c r="A194" s="33"/>
      <c r="B194" s="34"/>
      <c r="C194" s="33"/>
      <c r="D194" s="163" t="s">
        <v>175</v>
      </c>
      <c r="E194" s="33"/>
      <c r="F194" s="164" t="s">
        <v>3179</v>
      </c>
      <c r="G194" s="33"/>
      <c r="H194" s="33"/>
      <c r="I194" s="165"/>
      <c r="J194" s="33"/>
      <c r="K194" s="33"/>
      <c r="L194" s="34"/>
      <c r="M194" s="166"/>
      <c r="N194" s="167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175</v>
      </c>
      <c r="AU194" s="18" t="s">
        <v>104</v>
      </c>
    </row>
    <row r="195" spans="1:65" s="2" customFormat="1" ht="16.5" customHeight="1">
      <c r="A195" s="33"/>
      <c r="B195" s="149"/>
      <c r="C195" s="150" t="s">
        <v>316</v>
      </c>
      <c r="D195" s="150" t="s">
        <v>170</v>
      </c>
      <c r="E195" s="151" t="s">
        <v>3180</v>
      </c>
      <c r="F195" s="152" t="s">
        <v>3181</v>
      </c>
      <c r="G195" s="153" t="s">
        <v>957</v>
      </c>
      <c r="H195" s="154">
        <v>1</v>
      </c>
      <c r="I195" s="155"/>
      <c r="J195" s="156">
        <f>ROUND(I195*H195,2)</f>
        <v>0</v>
      </c>
      <c r="K195" s="152" t="s">
        <v>1</v>
      </c>
      <c r="L195" s="34"/>
      <c r="M195" s="157" t="s">
        <v>1</v>
      </c>
      <c r="N195" s="158" t="s">
        <v>40</v>
      </c>
      <c r="O195" s="59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1" t="s">
        <v>108</v>
      </c>
      <c r="AT195" s="161" t="s">
        <v>170</v>
      </c>
      <c r="AU195" s="161" t="s">
        <v>104</v>
      </c>
      <c r="AY195" s="18" t="s">
        <v>168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8" t="s">
        <v>82</v>
      </c>
      <c r="BK195" s="162">
        <f>ROUND(I195*H195,2)</f>
        <v>0</v>
      </c>
      <c r="BL195" s="18" t="s">
        <v>108</v>
      </c>
      <c r="BM195" s="161" t="s">
        <v>3182</v>
      </c>
    </row>
    <row r="196" spans="1:65" s="2" customFormat="1" ht="29.25">
      <c r="A196" s="33"/>
      <c r="B196" s="34"/>
      <c r="C196" s="33"/>
      <c r="D196" s="163" t="s">
        <v>175</v>
      </c>
      <c r="E196" s="33"/>
      <c r="F196" s="164" t="s">
        <v>3183</v>
      </c>
      <c r="G196" s="33"/>
      <c r="H196" s="33"/>
      <c r="I196" s="165"/>
      <c r="J196" s="33"/>
      <c r="K196" s="33"/>
      <c r="L196" s="34"/>
      <c r="M196" s="166"/>
      <c r="N196" s="167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175</v>
      </c>
      <c r="AU196" s="18" t="s">
        <v>104</v>
      </c>
    </row>
    <row r="197" spans="1:65" s="12" customFormat="1" ht="20.85" customHeight="1">
      <c r="B197" s="136"/>
      <c r="D197" s="137" t="s">
        <v>74</v>
      </c>
      <c r="E197" s="147" t="s">
        <v>3184</v>
      </c>
      <c r="F197" s="147" t="s">
        <v>3185</v>
      </c>
      <c r="I197" s="139"/>
      <c r="J197" s="148">
        <f>BK197</f>
        <v>0</v>
      </c>
      <c r="L197" s="136"/>
      <c r="M197" s="141"/>
      <c r="N197" s="142"/>
      <c r="O197" s="142"/>
      <c r="P197" s="143">
        <f>SUM(P198:P199)</f>
        <v>0</v>
      </c>
      <c r="Q197" s="142"/>
      <c r="R197" s="143">
        <f>SUM(R198:R199)</f>
        <v>0</v>
      </c>
      <c r="S197" s="142"/>
      <c r="T197" s="144">
        <f>SUM(T198:T199)</f>
        <v>0</v>
      </c>
      <c r="AR197" s="137" t="s">
        <v>82</v>
      </c>
      <c r="AT197" s="145" t="s">
        <v>74</v>
      </c>
      <c r="AU197" s="145" t="s">
        <v>84</v>
      </c>
      <c r="AY197" s="137" t="s">
        <v>168</v>
      </c>
      <c r="BK197" s="146">
        <f>SUM(BK198:BK199)</f>
        <v>0</v>
      </c>
    </row>
    <row r="198" spans="1:65" s="2" customFormat="1" ht="16.5" customHeight="1">
      <c r="A198" s="33"/>
      <c r="B198" s="149"/>
      <c r="C198" s="150" t="s">
        <v>335</v>
      </c>
      <c r="D198" s="150" t="s">
        <v>170</v>
      </c>
      <c r="E198" s="151" t="s">
        <v>3186</v>
      </c>
      <c r="F198" s="152" t="s">
        <v>3185</v>
      </c>
      <c r="G198" s="153" t="s">
        <v>957</v>
      </c>
      <c r="H198" s="154">
        <v>1</v>
      </c>
      <c r="I198" s="155"/>
      <c r="J198" s="156">
        <f>ROUND(I198*H198,2)</f>
        <v>0</v>
      </c>
      <c r="K198" s="152" t="s">
        <v>1</v>
      </c>
      <c r="L198" s="34"/>
      <c r="M198" s="157" t="s">
        <v>1</v>
      </c>
      <c r="N198" s="158" t="s">
        <v>40</v>
      </c>
      <c r="O198" s="59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108</v>
      </c>
      <c r="AT198" s="161" t="s">
        <v>170</v>
      </c>
      <c r="AU198" s="161" t="s">
        <v>104</v>
      </c>
      <c r="AY198" s="18" t="s">
        <v>168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82</v>
      </c>
      <c r="BK198" s="162">
        <f>ROUND(I198*H198,2)</f>
        <v>0</v>
      </c>
      <c r="BL198" s="18" t="s">
        <v>108</v>
      </c>
      <c r="BM198" s="161" t="s">
        <v>3187</v>
      </c>
    </row>
    <row r="199" spans="1:65" s="2" customFormat="1" ht="58.5">
      <c r="A199" s="33"/>
      <c r="B199" s="34"/>
      <c r="C199" s="33"/>
      <c r="D199" s="163" t="s">
        <v>175</v>
      </c>
      <c r="E199" s="33"/>
      <c r="F199" s="164" t="s">
        <v>3188</v>
      </c>
      <c r="G199" s="33"/>
      <c r="H199" s="33"/>
      <c r="I199" s="165"/>
      <c r="J199" s="33"/>
      <c r="K199" s="33"/>
      <c r="L199" s="34"/>
      <c r="M199" s="166"/>
      <c r="N199" s="167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175</v>
      </c>
      <c r="AU199" s="18" t="s">
        <v>104</v>
      </c>
    </row>
    <row r="200" spans="1:65" s="12" customFormat="1" ht="20.85" customHeight="1">
      <c r="B200" s="136"/>
      <c r="D200" s="137" t="s">
        <v>74</v>
      </c>
      <c r="E200" s="147" t="s">
        <v>3189</v>
      </c>
      <c r="F200" s="147" t="s">
        <v>3190</v>
      </c>
      <c r="I200" s="139"/>
      <c r="J200" s="148">
        <f>BK200</f>
        <v>0</v>
      </c>
      <c r="L200" s="136"/>
      <c r="M200" s="141"/>
      <c r="N200" s="142"/>
      <c r="O200" s="142"/>
      <c r="P200" s="143">
        <f>SUM(P201:P210)</f>
        <v>0</v>
      </c>
      <c r="Q200" s="142"/>
      <c r="R200" s="143">
        <f>SUM(R201:R210)</f>
        <v>0</v>
      </c>
      <c r="S200" s="142"/>
      <c r="T200" s="144">
        <f>SUM(T201:T210)</f>
        <v>0</v>
      </c>
      <c r="AR200" s="137" t="s">
        <v>82</v>
      </c>
      <c r="AT200" s="145" t="s">
        <v>74</v>
      </c>
      <c r="AU200" s="145" t="s">
        <v>84</v>
      </c>
      <c r="AY200" s="137" t="s">
        <v>168</v>
      </c>
      <c r="BK200" s="146">
        <f>SUM(BK201:BK210)</f>
        <v>0</v>
      </c>
    </row>
    <row r="201" spans="1:65" s="2" customFormat="1" ht="49.15" customHeight="1">
      <c r="A201" s="33"/>
      <c r="B201" s="149"/>
      <c r="C201" s="150" t="s">
        <v>342</v>
      </c>
      <c r="D201" s="150" t="s">
        <v>170</v>
      </c>
      <c r="E201" s="151" t="s">
        <v>3191</v>
      </c>
      <c r="F201" s="152" t="s">
        <v>3192</v>
      </c>
      <c r="G201" s="153" t="s">
        <v>957</v>
      </c>
      <c r="H201" s="154">
        <v>1</v>
      </c>
      <c r="I201" s="155"/>
      <c r="J201" s="156">
        <f>ROUND(I201*H201,2)</f>
        <v>0</v>
      </c>
      <c r="K201" s="152" t="s">
        <v>1</v>
      </c>
      <c r="L201" s="34"/>
      <c r="M201" s="157" t="s">
        <v>1</v>
      </c>
      <c r="N201" s="158" t="s">
        <v>40</v>
      </c>
      <c r="O201" s="59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1" t="s">
        <v>108</v>
      </c>
      <c r="AT201" s="161" t="s">
        <v>170</v>
      </c>
      <c r="AU201" s="161" t="s">
        <v>104</v>
      </c>
      <c r="AY201" s="18" t="s">
        <v>168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8" t="s">
        <v>82</v>
      </c>
      <c r="BK201" s="162">
        <f>ROUND(I201*H201,2)</f>
        <v>0</v>
      </c>
      <c r="BL201" s="18" t="s">
        <v>108</v>
      </c>
      <c r="BM201" s="161" t="s">
        <v>3193</v>
      </c>
    </row>
    <row r="202" spans="1:65" s="2" customFormat="1" ht="97.5">
      <c r="A202" s="33"/>
      <c r="B202" s="34"/>
      <c r="C202" s="33"/>
      <c r="D202" s="163" t="s">
        <v>175</v>
      </c>
      <c r="E202" s="33"/>
      <c r="F202" s="164" t="s">
        <v>3194</v>
      </c>
      <c r="G202" s="33"/>
      <c r="H202" s="33"/>
      <c r="I202" s="165"/>
      <c r="J202" s="33"/>
      <c r="K202" s="33"/>
      <c r="L202" s="34"/>
      <c r="M202" s="166"/>
      <c r="N202" s="167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175</v>
      </c>
      <c r="AU202" s="18" t="s">
        <v>104</v>
      </c>
    </row>
    <row r="203" spans="1:65" s="2" customFormat="1" ht="24.2" customHeight="1">
      <c r="A203" s="33"/>
      <c r="B203" s="149"/>
      <c r="C203" s="150" t="s">
        <v>348</v>
      </c>
      <c r="D203" s="150" t="s">
        <v>170</v>
      </c>
      <c r="E203" s="151" t="s">
        <v>3195</v>
      </c>
      <c r="F203" s="152" t="s">
        <v>3196</v>
      </c>
      <c r="G203" s="153" t="s">
        <v>957</v>
      </c>
      <c r="H203" s="154">
        <v>1</v>
      </c>
      <c r="I203" s="155"/>
      <c r="J203" s="156">
        <f>ROUND(I203*H203,2)</f>
        <v>0</v>
      </c>
      <c r="K203" s="152" t="s">
        <v>1</v>
      </c>
      <c r="L203" s="34"/>
      <c r="M203" s="157" t="s">
        <v>1</v>
      </c>
      <c r="N203" s="158" t="s">
        <v>40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108</v>
      </c>
      <c r="AT203" s="161" t="s">
        <v>170</v>
      </c>
      <c r="AU203" s="161" t="s">
        <v>104</v>
      </c>
      <c r="AY203" s="18" t="s">
        <v>168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82</v>
      </c>
      <c r="BK203" s="162">
        <f>ROUND(I203*H203,2)</f>
        <v>0</v>
      </c>
      <c r="BL203" s="18" t="s">
        <v>108</v>
      </c>
      <c r="BM203" s="161" t="s">
        <v>3197</v>
      </c>
    </row>
    <row r="204" spans="1:65" s="2" customFormat="1" ht="19.5">
      <c r="A204" s="33"/>
      <c r="B204" s="34"/>
      <c r="C204" s="33"/>
      <c r="D204" s="163" t="s">
        <v>175</v>
      </c>
      <c r="E204" s="33"/>
      <c r="F204" s="164" t="s">
        <v>3198</v>
      </c>
      <c r="G204" s="33"/>
      <c r="H204" s="33"/>
      <c r="I204" s="165"/>
      <c r="J204" s="33"/>
      <c r="K204" s="33"/>
      <c r="L204" s="34"/>
      <c r="M204" s="166"/>
      <c r="N204" s="167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175</v>
      </c>
      <c r="AU204" s="18" t="s">
        <v>104</v>
      </c>
    </row>
    <row r="205" spans="1:65" s="2" customFormat="1" ht="37.9" customHeight="1">
      <c r="A205" s="33"/>
      <c r="B205" s="149"/>
      <c r="C205" s="150" t="s">
        <v>7</v>
      </c>
      <c r="D205" s="150" t="s">
        <v>170</v>
      </c>
      <c r="E205" s="151" t="s">
        <v>3199</v>
      </c>
      <c r="F205" s="152" t="s">
        <v>3200</v>
      </c>
      <c r="G205" s="153" t="s">
        <v>957</v>
      </c>
      <c r="H205" s="154">
        <v>1</v>
      </c>
      <c r="I205" s="155"/>
      <c r="J205" s="156">
        <f>ROUND(I205*H205,2)</f>
        <v>0</v>
      </c>
      <c r="K205" s="152" t="s">
        <v>1</v>
      </c>
      <c r="L205" s="34"/>
      <c r="M205" s="157" t="s">
        <v>1</v>
      </c>
      <c r="N205" s="158" t="s">
        <v>40</v>
      </c>
      <c r="O205" s="59"/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1" t="s">
        <v>108</v>
      </c>
      <c r="AT205" s="161" t="s">
        <v>170</v>
      </c>
      <c r="AU205" s="161" t="s">
        <v>104</v>
      </c>
      <c r="AY205" s="18" t="s">
        <v>168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8" t="s">
        <v>82</v>
      </c>
      <c r="BK205" s="162">
        <f>ROUND(I205*H205,2)</f>
        <v>0</v>
      </c>
      <c r="BL205" s="18" t="s">
        <v>108</v>
      </c>
      <c r="BM205" s="161" t="s">
        <v>3201</v>
      </c>
    </row>
    <row r="206" spans="1:65" s="2" customFormat="1" ht="29.25">
      <c r="A206" s="33"/>
      <c r="B206" s="34"/>
      <c r="C206" s="33"/>
      <c r="D206" s="163" t="s">
        <v>175</v>
      </c>
      <c r="E206" s="33"/>
      <c r="F206" s="164" t="s">
        <v>3200</v>
      </c>
      <c r="G206" s="33"/>
      <c r="H206" s="33"/>
      <c r="I206" s="165"/>
      <c r="J206" s="33"/>
      <c r="K206" s="33"/>
      <c r="L206" s="34"/>
      <c r="M206" s="166"/>
      <c r="N206" s="167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175</v>
      </c>
      <c r="AU206" s="18" t="s">
        <v>104</v>
      </c>
    </row>
    <row r="207" spans="1:65" s="2" customFormat="1" ht="24.2" customHeight="1">
      <c r="A207" s="33"/>
      <c r="B207" s="149"/>
      <c r="C207" s="150" t="s">
        <v>375</v>
      </c>
      <c r="D207" s="150" t="s">
        <v>170</v>
      </c>
      <c r="E207" s="151" t="s">
        <v>3202</v>
      </c>
      <c r="F207" s="152" t="s">
        <v>3203</v>
      </c>
      <c r="G207" s="153" t="s">
        <v>957</v>
      </c>
      <c r="H207" s="154">
        <v>1</v>
      </c>
      <c r="I207" s="155"/>
      <c r="J207" s="156">
        <f>ROUND(I207*H207,2)</f>
        <v>0</v>
      </c>
      <c r="K207" s="152" t="s">
        <v>1</v>
      </c>
      <c r="L207" s="34"/>
      <c r="M207" s="157" t="s">
        <v>1</v>
      </c>
      <c r="N207" s="158" t="s">
        <v>40</v>
      </c>
      <c r="O207" s="59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1" t="s">
        <v>108</v>
      </c>
      <c r="AT207" s="161" t="s">
        <v>170</v>
      </c>
      <c r="AU207" s="161" t="s">
        <v>104</v>
      </c>
      <c r="AY207" s="18" t="s">
        <v>168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8" t="s">
        <v>82</v>
      </c>
      <c r="BK207" s="162">
        <f>ROUND(I207*H207,2)</f>
        <v>0</v>
      </c>
      <c r="BL207" s="18" t="s">
        <v>108</v>
      </c>
      <c r="BM207" s="161" t="s">
        <v>3204</v>
      </c>
    </row>
    <row r="208" spans="1:65" s="2" customFormat="1" ht="19.5">
      <c r="A208" s="33"/>
      <c r="B208" s="34"/>
      <c r="C208" s="33"/>
      <c r="D208" s="163" t="s">
        <v>175</v>
      </c>
      <c r="E208" s="33"/>
      <c r="F208" s="164" t="s">
        <v>3203</v>
      </c>
      <c r="G208" s="33"/>
      <c r="H208" s="33"/>
      <c r="I208" s="165"/>
      <c r="J208" s="33"/>
      <c r="K208" s="33"/>
      <c r="L208" s="34"/>
      <c r="M208" s="166"/>
      <c r="N208" s="167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175</v>
      </c>
      <c r="AU208" s="18" t="s">
        <v>104</v>
      </c>
    </row>
    <row r="209" spans="1:65" s="2" customFormat="1" ht="24.2" customHeight="1">
      <c r="A209" s="33"/>
      <c r="B209" s="149"/>
      <c r="C209" s="150" t="s">
        <v>381</v>
      </c>
      <c r="D209" s="150" t="s">
        <v>170</v>
      </c>
      <c r="E209" s="151" t="s">
        <v>3205</v>
      </c>
      <c r="F209" s="152" t="s">
        <v>3206</v>
      </c>
      <c r="G209" s="153" t="s">
        <v>957</v>
      </c>
      <c r="H209" s="154">
        <v>1</v>
      </c>
      <c r="I209" s="155"/>
      <c r="J209" s="156">
        <f>ROUND(I209*H209,2)</f>
        <v>0</v>
      </c>
      <c r="K209" s="152" t="s">
        <v>1</v>
      </c>
      <c r="L209" s="34"/>
      <c r="M209" s="157" t="s">
        <v>1</v>
      </c>
      <c r="N209" s="158" t="s">
        <v>40</v>
      </c>
      <c r="O209" s="59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108</v>
      </c>
      <c r="AT209" s="161" t="s">
        <v>170</v>
      </c>
      <c r="AU209" s="161" t="s">
        <v>104</v>
      </c>
      <c r="AY209" s="18" t="s">
        <v>168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82</v>
      </c>
      <c r="BK209" s="162">
        <f>ROUND(I209*H209,2)</f>
        <v>0</v>
      </c>
      <c r="BL209" s="18" t="s">
        <v>108</v>
      </c>
      <c r="BM209" s="161" t="s">
        <v>3207</v>
      </c>
    </row>
    <row r="210" spans="1:65" s="2" customFormat="1">
      <c r="A210" s="33"/>
      <c r="B210" s="34"/>
      <c r="C210" s="33"/>
      <c r="D210" s="163" t="s">
        <v>175</v>
      </c>
      <c r="E210" s="33"/>
      <c r="F210" s="164" t="s">
        <v>3206</v>
      </c>
      <c r="G210" s="33"/>
      <c r="H210" s="33"/>
      <c r="I210" s="165"/>
      <c r="J210" s="33"/>
      <c r="K210" s="33"/>
      <c r="L210" s="34"/>
      <c r="M210" s="166"/>
      <c r="N210" s="167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175</v>
      </c>
      <c r="AU210" s="18" t="s">
        <v>104</v>
      </c>
    </row>
    <row r="211" spans="1:65" s="12" customFormat="1" ht="20.85" customHeight="1">
      <c r="B211" s="136"/>
      <c r="D211" s="137" t="s">
        <v>74</v>
      </c>
      <c r="E211" s="147" t="s">
        <v>3208</v>
      </c>
      <c r="F211" s="147" t="s">
        <v>3209</v>
      </c>
      <c r="I211" s="139"/>
      <c r="J211" s="148">
        <f>BK211</f>
        <v>0</v>
      </c>
      <c r="L211" s="136"/>
      <c r="M211" s="141"/>
      <c r="N211" s="142"/>
      <c r="O211" s="142"/>
      <c r="P211" s="143">
        <f>SUM(P212:P215)</f>
        <v>0</v>
      </c>
      <c r="Q211" s="142"/>
      <c r="R211" s="143">
        <f>SUM(R212:R215)</f>
        <v>0</v>
      </c>
      <c r="S211" s="142"/>
      <c r="T211" s="144">
        <f>SUM(T212:T215)</f>
        <v>0</v>
      </c>
      <c r="AR211" s="137" t="s">
        <v>82</v>
      </c>
      <c r="AT211" s="145" t="s">
        <v>74</v>
      </c>
      <c r="AU211" s="145" t="s">
        <v>84</v>
      </c>
      <c r="AY211" s="137" t="s">
        <v>168</v>
      </c>
      <c r="BK211" s="146">
        <f>SUM(BK212:BK215)</f>
        <v>0</v>
      </c>
    </row>
    <row r="212" spans="1:65" s="2" customFormat="1" ht="16.5" customHeight="1">
      <c r="A212" s="33"/>
      <c r="B212" s="149"/>
      <c r="C212" s="150" t="s">
        <v>388</v>
      </c>
      <c r="D212" s="150" t="s">
        <v>170</v>
      </c>
      <c r="E212" s="151" t="s">
        <v>3210</v>
      </c>
      <c r="F212" s="152" t="s">
        <v>3209</v>
      </c>
      <c r="G212" s="153" t="s">
        <v>957</v>
      </c>
      <c r="H212" s="154">
        <v>1</v>
      </c>
      <c r="I212" s="155"/>
      <c r="J212" s="156">
        <f>ROUND(I212*H212,2)</f>
        <v>0</v>
      </c>
      <c r="K212" s="152" t="s">
        <v>1</v>
      </c>
      <c r="L212" s="34"/>
      <c r="M212" s="157" t="s">
        <v>1</v>
      </c>
      <c r="N212" s="158" t="s">
        <v>40</v>
      </c>
      <c r="O212" s="59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108</v>
      </c>
      <c r="AT212" s="161" t="s">
        <v>170</v>
      </c>
      <c r="AU212" s="161" t="s">
        <v>104</v>
      </c>
      <c r="AY212" s="18" t="s">
        <v>168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82</v>
      </c>
      <c r="BK212" s="162">
        <f>ROUND(I212*H212,2)</f>
        <v>0</v>
      </c>
      <c r="BL212" s="18" t="s">
        <v>108</v>
      </c>
      <c r="BM212" s="161" t="s">
        <v>3211</v>
      </c>
    </row>
    <row r="213" spans="1:65" s="2" customFormat="1" ht="29.25">
      <c r="A213" s="33"/>
      <c r="B213" s="34"/>
      <c r="C213" s="33"/>
      <c r="D213" s="163" t="s">
        <v>175</v>
      </c>
      <c r="E213" s="33"/>
      <c r="F213" s="164" t="s">
        <v>3212</v>
      </c>
      <c r="G213" s="33"/>
      <c r="H213" s="33"/>
      <c r="I213" s="165"/>
      <c r="J213" s="33"/>
      <c r="K213" s="33"/>
      <c r="L213" s="34"/>
      <c r="M213" s="166"/>
      <c r="N213" s="167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175</v>
      </c>
      <c r="AU213" s="18" t="s">
        <v>104</v>
      </c>
    </row>
    <row r="214" spans="1:65" s="2" customFormat="1" ht="24.2" customHeight="1">
      <c r="A214" s="33"/>
      <c r="B214" s="149"/>
      <c r="C214" s="150" t="s">
        <v>399</v>
      </c>
      <c r="D214" s="150" t="s">
        <v>170</v>
      </c>
      <c r="E214" s="151" t="s">
        <v>3213</v>
      </c>
      <c r="F214" s="152" t="s">
        <v>3214</v>
      </c>
      <c r="G214" s="153" t="s">
        <v>957</v>
      </c>
      <c r="H214" s="154">
        <v>1</v>
      </c>
      <c r="I214" s="155"/>
      <c r="J214" s="156">
        <f>ROUND(I214*H214,2)</f>
        <v>0</v>
      </c>
      <c r="K214" s="152" t="s">
        <v>1</v>
      </c>
      <c r="L214" s="34"/>
      <c r="M214" s="157" t="s">
        <v>1</v>
      </c>
      <c r="N214" s="158" t="s">
        <v>40</v>
      </c>
      <c r="O214" s="59"/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108</v>
      </c>
      <c r="AT214" s="161" t="s">
        <v>170</v>
      </c>
      <c r="AU214" s="161" t="s">
        <v>104</v>
      </c>
      <c r="AY214" s="18" t="s">
        <v>168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82</v>
      </c>
      <c r="BK214" s="162">
        <f>ROUND(I214*H214,2)</f>
        <v>0</v>
      </c>
      <c r="BL214" s="18" t="s">
        <v>108</v>
      </c>
      <c r="BM214" s="161" t="s">
        <v>3215</v>
      </c>
    </row>
    <row r="215" spans="1:65" s="2" customFormat="1" ht="19.5">
      <c r="A215" s="33"/>
      <c r="B215" s="34"/>
      <c r="C215" s="33"/>
      <c r="D215" s="163" t="s">
        <v>175</v>
      </c>
      <c r="E215" s="33"/>
      <c r="F215" s="164" t="s">
        <v>3216</v>
      </c>
      <c r="G215" s="33"/>
      <c r="H215" s="33"/>
      <c r="I215" s="165"/>
      <c r="J215" s="33"/>
      <c r="K215" s="33"/>
      <c r="L215" s="34"/>
      <c r="M215" s="166"/>
      <c r="N215" s="167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175</v>
      </c>
      <c r="AU215" s="18" t="s">
        <v>104</v>
      </c>
    </row>
    <row r="216" spans="1:65" s="12" customFormat="1" ht="20.85" customHeight="1">
      <c r="B216" s="136"/>
      <c r="D216" s="137" t="s">
        <v>74</v>
      </c>
      <c r="E216" s="147" t="s">
        <v>3217</v>
      </c>
      <c r="F216" s="147" t="s">
        <v>3218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SUM(P217:P231)</f>
        <v>0</v>
      </c>
      <c r="Q216" s="142"/>
      <c r="R216" s="143">
        <f>SUM(R217:R231)</f>
        <v>0</v>
      </c>
      <c r="S216" s="142"/>
      <c r="T216" s="144">
        <f>SUM(T217:T231)</f>
        <v>0</v>
      </c>
      <c r="AR216" s="137" t="s">
        <v>82</v>
      </c>
      <c r="AT216" s="145" t="s">
        <v>74</v>
      </c>
      <c r="AU216" s="145" t="s">
        <v>84</v>
      </c>
      <c r="AY216" s="137" t="s">
        <v>168</v>
      </c>
      <c r="BK216" s="146">
        <f>SUM(BK217:BK231)</f>
        <v>0</v>
      </c>
    </row>
    <row r="217" spans="1:65" s="2" customFormat="1" ht="66.75" customHeight="1">
      <c r="A217" s="33"/>
      <c r="B217" s="149"/>
      <c r="C217" s="150" t="s">
        <v>404</v>
      </c>
      <c r="D217" s="150" t="s">
        <v>170</v>
      </c>
      <c r="E217" s="151" t="s">
        <v>3219</v>
      </c>
      <c r="F217" s="152" t="s">
        <v>3220</v>
      </c>
      <c r="G217" s="153" t="s">
        <v>957</v>
      </c>
      <c r="H217" s="154">
        <v>1</v>
      </c>
      <c r="I217" s="155"/>
      <c r="J217" s="156">
        <f>ROUND(I217*H217,2)</f>
        <v>0</v>
      </c>
      <c r="K217" s="152" t="s">
        <v>1</v>
      </c>
      <c r="L217" s="34"/>
      <c r="M217" s="157" t="s">
        <v>1</v>
      </c>
      <c r="N217" s="158" t="s">
        <v>40</v>
      </c>
      <c r="O217" s="59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1" t="s">
        <v>108</v>
      </c>
      <c r="AT217" s="161" t="s">
        <v>170</v>
      </c>
      <c r="AU217" s="161" t="s">
        <v>104</v>
      </c>
      <c r="AY217" s="18" t="s">
        <v>168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8" t="s">
        <v>82</v>
      </c>
      <c r="BK217" s="162">
        <f>ROUND(I217*H217,2)</f>
        <v>0</v>
      </c>
      <c r="BL217" s="18" t="s">
        <v>108</v>
      </c>
      <c r="BM217" s="161" t="s">
        <v>3221</v>
      </c>
    </row>
    <row r="218" spans="1:65" s="2" customFormat="1" ht="48.75">
      <c r="A218" s="33"/>
      <c r="B218" s="34"/>
      <c r="C218" s="33"/>
      <c r="D218" s="163" t="s">
        <v>175</v>
      </c>
      <c r="E218" s="33"/>
      <c r="F218" s="164" t="s">
        <v>3222</v>
      </c>
      <c r="G218" s="33"/>
      <c r="H218" s="33"/>
      <c r="I218" s="165"/>
      <c r="J218" s="33"/>
      <c r="K218" s="33"/>
      <c r="L218" s="34"/>
      <c r="M218" s="166"/>
      <c r="N218" s="167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175</v>
      </c>
      <c r="AU218" s="18" t="s">
        <v>104</v>
      </c>
    </row>
    <row r="219" spans="1:65" s="2" customFormat="1" ht="37.9" customHeight="1">
      <c r="A219" s="33"/>
      <c r="B219" s="149"/>
      <c r="C219" s="150" t="s">
        <v>414</v>
      </c>
      <c r="D219" s="150" t="s">
        <v>170</v>
      </c>
      <c r="E219" s="151" t="s">
        <v>3223</v>
      </c>
      <c r="F219" s="152" t="s">
        <v>3224</v>
      </c>
      <c r="G219" s="153" t="s">
        <v>957</v>
      </c>
      <c r="H219" s="154">
        <v>1</v>
      </c>
      <c r="I219" s="155"/>
      <c r="J219" s="156">
        <f>ROUND(I219*H219,2)</f>
        <v>0</v>
      </c>
      <c r="K219" s="152" t="s">
        <v>1</v>
      </c>
      <c r="L219" s="34"/>
      <c r="M219" s="157" t="s">
        <v>1</v>
      </c>
      <c r="N219" s="158" t="s">
        <v>40</v>
      </c>
      <c r="O219" s="59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1" t="s">
        <v>108</v>
      </c>
      <c r="AT219" s="161" t="s">
        <v>170</v>
      </c>
      <c r="AU219" s="161" t="s">
        <v>104</v>
      </c>
      <c r="AY219" s="18" t="s">
        <v>168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8" t="s">
        <v>82</v>
      </c>
      <c r="BK219" s="162">
        <f>ROUND(I219*H219,2)</f>
        <v>0</v>
      </c>
      <c r="BL219" s="18" t="s">
        <v>108</v>
      </c>
      <c r="BM219" s="161" t="s">
        <v>3225</v>
      </c>
    </row>
    <row r="220" spans="1:65" s="2" customFormat="1" ht="29.25">
      <c r="A220" s="33"/>
      <c r="B220" s="34"/>
      <c r="C220" s="33"/>
      <c r="D220" s="163" t="s">
        <v>175</v>
      </c>
      <c r="E220" s="33"/>
      <c r="F220" s="164" t="s">
        <v>3224</v>
      </c>
      <c r="G220" s="33"/>
      <c r="H220" s="33"/>
      <c r="I220" s="165"/>
      <c r="J220" s="33"/>
      <c r="K220" s="33"/>
      <c r="L220" s="34"/>
      <c r="M220" s="166"/>
      <c r="N220" s="167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175</v>
      </c>
      <c r="AU220" s="18" t="s">
        <v>104</v>
      </c>
    </row>
    <row r="221" spans="1:65" s="2" customFormat="1" ht="49.15" customHeight="1">
      <c r="A221" s="33"/>
      <c r="B221" s="149"/>
      <c r="C221" s="150" t="s">
        <v>419</v>
      </c>
      <c r="D221" s="150" t="s">
        <v>170</v>
      </c>
      <c r="E221" s="151" t="s">
        <v>3226</v>
      </c>
      <c r="F221" s="152" t="s">
        <v>3227</v>
      </c>
      <c r="G221" s="153" t="s">
        <v>957</v>
      </c>
      <c r="H221" s="154">
        <v>1</v>
      </c>
      <c r="I221" s="155"/>
      <c r="J221" s="156">
        <f>ROUND(I221*H221,2)</f>
        <v>0</v>
      </c>
      <c r="K221" s="152" t="s">
        <v>1</v>
      </c>
      <c r="L221" s="34"/>
      <c r="M221" s="157" t="s">
        <v>1</v>
      </c>
      <c r="N221" s="158" t="s">
        <v>40</v>
      </c>
      <c r="O221" s="59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108</v>
      </c>
      <c r="AT221" s="161" t="s">
        <v>170</v>
      </c>
      <c r="AU221" s="161" t="s">
        <v>104</v>
      </c>
      <c r="AY221" s="18" t="s">
        <v>168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82</v>
      </c>
      <c r="BK221" s="162">
        <f>ROUND(I221*H221,2)</f>
        <v>0</v>
      </c>
      <c r="BL221" s="18" t="s">
        <v>108</v>
      </c>
      <c r="BM221" s="161" t="s">
        <v>3228</v>
      </c>
    </row>
    <row r="222" spans="1:65" s="2" customFormat="1" ht="204.75">
      <c r="A222" s="33"/>
      <c r="B222" s="34"/>
      <c r="C222" s="33"/>
      <c r="D222" s="163" t="s">
        <v>175</v>
      </c>
      <c r="E222" s="33"/>
      <c r="F222" s="164" t="s">
        <v>3229</v>
      </c>
      <c r="G222" s="33"/>
      <c r="H222" s="33"/>
      <c r="I222" s="165"/>
      <c r="J222" s="33"/>
      <c r="K222" s="33"/>
      <c r="L222" s="34"/>
      <c r="M222" s="166"/>
      <c r="N222" s="167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175</v>
      </c>
      <c r="AU222" s="18" t="s">
        <v>104</v>
      </c>
    </row>
    <row r="223" spans="1:65" s="2" customFormat="1" ht="24.2" customHeight="1">
      <c r="A223" s="33"/>
      <c r="B223" s="149"/>
      <c r="C223" s="150" t="s">
        <v>432</v>
      </c>
      <c r="D223" s="150" t="s">
        <v>170</v>
      </c>
      <c r="E223" s="151" t="s">
        <v>3230</v>
      </c>
      <c r="F223" s="152" t="s">
        <v>3231</v>
      </c>
      <c r="G223" s="153" t="s">
        <v>173</v>
      </c>
      <c r="H223" s="154">
        <v>3031.39</v>
      </c>
      <c r="I223" s="155"/>
      <c r="J223" s="156">
        <f>ROUND(I223*H223,2)</f>
        <v>0</v>
      </c>
      <c r="K223" s="152" t="s">
        <v>1</v>
      </c>
      <c r="L223" s="34"/>
      <c r="M223" s="157" t="s">
        <v>1</v>
      </c>
      <c r="N223" s="158" t="s">
        <v>40</v>
      </c>
      <c r="O223" s="59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108</v>
      </c>
      <c r="AT223" s="161" t="s">
        <v>170</v>
      </c>
      <c r="AU223" s="161" t="s">
        <v>104</v>
      </c>
      <c r="AY223" s="18" t="s">
        <v>168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82</v>
      </c>
      <c r="BK223" s="162">
        <f>ROUND(I223*H223,2)</f>
        <v>0</v>
      </c>
      <c r="BL223" s="18" t="s">
        <v>108</v>
      </c>
      <c r="BM223" s="161" t="s">
        <v>3232</v>
      </c>
    </row>
    <row r="224" spans="1:65" s="2" customFormat="1">
      <c r="A224" s="33"/>
      <c r="B224" s="34"/>
      <c r="C224" s="33"/>
      <c r="D224" s="163" t="s">
        <v>175</v>
      </c>
      <c r="E224" s="33"/>
      <c r="F224" s="164" t="s">
        <v>3231</v>
      </c>
      <c r="G224" s="33"/>
      <c r="H224" s="33"/>
      <c r="I224" s="165"/>
      <c r="J224" s="33"/>
      <c r="K224" s="33"/>
      <c r="L224" s="34"/>
      <c r="M224" s="166"/>
      <c r="N224" s="167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175</v>
      </c>
      <c r="AU224" s="18" t="s">
        <v>104</v>
      </c>
    </row>
    <row r="225" spans="1:65" s="14" customFormat="1" ht="22.5">
      <c r="B225" s="176"/>
      <c r="D225" s="163" t="s">
        <v>179</v>
      </c>
      <c r="E225" s="177" t="s">
        <v>1</v>
      </c>
      <c r="F225" s="178" t="s">
        <v>3233</v>
      </c>
      <c r="H225" s="179">
        <v>2797.39</v>
      </c>
      <c r="I225" s="180"/>
      <c r="L225" s="176"/>
      <c r="M225" s="181"/>
      <c r="N225" s="182"/>
      <c r="O225" s="182"/>
      <c r="P225" s="182"/>
      <c r="Q225" s="182"/>
      <c r="R225" s="182"/>
      <c r="S225" s="182"/>
      <c r="T225" s="183"/>
      <c r="AT225" s="177" t="s">
        <v>179</v>
      </c>
      <c r="AU225" s="177" t="s">
        <v>104</v>
      </c>
      <c r="AV225" s="14" t="s">
        <v>84</v>
      </c>
      <c r="AW225" s="14" t="s">
        <v>31</v>
      </c>
      <c r="AX225" s="14" t="s">
        <v>75</v>
      </c>
      <c r="AY225" s="177" t="s">
        <v>168</v>
      </c>
    </row>
    <row r="226" spans="1:65" s="14" customFormat="1">
      <c r="B226" s="176"/>
      <c r="D226" s="163" t="s">
        <v>179</v>
      </c>
      <c r="E226" s="177" t="s">
        <v>1</v>
      </c>
      <c r="F226" s="178" t="s">
        <v>3234</v>
      </c>
      <c r="H226" s="179">
        <v>234</v>
      </c>
      <c r="I226" s="180"/>
      <c r="L226" s="176"/>
      <c r="M226" s="181"/>
      <c r="N226" s="182"/>
      <c r="O226" s="182"/>
      <c r="P226" s="182"/>
      <c r="Q226" s="182"/>
      <c r="R226" s="182"/>
      <c r="S226" s="182"/>
      <c r="T226" s="183"/>
      <c r="AT226" s="177" t="s">
        <v>179</v>
      </c>
      <c r="AU226" s="177" t="s">
        <v>104</v>
      </c>
      <c r="AV226" s="14" t="s">
        <v>84</v>
      </c>
      <c r="AW226" s="14" t="s">
        <v>31</v>
      </c>
      <c r="AX226" s="14" t="s">
        <v>75</v>
      </c>
      <c r="AY226" s="177" t="s">
        <v>168</v>
      </c>
    </row>
    <row r="227" spans="1:65" s="15" customFormat="1">
      <c r="B227" s="184"/>
      <c r="D227" s="163" t="s">
        <v>179</v>
      </c>
      <c r="E227" s="185" t="s">
        <v>1</v>
      </c>
      <c r="F227" s="186" t="s">
        <v>184</v>
      </c>
      <c r="H227" s="187">
        <v>3031.39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179</v>
      </c>
      <c r="AU227" s="185" t="s">
        <v>104</v>
      </c>
      <c r="AV227" s="15" t="s">
        <v>108</v>
      </c>
      <c r="AW227" s="15" t="s">
        <v>31</v>
      </c>
      <c r="AX227" s="15" t="s">
        <v>82</v>
      </c>
      <c r="AY227" s="185" t="s">
        <v>168</v>
      </c>
    </row>
    <row r="228" spans="1:65" s="2" customFormat="1" ht="24.2" customHeight="1">
      <c r="A228" s="33"/>
      <c r="B228" s="149"/>
      <c r="C228" s="150" t="s">
        <v>436</v>
      </c>
      <c r="D228" s="150" t="s">
        <v>170</v>
      </c>
      <c r="E228" s="151" t="s">
        <v>3235</v>
      </c>
      <c r="F228" s="152" t="s">
        <v>3236</v>
      </c>
      <c r="G228" s="153" t="s">
        <v>957</v>
      </c>
      <c r="H228" s="154">
        <v>1</v>
      </c>
      <c r="I228" s="155"/>
      <c r="J228" s="156">
        <f>ROUND(I228*H228,2)</f>
        <v>0</v>
      </c>
      <c r="K228" s="152" t="s">
        <v>1</v>
      </c>
      <c r="L228" s="34"/>
      <c r="M228" s="157" t="s">
        <v>1</v>
      </c>
      <c r="N228" s="158" t="s">
        <v>40</v>
      </c>
      <c r="O228" s="59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108</v>
      </c>
      <c r="AT228" s="161" t="s">
        <v>170</v>
      </c>
      <c r="AU228" s="161" t="s">
        <v>104</v>
      </c>
      <c r="AY228" s="18" t="s">
        <v>168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82</v>
      </c>
      <c r="BK228" s="162">
        <f>ROUND(I228*H228,2)</f>
        <v>0</v>
      </c>
      <c r="BL228" s="18" t="s">
        <v>108</v>
      </c>
      <c r="BM228" s="161" t="s">
        <v>3237</v>
      </c>
    </row>
    <row r="229" spans="1:65" s="2" customFormat="1" ht="39">
      <c r="A229" s="33"/>
      <c r="B229" s="34"/>
      <c r="C229" s="33"/>
      <c r="D229" s="163" t="s">
        <v>175</v>
      </c>
      <c r="E229" s="33"/>
      <c r="F229" s="164" t="s">
        <v>3238</v>
      </c>
      <c r="G229" s="33"/>
      <c r="H229" s="33"/>
      <c r="I229" s="165"/>
      <c r="J229" s="33"/>
      <c r="K229" s="33"/>
      <c r="L229" s="34"/>
      <c r="M229" s="166"/>
      <c r="N229" s="167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175</v>
      </c>
      <c r="AU229" s="18" t="s">
        <v>104</v>
      </c>
    </row>
    <row r="230" spans="1:65" s="2" customFormat="1" ht="19.5">
      <c r="A230" s="33"/>
      <c r="B230" s="34"/>
      <c r="C230" s="33"/>
      <c r="D230" s="163" t="s">
        <v>177</v>
      </c>
      <c r="E230" s="33"/>
      <c r="F230" s="168" t="s">
        <v>3239</v>
      </c>
      <c r="G230" s="33"/>
      <c r="H230" s="33"/>
      <c r="I230" s="165"/>
      <c r="J230" s="33"/>
      <c r="K230" s="33"/>
      <c r="L230" s="34"/>
      <c r="M230" s="166"/>
      <c r="N230" s="167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177</v>
      </c>
      <c r="AU230" s="18" t="s">
        <v>104</v>
      </c>
    </row>
    <row r="231" spans="1:65" s="14" customFormat="1">
      <c r="B231" s="176"/>
      <c r="D231" s="163" t="s">
        <v>179</v>
      </c>
      <c r="E231" s="177" t="s">
        <v>1</v>
      </c>
      <c r="F231" s="178" t="s">
        <v>82</v>
      </c>
      <c r="H231" s="179">
        <v>1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179</v>
      </c>
      <c r="AU231" s="177" t="s">
        <v>104</v>
      </c>
      <c r="AV231" s="14" t="s">
        <v>84</v>
      </c>
      <c r="AW231" s="14" t="s">
        <v>31</v>
      </c>
      <c r="AX231" s="14" t="s">
        <v>82</v>
      </c>
      <c r="AY231" s="177" t="s">
        <v>168</v>
      </c>
    </row>
    <row r="232" spans="1:65" s="12" customFormat="1" ht="20.85" customHeight="1">
      <c r="B232" s="136"/>
      <c r="D232" s="137" t="s">
        <v>74</v>
      </c>
      <c r="E232" s="147" t="s">
        <v>3240</v>
      </c>
      <c r="F232" s="147" t="s">
        <v>3241</v>
      </c>
      <c r="I232" s="139"/>
      <c r="J232" s="148">
        <f>BK232</f>
        <v>0</v>
      </c>
      <c r="L232" s="136"/>
      <c r="M232" s="141"/>
      <c r="N232" s="142"/>
      <c r="O232" s="142"/>
      <c r="P232" s="143">
        <f>SUM(P233:P234)</f>
        <v>0</v>
      </c>
      <c r="Q232" s="142"/>
      <c r="R232" s="143">
        <f>SUM(R233:R234)</f>
        <v>0</v>
      </c>
      <c r="S232" s="142"/>
      <c r="T232" s="144">
        <f>SUM(T233:T234)</f>
        <v>0</v>
      </c>
      <c r="AR232" s="137" t="s">
        <v>82</v>
      </c>
      <c r="AT232" s="145" t="s">
        <v>74</v>
      </c>
      <c r="AU232" s="145" t="s">
        <v>84</v>
      </c>
      <c r="AY232" s="137" t="s">
        <v>168</v>
      </c>
      <c r="BK232" s="146">
        <f>SUM(BK233:BK234)</f>
        <v>0</v>
      </c>
    </row>
    <row r="233" spans="1:65" s="2" customFormat="1" ht="24.2" customHeight="1">
      <c r="A233" s="33"/>
      <c r="B233" s="149"/>
      <c r="C233" s="150" t="s">
        <v>446</v>
      </c>
      <c r="D233" s="150" t="s">
        <v>170</v>
      </c>
      <c r="E233" s="151" t="s">
        <v>3242</v>
      </c>
      <c r="F233" s="152" t="s">
        <v>3243</v>
      </c>
      <c r="G233" s="153" t="s">
        <v>957</v>
      </c>
      <c r="H233" s="154">
        <v>1</v>
      </c>
      <c r="I233" s="155"/>
      <c r="J233" s="156">
        <f>ROUND(I233*H233,2)</f>
        <v>0</v>
      </c>
      <c r="K233" s="152" t="s">
        <v>1</v>
      </c>
      <c r="L233" s="34"/>
      <c r="M233" s="157" t="s">
        <v>1</v>
      </c>
      <c r="N233" s="158" t="s">
        <v>40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108</v>
      </c>
      <c r="AT233" s="161" t="s">
        <v>170</v>
      </c>
      <c r="AU233" s="161" t="s">
        <v>104</v>
      </c>
      <c r="AY233" s="18" t="s">
        <v>168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82</v>
      </c>
      <c r="BK233" s="162">
        <f>ROUND(I233*H233,2)</f>
        <v>0</v>
      </c>
      <c r="BL233" s="18" t="s">
        <v>108</v>
      </c>
      <c r="BM233" s="161" t="s">
        <v>3244</v>
      </c>
    </row>
    <row r="234" spans="1:65" s="2" customFormat="1">
      <c r="A234" s="33"/>
      <c r="B234" s="34"/>
      <c r="C234" s="33"/>
      <c r="D234" s="163" t="s">
        <v>175</v>
      </c>
      <c r="E234" s="33"/>
      <c r="F234" s="164" t="s">
        <v>3243</v>
      </c>
      <c r="G234" s="33"/>
      <c r="H234" s="33"/>
      <c r="I234" s="165"/>
      <c r="J234" s="33"/>
      <c r="K234" s="33"/>
      <c r="L234" s="34"/>
      <c r="M234" s="166"/>
      <c r="N234" s="167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175</v>
      </c>
      <c r="AU234" s="18" t="s">
        <v>104</v>
      </c>
    </row>
    <row r="235" spans="1:65" s="12" customFormat="1" ht="20.85" customHeight="1">
      <c r="B235" s="136"/>
      <c r="D235" s="137" t="s">
        <v>74</v>
      </c>
      <c r="E235" s="147" t="s">
        <v>3245</v>
      </c>
      <c r="F235" s="147" t="s">
        <v>3246</v>
      </c>
      <c r="I235" s="139"/>
      <c r="J235" s="148">
        <f>BK235</f>
        <v>0</v>
      </c>
      <c r="L235" s="136"/>
      <c r="M235" s="141"/>
      <c r="N235" s="142"/>
      <c r="O235" s="142"/>
      <c r="P235" s="143">
        <f>SUM(P236:P239)</f>
        <v>0</v>
      </c>
      <c r="Q235" s="142"/>
      <c r="R235" s="143">
        <f>SUM(R236:R239)</f>
        <v>0</v>
      </c>
      <c r="S235" s="142"/>
      <c r="T235" s="144">
        <f>SUM(T236:T239)</f>
        <v>0</v>
      </c>
      <c r="AR235" s="137" t="s">
        <v>82</v>
      </c>
      <c r="AT235" s="145" t="s">
        <v>74</v>
      </c>
      <c r="AU235" s="145" t="s">
        <v>84</v>
      </c>
      <c r="AY235" s="137" t="s">
        <v>168</v>
      </c>
      <c r="BK235" s="146">
        <f>SUM(BK236:BK239)</f>
        <v>0</v>
      </c>
    </row>
    <row r="236" spans="1:65" s="2" customFormat="1" ht="66.75" customHeight="1">
      <c r="A236" s="33"/>
      <c r="B236" s="149"/>
      <c r="C236" s="150" t="s">
        <v>452</v>
      </c>
      <c r="D236" s="150" t="s">
        <v>170</v>
      </c>
      <c r="E236" s="151" t="s">
        <v>3247</v>
      </c>
      <c r="F236" s="152" t="s">
        <v>3248</v>
      </c>
      <c r="G236" s="153" t="s">
        <v>957</v>
      </c>
      <c r="H236" s="154">
        <v>1</v>
      </c>
      <c r="I236" s="155"/>
      <c r="J236" s="156">
        <f>ROUND(I236*H236,2)</f>
        <v>0</v>
      </c>
      <c r="K236" s="152" t="s">
        <v>1</v>
      </c>
      <c r="L236" s="34"/>
      <c r="M236" s="157" t="s">
        <v>1</v>
      </c>
      <c r="N236" s="158" t="s">
        <v>40</v>
      </c>
      <c r="O236" s="59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1" t="s">
        <v>108</v>
      </c>
      <c r="AT236" s="161" t="s">
        <v>170</v>
      </c>
      <c r="AU236" s="161" t="s">
        <v>104</v>
      </c>
      <c r="AY236" s="18" t="s">
        <v>168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8" t="s">
        <v>82</v>
      </c>
      <c r="BK236" s="162">
        <f>ROUND(I236*H236,2)</f>
        <v>0</v>
      </c>
      <c r="BL236" s="18" t="s">
        <v>108</v>
      </c>
      <c r="BM236" s="161" t="s">
        <v>3249</v>
      </c>
    </row>
    <row r="237" spans="1:65" s="2" customFormat="1" ht="58.5">
      <c r="A237" s="33"/>
      <c r="B237" s="34"/>
      <c r="C237" s="33"/>
      <c r="D237" s="163" t="s">
        <v>175</v>
      </c>
      <c r="E237" s="33"/>
      <c r="F237" s="164" t="s">
        <v>3250</v>
      </c>
      <c r="G237" s="33"/>
      <c r="H237" s="33"/>
      <c r="I237" s="165"/>
      <c r="J237" s="33"/>
      <c r="K237" s="33"/>
      <c r="L237" s="34"/>
      <c r="M237" s="166"/>
      <c r="N237" s="167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175</v>
      </c>
      <c r="AU237" s="18" t="s">
        <v>104</v>
      </c>
    </row>
    <row r="238" spans="1:65" s="2" customFormat="1" ht="49.15" customHeight="1">
      <c r="A238" s="33"/>
      <c r="B238" s="149"/>
      <c r="C238" s="150" t="s">
        <v>459</v>
      </c>
      <c r="D238" s="150" t="s">
        <v>170</v>
      </c>
      <c r="E238" s="151" t="s">
        <v>3251</v>
      </c>
      <c r="F238" s="152" t="s">
        <v>3252</v>
      </c>
      <c r="G238" s="153" t="s">
        <v>957</v>
      </c>
      <c r="H238" s="154">
        <v>1</v>
      </c>
      <c r="I238" s="155"/>
      <c r="J238" s="156">
        <f>ROUND(I238*H238,2)</f>
        <v>0</v>
      </c>
      <c r="K238" s="152" t="s">
        <v>1</v>
      </c>
      <c r="L238" s="34"/>
      <c r="M238" s="157" t="s">
        <v>1</v>
      </c>
      <c r="N238" s="158" t="s">
        <v>40</v>
      </c>
      <c r="O238" s="59"/>
      <c r="P238" s="159">
        <f>O238*H238</f>
        <v>0</v>
      </c>
      <c r="Q238" s="159">
        <v>0</v>
      </c>
      <c r="R238" s="159">
        <f>Q238*H238</f>
        <v>0</v>
      </c>
      <c r="S238" s="159">
        <v>0</v>
      </c>
      <c r="T238" s="16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108</v>
      </c>
      <c r="AT238" s="161" t="s">
        <v>170</v>
      </c>
      <c r="AU238" s="161" t="s">
        <v>104</v>
      </c>
      <c r="AY238" s="18" t="s">
        <v>168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8" t="s">
        <v>82</v>
      </c>
      <c r="BK238" s="162">
        <f>ROUND(I238*H238,2)</f>
        <v>0</v>
      </c>
      <c r="BL238" s="18" t="s">
        <v>108</v>
      </c>
      <c r="BM238" s="161" t="s">
        <v>3253</v>
      </c>
    </row>
    <row r="239" spans="1:65" s="2" customFormat="1" ht="48.75">
      <c r="A239" s="33"/>
      <c r="B239" s="34"/>
      <c r="C239" s="33"/>
      <c r="D239" s="163" t="s">
        <v>175</v>
      </c>
      <c r="E239" s="33"/>
      <c r="F239" s="164" t="s">
        <v>3254</v>
      </c>
      <c r="G239" s="33"/>
      <c r="H239" s="33"/>
      <c r="I239" s="165"/>
      <c r="J239" s="33"/>
      <c r="K239" s="33"/>
      <c r="L239" s="34"/>
      <c r="M239" s="166"/>
      <c r="N239" s="167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175</v>
      </c>
      <c r="AU239" s="18" t="s">
        <v>104</v>
      </c>
    </row>
    <row r="240" spans="1:65" s="12" customFormat="1" ht="20.85" customHeight="1">
      <c r="B240" s="136"/>
      <c r="D240" s="137" t="s">
        <v>74</v>
      </c>
      <c r="E240" s="147" t="s">
        <v>3255</v>
      </c>
      <c r="F240" s="147" t="s">
        <v>3256</v>
      </c>
      <c r="I240" s="139"/>
      <c r="J240" s="148">
        <f>BK240</f>
        <v>0</v>
      </c>
      <c r="L240" s="136"/>
      <c r="M240" s="141"/>
      <c r="N240" s="142"/>
      <c r="O240" s="142"/>
      <c r="P240" s="143">
        <f>SUM(P241:P242)</f>
        <v>0</v>
      </c>
      <c r="Q240" s="142"/>
      <c r="R240" s="143">
        <f>SUM(R241:R242)</f>
        <v>0</v>
      </c>
      <c r="S240" s="142"/>
      <c r="T240" s="144">
        <f>SUM(T241:T242)</f>
        <v>0</v>
      </c>
      <c r="AR240" s="137" t="s">
        <v>82</v>
      </c>
      <c r="AT240" s="145" t="s">
        <v>74</v>
      </c>
      <c r="AU240" s="145" t="s">
        <v>84</v>
      </c>
      <c r="AY240" s="137" t="s">
        <v>168</v>
      </c>
      <c r="BK240" s="146">
        <f>SUM(BK241:BK242)</f>
        <v>0</v>
      </c>
    </row>
    <row r="241" spans="1:65" s="2" customFormat="1" ht="16.5" customHeight="1">
      <c r="A241" s="33"/>
      <c r="B241" s="149"/>
      <c r="C241" s="150" t="s">
        <v>465</v>
      </c>
      <c r="D241" s="150" t="s">
        <v>170</v>
      </c>
      <c r="E241" s="151" t="s">
        <v>3257</v>
      </c>
      <c r="F241" s="152" t="s">
        <v>3258</v>
      </c>
      <c r="G241" s="153" t="s">
        <v>957</v>
      </c>
      <c r="H241" s="154">
        <v>1</v>
      </c>
      <c r="I241" s="155"/>
      <c r="J241" s="156">
        <f>ROUND(I241*H241,2)</f>
        <v>0</v>
      </c>
      <c r="K241" s="152" t="s">
        <v>1</v>
      </c>
      <c r="L241" s="34"/>
      <c r="M241" s="157" t="s">
        <v>1</v>
      </c>
      <c r="N241" s="158" t="s">
        <v>40</v>
      </c>
      <c r="O241" s="59"/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1" t="s">
        <v>108</v>
      </c>
      <c r="AT241" s="161" t="s">
        <v>170</v>
      </c>
      <c r="AU241" s="161" t="s">
        <v>104</v>
      </c>
      <c r="AY241" s="18" t="s">
        <v>168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8" t="s">
        <v>82</v>
      </c>
      <c r="BK241" s="162">
        <f>ROUND(I241*H241,2)</f>
        <v>0</v>
      </c>
      <c r="BL241" s="18" t="s">
        <v>108</v>
      </c>
      <c r="BM241" s="161" t="s">
        <v>3259</v>
      </c>
    </row>
    <row r="242" spans="1:65" s="2" customFormat="1">
      <c r="A242" s="33"/>
      <c r="B242" s="34"/>
      <c r="C242" s="33"/>
      <c r="D242" s="163" t="s">
        <v>175</v>
      </c>
      <c r="E242" s="33"/>
      <c r="F242" s="164" t="s">
        <v>3258</v>
      </c>
      <c r="G242" s="33"/>
      <c r="H242" s="33"/>
      <c r="I242" s="165"/>
      <c r="J242" s="33"/>
      <c r="K242" s="33"/>
      <c r="L242" s="34"/>
      <c r="M242" s="166"/>
      <c r="N242" s="167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175</v>
      </c>
      <c r="AU242" s="18" t="s">
        <v>104</v>
      </c>
    </row>
    <row r="243" spans="1:65" s="12" customFormat="1" ht="22.9" customHeight="1">
      <c r="B243" s="136"/>
      <c r="D243" s="137" t="s">
        <v>74</v>
      </c>
      <c r="E243" s="147" t="s">
        <v>3260</v>
      </c>
      <c r="F243" s="147" t="s">
        <v>3261</v>
      </c>
      <c r="I243" s="139"/>
      <c r="J243" s="148">
        <f>BK243</f>
        <v>0</v>
      </c>
      <c r="L243" s="136"/>
      <c r="M243" s="141"/>
      <c r="N243" s="142"/>
      <c r="O243" s="142"/>
      <c r="P243" s="143">
        <f>P244</f>
        <v>0</v>
      </c>
      <c r="Q243" s="142"/>
      <c r="R243" s="143">
        <f>R244</f>
        <v>0</v>
      </c>
      <c r="S243" s="142"/>
      <c r="T243" s="144">
        <f>T244</f>
        <v>0</v>
      </c>
      <c r="AR243" s="137" t="s">
        <v>82</v>
      </c>
      <c r="AT243" s="145" t="s">
        <v>74</v>
      </c>
      <c r="AU243" s="145" t="s">
        <v>82</v>
      </c>
      <c r="AY243" s="137" t="s">
        <v>168</v>
      </c>
      <c r="BK243" s="146">
        <f>BK244</f>
        <v>0</v>
      </c>
    </row>
    <row r="244" spans="1:65" s="12" customFormat="1" ht="20.85" customHeight="1">
      <c r="B244" s="136"/>
      <c r="D244" s="137" t="s">
        <v>74</v>
      </c>
      <c r="E244" s="147" t="s">
        <v>3262</v>
      </c>
      <c r="F244" s="147" t="s">
        <v>3263</v>
      </c>
      <c r="I244" s="139"/>
      <c r="J244" s="148">
        <f>BK244</f>
        <v>0</v>
      </c>
      <c r="L244" s="136"/>
      <c r="M244" s="141"/>
      <c r="N244" s="142"/>
      <c r="O244" s="142"/>
      <c r="P244" s="143">
        <f>SUM(P245:P246)</f>
        <v>0</v>
      </c>
      <c r="Q244" s="142"/>
      <c r="R244" s="143">
        <f>SUM(R245:R246)</f>
        <v>0</v>
      </c>
      <c r="S244" s="142"/>
      <c r="T244" s="144">
        <f>SUM(T245:T246)</f>
        <v>0</v>
      </c>
      <c r="AR244" s="137" t="s">
        <v>82</v>
      </c>
      <c r="AT244" s="145" t="s">
        <v>74</v>
      </c>
      <c r="AU244" s="145" t="s">
        <v>84</v>
      </c>
      <c r="AY244" s="137" t="s">
        <v>168</v>
      </c>
      <c r="BK244" s="146">
        <f>SUM(BK245:BK246)</f>
        <v>0</v>
      </c>
    </row>
    <row r="245" spans="1:65" s="2" customFormat="1" ht="24.2" customHeight="1">
      <c r="A245" s="33"/>
      <c r="B245" s="149"/>
      <c r="C245" s="150" t="s">
        <v>470</v>
      </c>
      <c r="D245" s="150" t="s">
        <v>170</v>
      </c>
      <c r="E245" s="151" t="s">
        <v>3264</v>
      </c>
      <c r="F245" s="152" t="s">
        <v>3265</v>
      </c>
      <c r="G245" s="153" t="s">
        <v>957</v>
      </c>
      <c r="H245" s="154">
        <v>2</v>
      </c>
      <c r="I245" s="155"/>
      <c r="J245" s="156">
        <f>ROUND(I245*H245,2)</f>
        <v>0</v>
      </c>
      <c r="K245" s="152" t="s">
        <v>1</v>
      </c>
      <c r="L245" s="34"/>
      <c r="M245" s="157" t="s">
        <v>1</v>
      </c>
      <c r="N245" s="158" t="s">
        <v>40</v>
      </c>
      <c r="O245" s="59"/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1" t="s">
        <v>108</v>
      </c>
      <c r="AT245" s="161" t="s">
        <v>170</v>
      </c>
      <c r="AU245" s="161" t="s">
        <v>104</v>
      </c>
      <c r="AY245" s="18" t="s">
        <v>168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8" t="s">
        <v>82</v>
      </c>
      <c r="BK245" s="162">
        <f>ROUND(I245*H245,2)</f>
        <v>0</v>
      </c>
      <c r="BL245" s="18" t="s">
        <v>108</v>
      </c>
      <c r="BM245" s="161" t="s">
        <v>3266</v>
      </c>
    </row>
    <row r="246" spans="1:65" s="2" customFormat="1" ht="29.25">
      <c r="A246" s="33"/>
      <c r="B246" s="34"/>
      <c r="C246" s="33"/>
      <c r="D246" s="163" t="s">
        <v>175</v>
      </c>
      <c r="E246" s="33"/>
      <c r="F246" s="164" t="s">
        <v>3267</v>
      </c>
      <c r="G246" s="33"/>
      <c r="H246" s="33"/>
      <c r="I246" s="165"/>
      <c r="J246" s="33"/>
      <c r="K246" s="33"/>
      <c r="L246" s="34"/>
      <c r="M246" s="166"/>
      <c r="N246" s="167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175</v>
      </c>
      <c r="AU246" s="18" t="s">
        <v>104</v>
      </c>
    </row>
    <row r="247" spans="1:65" s="12" customFormat="1" ht="22.9" customHeight="1">
      <c r="B247" s="136"/>
      <c r="D247" s="137" t="s">
        <v>74</v>
      </c>
      <c r="E247" s="147" t="s">
        <v>3268</v>
      </c>
      <c r="F247" s="147" t="s">
        <v>3269</v>
      </c>
      <c r="I247" s="139"/>
      <c r="J247" s="148">
        <f>BK247</f>
        <v>0</v>
      </c>
      <c r="L247" s="136"/>
      <c r="M247" s="141"/>
      <c r="N247" s="142"/>
      <c r="O247" s="142"/>
      <c r="P247" s="143">
        <f>P248</f>
        <v>0</v>
      </c>
      <c r="Q247" s="142"/>
      <c r="R247" s="143">
        <f>R248</f>
        <v>0</v>
      </c>
      <c r="S247" s="142"/>
      <c r="T247" s="144">
        <f>T248</f>
        <v>0</v>
      </c>
      <c r="AR247" s="137" t="s">
        <v>82</v>
      </c>
      <c r="AT247" s="145" t="s">
        <v>74</v>
      </c>
      <c r="AU247" s="145" t="s">
        <v>82</v>
      </c>
      <c r="AY247" s="137" t="s">
        <v>168</v>
      </c>
      <c r="BK247" s="146">
        <f>BK248</f>
        <v>0</v>
      </c>
    </row>
    <row r="248" spans="1:65" s="12" customFormat="1" ht="20.85" customHeight="1">
      <c r="B248" s="136"/>
      <c r="D248" s="137" t="s">
        <v>74</v>
      </c>
      <c r="E248" s="147" t="s">
        <v>3270</v>
      </c>
      <c r="F248" s="147" t="s">
        <v>3271</v>
      </c>
      <c r="I248" s="139"/>
      <c r="J248" s="148">
        <f>BK248</f>
        <v>0</v>
      </c>
      <c r="L248" s="136"/>
      <c r="M248" s="141"/>
      <c r="N248" s="142"/>
      <c r="O248" s="142"/>
      <c r="P248" s="143">
        <f>SUM(P249:P252)</f>
        <v>0</v>
      </c>
      <c r="Q248" s="142"/>
      <c r="R248" s="143">
        <f>SUM(R249:R252)</f>
        <v>0</v>
      </c>
      <c r="S248" s="142"/>
      <c r="T248" s="144">
        <f>SUM(T249:T252)</f>
        <v>0</v>
      </c>
      <c r="AR248" s="137" t="s">
        <v>82</v>
      </c>
      <c r="AT248" s="145" t="s">
        <v>74</v>
      </c>
      <c r="AU248" s="145" t="s">
        <v>84</v>
      </c>
      <c r="AY248" s="137" t="s">
        <v>168</v>
      </c>
      <c r="BK248" s="146">
        <f>SUM(BK249:BK252)</f>
        <v>0</v>
      </c>
    </row>
    <row r="249" spans="1:65" s="2" customFormat="1" ht="16.5" customHeight="1">
      <c r="A249" s="33"/>
      <c r="B249" s="149"/>
      <c r="C249" s="150" t="s">
        <v>485</v>
      </c>
      <c r="D249" s="150" t="s">
        <v>170</v>
      </c>
      <c r="E249" s="151" t="s">
        <v>3272</v>
      </c>
      <c r="F249" s="152" t="s">
        <v>3273</v>
      </c>
      <c r="G249" s="153" t="s">
        <v>957</v>
      </c>
      <c r="H249" s="154">
        <v>1</v>
      </c>
      <c r="I249" s="155"/>
      <c r="J249" s="156">
        <f>ROUND(I249*H249,2)</f>
        <v>0</v>
      </c>
      <c r="K249" s="152" t="s">
        <v>1</v>
      </c>
      <c r="L249" s="34"/>
      <c r="M249" s="157" t="s">
        <v>1</v>
      </c>
      <c r="N249" s="158" t="s">
        <v>40</v>
      </c>
      <c r="O249" s="59"/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1" t="s">
        <v>108</v>
      </c>
      <c r="AT249" s="161" t="s">
        <v>170</v>
      </c>
      <c r="AU249" s="161" t="s">
        <v>104</v>
      </c>
      <c r="AY249" s="18" t="s">
        <v>168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8" t="s">
        <v>82</v>
      </c>
      <c r="BK249" s="162">
        <f>ROUND(I249*H249,2)</f>
        <v>0</v>
      </c>
      <c r="BL249" s="18" t="s">
        <v>108</v>
      </c>
      <c r="BM249" s="161" t="s">
        <v>3274</v>
      </c>
    </row>
    <row r="250" spans="1:65" s="2" customFormat="1" ht="29.25">
      <c r="A250" s="33"/>
      <c r="B250" s="34"/>
      <c r="C250" s="33"/>
      <c r="D250" s="163" t="s">
        <v>175</v>
      </c>
      <c r="E250" s="33"/>
      <c r="F250" s="164" t="s">
        <v>3275</v>
      </c>
      <c r="G250" s="33"/>
      <c r="H250" s="33"/>
      <c r="I250" s="165"/>
      <c r="J250" s="33"/>
      <c r="K250" s="33"/>
      <c r="L250" s="34"/>
      <c r="M250" s="166"/>
      <c r="N250" s="167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175</v>
      </c>
      <c r="AU250" s="18" t="s">
        <v>104</v>
      </c>
    </row>
    <row r="251" spans="1:65" s="2" customFormat="1" ht="24.2" customHeight="1">
      <c r="A251" s="33"/>
      <c r="B251" s="149"/>
      <c r="C251" s="150" t="s">
        <v>493</v>
      </c>
      <c r="D251" s="150" t="s">
        <v>170</v>
      </c>
      <c r="E251" s="151" t="s">
        <v>3276</v>
      </c>
      <c r="F251" s="152" t="s">
        <v>3277</v>
      </c>
      <c r="G251" s="153" t="s">
        <v>957</v>
      </c>
      <c r="H251" s="154">
        <v>1</v>
      </c>
      <c r="I251" s="155"/>
      <c r="J251" s="156">
        <f>ROUND(I251*H251,2)</f>
        <v>0</v>
      </c>
      <c r="K251" s="152" t="s">
        <v>1</v>
      </c>
      <c r="L251" s="34"/>
      <c r="M251" s="157" t="s">
        <v>1</v>
      </c>
      <c r="N251" s="158" t="s">
        <v>40</v>
      </c>
      <c r="O251" s="59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108</v>
      </c>
      <c r="AT251" s="161" t="s">
        <v>170</v>
      </c>
      <c r="AU251" s="161" t="s">
        <v>104</v>
      </c>
      <c r="AY251" s="18" t="s">
        <v>168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82</v>
      </c>
      <c r="BK251" s="162">
        <f>ROUND(I251*H251,2)</f>
        <v>0</v>
      </c>
      <c r="BL251" s="18" t="s">
        <v>108</v>
      </c>
      <c r="BM251" s="161" t="s">
        <v>3278</v>
      </c>
    </row>
    <row r="252" spans="1:65" s="2" customFormat="1" ht="29.25">
      <c r="A252" s="33"/>
      <c r="B252" s="34"/>
      <c r="C252" s="33"/>
      <c r="D252" s="163" t="s">
        <v>175</v>
      </c>
      <c r="E252" s="33"/>
      <c r="F252" s="164" t="s">
        <v>3279</v>
      </c>
      <c r="G252" s="33"/>
      <c r="H252" s="33"/>
      <c r="I252" s="165"/>
      <c r="J252" s="33"/>
      <c r="K252" s="33"/>
      <c r="L252" s="34"/>
      <c r="M252" s="166"/>
      <c r="N252" s="167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175</v>
      </c>
      <c r="AU252" s="18" t="s">
        <v>104</v>
      </c>
    </row>
    <row r="253" spans="1:65" s="12" customFormat="1" ht="22.9" customHeight="1">
      <c r="B253" s="136"/>
      <c r="D253" s="137" t="s">
        <v>74</v>
      </c>
      <c r="E253" s="147" t="s">
        <v>3280</v>
      </c>
      <c r="F253" s="147" t="s">
        <v>3281</v>
      </c>
      <c r="I253" s="139"/>
      <c r="J253" s="148">
        <f>BK253</f>
        <v>0</v>
      </c>
      <c r="L253" s="136"/>
      <c r="M253" s="141"/>
      <c r="N253" s="142"/>
      <c r="O253" s="142"/>
      <c r="P253" s="143">
        <f>P254</f>
        <v>0</v>
      </c>
      <c r="Q253" s="142"/>
      <c r="R253" s="143">
        <f>R254</f>
        <v>0</v>
      </c>
      <c r="S253" s="142"/>
      <c r="T253" s="144">
        <f>T254</f>
        <v>0</v>
      </c>
      <c r="AR253" s="137" t="s">
        <v>82</v>
      </c>
      <c r="AT253" s="145" t="s">
        <v>74</v>
      </c>
      <c r="AU253" s="145" t="s">
        <v>82</v>
      </c>
      <c r="AY253" s="137" t="s">
        <v>168</v>
      </c>
      <c r="BK253" s="146">
        <f>BK254</f>
        <v>0</v>
      </c>
    </row>
    <row r="254" spans="1:65" s="12" customFormat="1" ht="20.85" customHeight="1">
      <c r="B254" s="136"/>
      <c r="D254" s="137" t="s">
        <v>74</v>
      </c>
      <c r="E254" s="147" t="s">
        <v>3282</v>
      </c>
      <c r="F254" s="147" t="s">
        <v>3281</v>
      </c>
      <c r="I254" s="139"/>
      <c r="J254" s="148">
        <f>BK254</f>
        <v>0</v>
      </c>
      <c r="L254" s="136"/>
      <c r="M254" s="141"/>
      <c r="N254" s="142"/>
      <c r="O254" s="142"/>
      <c r="P254" s="143">
        <f>SUM(P255:P256)</f>
        <v>0</v>
      </c>
      <c r="Q254" s="142"/>
      <c r="R254" s="143">
        <f>SUM(R255:R256)</f>
        <v>0</v>
      </c>
      <c r="S254" s="142"/>
      <c r="T254" s="144">
        <f>SUM(T255:T256)</f>
        <v>0</v>
      </c>
      <c r="AR254" s="137" t="s">
        <v>82</v>
      </c>
      <c r="AT254" s="145" t="s">
        <v>74</v>
      </c>
      <c r="AU254" s="145" t="s">
        <v>84</v>
      </c>
      <c r="AY254" s="137" t="s">
        <v>168</v>
      </c>
      <c r="BK254" s="146">
        <f>SUM(BK255:BK256)</f>
        <v>0</v>
      </c>
    </row>
    <row r="255" spans="1:65" s="2" customFormat="1" ht="16.5" customHeight="1">
      <c r="A255" s="33"/>
      <c r="B255" s="149"/>
      <c r="C255" s="150" t="s">
        <v>522</v>
      </c>
      <c r="D255" s="150" t="s">
        <v>170</v>
      </c>
      <c r="E255" s="151" t="s">
        <v>3283</v>
      </c>
      <c r="F255" s="152" t="s">
        <v>3284</v>
      </c>
      <c r="G255" s="153" t="s">
        <v>957</v>
      </c>
      <c r="H255" s="154">
        <v>1</v>
      </c>
      <c r="I255" s="155"/>
      <c r="J255" s="156">
        <f>ROUND(I255*H255,2)</f>
        <v>0</v>
      </c>
      <c r="K255" s="152" t="s">
        <v>1</v>
      </c>
      <c r="L255" s="34"/>
      <c r="M255" s="157" t="s">
        <v>1</v>
      </c>
      <c r="N255" s="158" t="s">
        <v>40</v>
      </c>
      <c r="O255" s="59"/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3285</v>
      </c>
      <c r="AT255" s="161" t="s">
        <v>170</v>
      </c>
      <c r="AU255" s="161" t="s">
        <v>104</v>
      </c>
      <c r="AY255" s="18" t="s">
        <v>168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82</v>
      </c>
      <c r="BK255" s="162">
        <f>ROUND(I255*H255,2)</f>
        <v>0</v>
      </c>
      <c r="BL255" s="18" t="s">
        <v>3285</v>
      </c>
      <c r="BM255" s="161" t="s">
        <v>3286</v>
      </c>
    </row>
    <row r="256" spans="1:65" s="2" customFormat="1" ht="19.5">
      <c r="A256" s="33"/>
      <c r="B256" s="34"/>
      <c r="C256" s="33"/>
      <c r="D256" s="163" t="s">
        <v>175</v>
      </c>
      <c r="E256" s="33"/>
      <c r="F256" s="164" t="s">
        <v>3287</v>
      </c>
      <c r="G256" s="33"/>
      <c r="H256" s="33"/>
      <c r="I256" s="165"/>
      <c r="J256" s="33"/>
      <c r="K256" s="33"/>
      <c r="L256" s="34"/>
      <c r="M256" s="213"/>
      <c r="N256" s="214"/>
      <c r="O256" s="215"/>
      <c r="P256" s="215"/>
      <c r="Q256" s="215"/>
      <c r="R256" s="215"/>
      <c r="S256" s="215"/>
      <c r="T256" s="216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175</v>
      </c>
      <c r="AU256" s="18" t="s">
        <v>104</v>
      </c>
    </row>
    <row r="257" spans="1:31" s="2" customFormat="1" ht="6.95" customHeight="1">
      <c r="A257" s="33"/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34"/>
      <c r="M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</sheetData>
  <autoFilter ref="C144:K256" xr:uid="{00000000-0009-0000-0000-00000C000000}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50"/>
  <sheetViews>
    <sheetView showGridLines="0" workbookViewId="0">
      <selection activeCell="E121" sqref="E121:H1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9.7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s="1" customFormat="1" ht="12" customHeight="1">
      <c r="B8" s="21"/>
      <c r="D8" s="28" t="s">
        <v>132</v>
      </c>
      <c r="L8" s="21"/>
    </row>
    <row r="9" spans="1:46" s="2" customFormat="1" ht="23.25" customHeight="1">
      <c r="A9" s="33"/>
      <c r="B9" s="34"/>
      <c r="C9" s="33"/>
      <c r="D9" s="33"/>
      <c r="E9" s="262"/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134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135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'Rekapitulace stavby'!AN8</f>
        <v>12. 2. 2024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136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49"/>
      <c r="G20" s="249"/>
      <c r="H20" s="249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3" t="s">
        <v>1</v>
      </c>
      <c r="F29" s="253"/>
      <c r="G29" s="253"/>
      <c r="H29" s="25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ROUND((SUM(BE131:BE949)),  2)</f>
        <v>0</v>
      </c>
      <c r="G35" s="33"/>
      <c r="H35" s="33"/>
      <c r="I35" s="106">
        <v>0.21</v>
      </c>
      <c r="J35" s="105">
        <f>ROUND(((SUM(BE131:BE949))*I35),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ROUND((SUM(BF131:BF949)),  2)</f>
        <v>0</v>
      </c>
      <c r="G36" s="33"/>
      <c r="H36" s="33"/>
      <c r="I36" s="106">
        <v>0.15</v>
      </c>
      <c r="J36" s="105">
        <f>ROUND(((SUM(BF131:BF949))*I36),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ROUND((SUM(BG131:BG949)),  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ROUND((SUM(BH131:BH949)),  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ROUND((SUM(BI131:BI949)),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2" customFormat="1" ht="23.25" customHeight="1">
      <c r="A87" s="33"/>
      <c r="B87" s="34"/>
      <c r="C87" s="33"/>
      <c r="D87" s="33"/>
      <c r="E87" s="262"/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001 - SO 01 Kanalizace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Tábor</v>
      </c>
      <c r="G91" s="33"/>
      <c r="H91" s="33"/>
      <c r="I91" s="28" t="s">
        <v>21</v>
      </c>
      <c r="J91" s="56" t="str">
        <f>IF(J14="","",J14)</f>
        <v>12. 2. 2024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Vodárenská společnost Táborsko s.r.o</v>
      </c>
      <c r="G93" s="33"/>
      <c r="H93" s="33"/>
      <c r="I93" s="28" t="s">
        <v>29</v>
      </c>
      <c r="J93" s="31" t="str">
        <f>E23</f>
        <v>Sweco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138</v>
      </c>
      <c r="D96" s="107"/>
      <c r="E96" s="107"/>
      <c r="F96" s="107"/>
      <c r="G96" s="107"/>
      <c r="H96" s="107"/>
      <c r="I96" s="107"/>
      <c r="J96" s="116" t="s">
        <v>139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140</v>
      </c>
      <c r="D98" s="33"/>
      <c r="E98" s="33"/>
      <c r="F98" s="33"/>
      <c r="G98" s="33"/>
      <c r="H98" s="33"/>
      <c r="I98" s="33"/>
      <c r="J98" s="72">
        <f>J131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47" s="10" customFormat="1" ht="19.899999999999999" customHeight="1">
      <c r="B100" s="122"/>
      <c r="D100" s="123" t="s">
        <v>143</v>
      </c>
      <c r="E100" s="124"/>
      <c r="F100" s="124"/>
      <c r="G100" s="124"/>
      <c r="H100" s="124"/>
      <c r="I100" s="124"/>
      <c r="J100" s="125">
        <f>J133</f>
        <v>0</v>
      </c>
      <c r="L100" s="122"/>
    </row>
    <row r="101" spans="1:47" s="10" customFormat="1" ht="19.899999999999999" customHeight="1">
      <c r="B101" s="122"/>
      <c r="D101" s="123" t="s">
        <v>144</v>
      </c>
      <c r="E101" s="124"/>
      <c r="F101" s="124"/>
      <c r="G101" s="124"/>
      <c r="H101" s="124"/>
      <c r="I101" s="124"/>
      <c r="J101" s="125">
        <f>J447</f>
        <v>0</v>
      </c>
      <c r="L101" s="122"/>
    </row>
    <row r="102" spans="1:47" s="10" customFormat="1" ht="19.899999999999999" customHeight="1">
      <c r="B102" s="122"/>
      <c r="D102" s="123" t="s">
        <v>145</v>
      </c>
      <c r="E102" s="124"/>
      <c r="F102" s="124"/>
      <c r="G102" s="124"/>
      <c r="H102" s="124"/>
      <c r="I102" s="124"/>
      <c r="J102" s="125">
        <f>J470</f>
        <v>0</v>
      </c>
      <c r="L102" s="122"/>
    </row>
    <row r="103" spans="1:47" s="10" customFormat="1" ht="19.899999999999999" customHeight="1">
      <c r="B103" s="122"/>
      <c r="D103" s="123" t="s">
        <v>146</v>
      </c>
      <c r="E103" s="124"/>
      <c r="F103" s="124"/>
      <c r="G103" s="124"/>
      <c r="H103" s="124"/>
      <c r="I103" s="124"/>
      <c r="J103" s="125">
        <f>J522</f>
        <v>0</v>
      </c>
      <c r="L103" s="122"/>
    </row>
    <row r="104" spans="1:47" s="10" customFormat="1" ht="19.899999999999999" customHeight="1">
      <c r="B104" s="122"/>
      <c r="D104" s="123" t="s">
        <v>147</v>
      </c>
      <c r="E104" s="124"/>
      <c r="F104" s="124"/>
      <c r="G104" s="124"/>
      <c r="H104" s="124"/>
      <c r="I104" s="124"/>
      <c r="J104" s="125">
        <f>J583</f>
        <v>0</v>
      </c>
      <c r="L104" s="122"/>
    </row>
    <row r="105" spans="1:47" s="10" customFormat="1" ht="19.899999999999999" customHeight="1">
      <c r="B105" s="122"/>
      <c r="D105" s="123" t="s">
        <v>148</v>
      </c>
      <c r="E105" s="124"/>
      <c r="F105" s="124"/>
      <c r="G105" s="124"/>
      <c r="H105" s="124"/>
      <c r="I105" s="124"/>
      <c r="J105" s="125">
        <f>J600</f>
        <v>0</v>
      </c>
      <c r="L105" s="122"/>
    </row>
    <row r="106" spans="1:47" s="10" customFormat="1" ht="19.899999999999999" customHeight="1">
      <c r="B106" s="122"/>
      <c r="D106" s="123" t="s">
        <v>149</v>
      </c>
      <c r="E106" s="124"/>
      <c r="F106" s="124"/>
      <c r="G106" s="124"/>
      <c r="H106" s="124"/>
      <c r="I106" s="124"/>
      <c r="J106" s="125">
        <f>J811</f>
        <v>0</v>
      </c>
      <c r="L106" s="122"/>
    </row>
    <row r="107" spans="1:47" s="10" customFormat="1" ht="19.899999999999999" customHeight="1">
      <c r="B107" s="122"/>
      <c r="D107" s="123" t="s">
        <v>150</v>
      </c>
      <c r="E107" s="124"/>
      <c r="F107" s="124"/>
      <c r="G107" s="124"/>
      <c r="H107" s="124"/>
      <c r="I107" s="124"/>
      <c r="J107" s="125">
        <f>J857</f>
        <v>0</v>
      </c>
      <c r="L107" s="122"/>
    </row>
    <row r="108" spans="1:47" s="10" customFormat="1" ht="19.899999999999999" customHeight="1">
      <c r="B108" s="122"/>
      <c r="D108" s="123" t="s">
        <v>151</v>
      </c>
      <c r="E108" s="124"/>
      <c r="F108" s="124"/>
      <c r="G108" s="124"/>
      <c r="H108" s="124"/>
      <c r="I108" s="124"/>
      <c r="J108" s="125">
        <f>J883</f>
        <v>0</v>
      </c>
      <c r="L108" s="122"/>
    </row>
    <row r="109" spans="1:47" s="10" customFormat="1" ht="19.899999999999999" customHeight="1">
      <c r="B109" s="122"/>
      <c r="D109" s="123" t="s">
        <v>152</v>
      </c>
      <c r="E109" s="124"/>
      <c r="F109" s="124"/>
      <c r="G109" s="124"/>
      <c r="H109" s="124"/>
      <c r="I109" s="124"/>
      <c r="J109" s="125">
        <f>J945</f>
        <v>0</v>
      </c>
      <c r="L109" s="122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153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25" customHeight="1">
      <c r="A119" s="33"/>
      <c r="B119" s="34"/>
      <c r="C119" s="33"/>
      <c r="D119" s="33"/>
      <c r="E119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9" s="263"/>
      <c r="G119" s="263"/>
      <c r="H119" s="26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132</v>
      </c>
      <c r="L120" s="21"/>
    </row>
    <row r="121" spans="1:31" s="2" customFormat="1" ht="23.25" customHeight="1">
      <c r="A121" s="33"/>
      <c r="B121" s="34"/>
      <c r="C121" s="33"/>
      <c r="D121" s="33"/>
      <c r="E121" s="262"/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133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7" t="str">
        <f>E11</f>
        <v>001 - SO 01 Kanalizace</v>
      </c>
      <c r="F123" s="261"/>
      <c r="G123" s="261"/>
      <c r="H123" s="261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F14</f>
        <v>Tábor</v>
      </c>
      <c r="G125" s="33"/>
      <c r="H125" s="33"/>
      <c r="I125" s="28" t="s">
        <v>21</v>
      </c>
      <c r="J125" s="56" t="str">
        <f>IF(J14="","",J14)</f>
        <v>12. 2. 2024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23</v>
      </c>
      <c r="D127" s="33"/>
      <c r="E127" s="33"/>
      <c r="F127" s="26" t="str">
        <f>E17</f>
        <v>Vodárenská společnost Táborsko s.r.o</v>
      </c>
      <c r="G127" s="33"/>
      <c r="H127" s="33"/>
      <c r="I127" s="28" t="s">
        <v>29</v>
      </c>
      <c r="J127" s="31" t="str">
        <f>E23</f>
        <v>Sweco a.s., divize Morava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IF(E20="","",E20)</f>
        <v>Vyplň údaj</v>
      </c>
      <c r="G128" s="33"/>
      <c r="H128" s="33"/>
      <c r="I128" s="28" t="s">
        <v>32</v>
      </c>
      <c r="J128" s="31" t="str">
        <f>E26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26"/>
      <c r="B130" s="127"/>
      <c r="C130" s="128" t="s">
        <v>154</v>
      </c>
      <c r="D130" s="129" t="s">
        <v>60</v>
      </c>
      <c r="E130" s="129" t="s">
        <v>56</v>
      </c>
      <c r="F130" s="129" t="s">
        <v>57</v>
      </c>
      <c r="G130" s="129" t="s">
        <v>155</v>
      </c>
      <c r="H130" s="129" t="s">
        <v>156</v>
      </c>
      <c r="I130" s="129" t="s">
        <v>157</v>
      </c>
      <c r="J130" s="129" t="s">
        <v>139</v>
      </c>
      <c r="K130" s="130" t="s">
        <v>158</v>
      </c>
      <c r="L130" s="131"/>
      <c r="M130" s="63" t="s">
        <v>1</v>
      </c>
      <c r="N130" s="64" t="s">
        <v>39</v>
      </c>
      <c r="O130" s="64" t="s">
        <v>159</v>
      </c>
      <c r="P130" s="64" t="s">
        <v>160</v>
      </c>
      <c r="Q130" s="64" t="s">
        <v>161</v>
      </c>
      <c r="R130" s="64" t="s">
        <v>162</v>
      </c>
      <c r="S130" s="64" t="s">
        <v>163</v>
      </c>
      <c r="T130" s="65" t="s">
        <v>164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3"/>
      <c r="B131" s="34"/>
      <c r="C131" s="70" t="s">
        <v>165</v>
      </c>
      <c r="D131" s="33"/>
      <c r="E131" s="33"/>
      <c r="F131" s="33"/>
      <c r="G131" s="33"/>
      <c r="H131" s="33"/>
      <c r="I131" s="33"/>
      <c r="J131" s="132">
        <f>BK131</f>
        <v>0</v>
      </c>
      <c r="K131" s="33"/>
      <c r="L131" s="34"/>
      <c r="M131" s="66"/>
      <c r="N131" s="57"/>
      <c r="O131" s="67"/>
      <c r="P131" s="133">
        <f>P132</f>
        <v>0</v>
      </c>
      <c r="Q131" s="67"/>
      <c r="R131" s="133">
        <f>R132</f>
        <v>3821.7626037899995</v>
      </c>
      <c r="S131" s="67"/>
      <c r="T131" s="134">
        <f>T132</f>
        <v>943.22243500000002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74</v>
      </c>
      <c r="AU131" s="18" t="s">
        <v>141</v>
      </c>
      <c r="BK131" s="135">
        <f>BK132</f>
        <v>0</v>
      </c>
    </row>
    <row r="132" spans="1:65" s="12" customFormat="1" ht="25.9" customHeight="1">
      <c r="B132" s="136"/>
      <c r="D132" s="137" t="s">
        <v>74</v>
      </c>
      <c r="E132" s="138" t="s">
        <v>166</v>
      </c>
      <c r="F132" s="138" t="s">
        <v>167</v>
      </c>
      <c r="I132" s="139"/>
      <c r="J132" s="140">
        <f>BK132</f>
        <v>0</v>
      </c>
      <c r="L132" s="136"/>
      <c r="M132" s="141"/>
      <c r="N132" s="142"/>
      <c r="O132" s="142"/>
      <c r="P132" s="143">
        <f>P133+P447+P470+P522+P583+P600+P811+P857+P883+P945</f>
        <v>0</v>
      </c>
      <c r="Q132" s="142"/>
      <c r="R132" s="143">
        <f>R133+R447+R470+R522+R583+R600+R811+R857+R883+R945</f>
        <v>3821.7626037899995</v>
      </c>
      <c r="S132" s="142"/>
      <c r="T132" s="144">
        <f>T133+T447+T470+T522+T583+T600+T811+T857+T883+T945</f>
        <v>943.22243500000002</v>
      </c>
      <c r="AR132" s="137" t="s">
        <v>82</v>
      </c>
      <c r="AT132" s="145" t="s">
        <v>74</v>
      </c>
      <c r="AU132" s="145" t="s">
        <v>75</v>
      </c>
      <c r="AY132" s="137" t="s">
        <v>168</v>
      </c>
      <c r="BK132" s="146">
        <f>BK133+BK447+BK470+BK522+BK583+BK600+BK811+BK857+BK883+BK945</f>
        <v>0</v>
      </c>
    </row>
    <row r="133" spans="1:65" s="12" customFormat="1" ht="22.9" customHeight="1">
      <c r="B133" s="136"/>
      <c r="D133" s="137" t="s">
        <v>74</v>
      </c>
      <c r="E133" s="147" t="s">
        <v>82</v>
      </c>
      <c r="F133" s="147" t="s">
        <v>169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SUM(P134:P446)</f>
        <v>0</v>
      </c>
      <c r="Q133" s="142"/>
      <c r="R133" s="143">
        <f>SUM(R134:R446)</f>
        <v>3566.4460325099999</v>
      </c>
      <c r="S133" s="142"/>
      <c r="T133" s="144">
        <f>SUM(T134:T446)</f>
        <v>926.33813499999997</v>
      </c>
      <c r="AR133" s="137" t="s">
        <v>82</v>
      </c>
      <c r="AT133" s="145" t="s">
        <v>74</v>
      </c>
      <c r="AU133" s="145" t="s">
        <v>82</v>
      </c>
      <c r="AY133" s="137" t="s">
        <v>168</v>
      </c>
      <c r="BK133" s="146">
        <f>SUM(BK134:BK446)</f>
        <v>0</v>
      </c>
    </row>
    <row r="134" spans="1:65" s="2" customFormat="1" ht="44.25" customHeight="1">
      <c r="A134" s="33"/>
      <c r="B134" s="149"/>
      <c r="C134" s="150" t="s">
        <v>82</v>
      </c>
      <c r="D134" s="150" t="s">
        <v>170</v>
      </c>
      <c r="E134" s="151" t="s">
        <v>171</v>
      </c>
      <c r="F134" s="152" t="s">
        <v>172</v>
      </c>
      <c r="G134" s="153" t="s">
        <v>173</v>
      </c>
      <c r="H134" s="154">
        <v>24</v>
      </c>
      <c r="I134" s="155"/>
      <c r="J134" s="156">
        <f>ROUND(I134*H134,2)</f>
        <v>0</v>
      </c>
      <c r="K134" s="152" t="s">
        <v>1</v>
      </c>
      <c r="L134" s="34"/>
      <c r="M134" s="157" t="s">
        <v>1</v>
      </c>
      <c r="N134" s="158" t="s">
        <v>40</v>
      </c>
      <c r="O134" s="59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108</v>
      </c>
      <c r="AT134" s="161" t="s">
        <v>170</v>
      </c>
      <c r="AU134" s="161" t="s">
        <v>84</v>
      </c>
      <c r="AY134" s="18" t="s">
        <v>168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82</v>
      </c>
      <c r="BK134" s="162">
        <f>ROUND(I134*H134,2)</f>
        <v>0</v>
      </c>
      <c r="BL134" s="18" t="s">
        <v>108</v>
      </c>
      <c r="BM134" s="161" t="s">
        <v>174</v>
      </c>
    </row>
    <row r="135" spans="1:65" s="2" customFormat="1" ht="29.25">
      <c r="A135" s="33"/>
      <c r="B135" s="34"/>
      <c r="C135" s="33"/>
      <c r="D135" s="163" t="s">
        <v>175</v>
      </c>
      <c r="E135" s="33"/>
      <c r="F135" s="164" t="s">
        <v>176</v>
      </c>
      <c r="G135" s="33"/>
      <c r="H135" s="33"/>
      <c r="I135" s="165"/>
      <c r="J135" s="33"/>
      <c r="K135" s="33"/>
      <c r="L135" s="34"/>
      <c r="M135" s="166"/>
      <c r="N135" s="167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175</v>
      </c>
      <c r="AU135" s="18" t="s">
        <v>84</v>
      </c>
    </row>
    <row r="136" spans="1:65" s="2" customFormat="1" ht="19.5">
      <c r="A136" s="33"/>
      <c r="B136" s="34"/>
      <c r="C136" s="33"/>
      <c r="D136" s="163" t="s">
        <v>177</v>
      </c>
      <c r="E136" s="33"/>
      <c r="F136" s="168" t="s">
        <v>178</v>
      </c>
      <c r="G136" s="33"/>
      <c r="H136" s="33"/>
      <c r="I136" s="165"/>
      <c r="J136" s="33"/>
      <c r="K136" s="33"/>
      <c r="L136" s="34"/>
      <c r="M136" s="166"/>
      <c r="N136" s="167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177</v>
      </c>
      <c r="AU136" s="18" t="s">
        <v>84</v>
      </c>
    </row>
    <row r="137" spans="1:65" s="13" customFormat="1">
      <c r="B137" s="169"/>
      <c r="D137" s="163" t="s">
        <v>179</v>
      </c>
      <c r="E137" s="170" t="s">
        <v>1</v>
      </c>
      <c r="F137" s="171" t="s">
        <v>180</v>
      </c>
      <c r="H137" s="170" t="s">
        <v>1</v>
      </c>
      <c r="I137" s="172"/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179</v>
      </c>
      <c r="AU137" s="170" t="s">
        <v>84</v>
      </c>
      <c r="AV137" s="13" t="s">
        <v>82</v>
      </c>
      <c r="AW137" s="13" t="s">
        <v>31</v>
      </c>
      <c r="AX137" s="13" t="s">
        <v>75</v>
      </c>
      <c r="AY137" s="170" t="s">
        <v>168</v>
      </c>
    </row>
    <row r="138" spans="1:65" s="14" customFormat="1">
      <c r="B138" s="176"/>
      <c r="D138" s="163" t="s">
        <v>179</v>
      </c>
      <c r="E138" s="177" t="s">
        <v>1</v>
      </c>
      <c r="F138" s="178" t="s">
        <v>181</v>
      </c>
      <c r="H138" s="179">
        <v>14</v>
      </c>
      <c r="I138" s="180"/>
      <c r="L138" s="176"/>
      <c r="M138" s="181"/>
      <c r="N138" s="182"/>
      <c r="O138" s="182"/>
      <c r="P138" s="182"/>
      <c r="Q138" s="182"/>
      <c r="R138" s="182"/>
      <c r="S138" s="182"/>
      <c r="T138" s="183"/>
      <c r="AT138" s="177" t="s">
        <v>179</v>
      </c>
      <c r="AU138" s="177" t="s">
        <v>84</v>
      </c>
      <c r="AV138" s="14" t="s">
        <v>84</v>
      </c>
      <c r="AW138" s="14" t="s">
        <v>31</v>
      </c>
      <c r="AX138" s="14" t="s">
        <v>75</v>
      </c>
      <c r="AY138" s="177" t="s">
        <v>168</v>
      </c>
    </row>
    <row r="139" spans="1:65" s="13" customFormat="1" ht="22.5">
      <c r="B139" s="169"/>
      <c r="D139" s="163" t="s">
        <v>179</v>
      </c>
      <c r="E139" s="170" t="s">
        <v>1</v>
      </c>
      <c r="F139" s="171" t="s">
        <v>182</v>
      </c>
      <c r="H139" s="170" t="s">
        <v>1</v>
      </c>
      <c r="I139" s="172"/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179</v>
      </c>
      <c r="AU139" s="170" t="s">
        <v>84</v>
      </c>
      <c r="AV139" s="13" t="s">
        <v>82</v>
      </c>
      <c r="AW139" s="13" t="s">
        <v>31</v>
      </c>
      <c r="AX139" s="13" t="s">
        <v>75</v>
      </c>
      <c r="AY139" s="170" t="s">
        <v>168</v>
      </c>
    </row>
    <row r="140" spans="1:65" s="14" customFormat="1">
      <c r="B140" s="176"/>
      <c r="D140" s="163" t="s">
        <v>179</v>
      </c>
      <c r="E140" s="177" t="s">
        <v>1</v>
      </c>
      <c r="F140" s="178" t="s">
        <v>183</v>
      </c>
      <c r="H140" s="179">
        <v>10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179</v>
      </c>
      <c r="AU140" s="177" t="s">
        <v>84</v>
      </c>
      <c r="AV140" s="14" t="s">
        <v>84</v>
      </c>
      <c r="AW140" s="14" t="s">
        <v>31</v>
      </c>
      <c r="AX140" s="14" t="s">
        <v>75</v>
      </c>
      <c r="AY140" s="177" t="s">
        <v>168</v>
      </c>
    </row>
    <row r="141" spans="1:65" s="15" customFormat="1">
      <c r="B141" s="184"/>
      <c r="D141" s="163" t="s">
        <v>179</v>
      </c>
      <c r="E141" s="185" t="s">
        <v>1</v>
      </c>
      <c r="F141" s="186" t="s">
        <v>184</v>
      </c>
      <c r="H141" s="187">
        <v>24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179</v>
      </c>
      <c r="AU141" s="185" t="s">
        <v>84</v>
      </c>
      <c r="AV141" s="15" t="s">
        <v>108</v>
      </c>
      <c r="AW141" s="15" t="s">
        <v>31</v>
      </c>
      <c r="AX141" s="15" t="s">
        <v>82</v>
      </c>
      <c r="AY141" s="185" t="s">
        <v>168</v>
      </c>
    </row>
    <row r="142" spans="1:65" s="2" customFormat="1" ht="24.2" customHeight="1">
      <c r="A142" s="33"/>
      <c r="B142" s="149"/>
      <c r="C142" s="150" t="s">
        <v>84</v>
      </c>
      <c r="D142" s="150" t="s">
        <v>170</v>
      </c>
      <c r="E142" s="151" t="s">
        <v>185</v>
      </c>
      <c r="F142" s="152" t="s">
        <v>186</v>
      </c>
      <c r="G142" s="153" t="s">
        <v>173</v>
      </c>
      <c r="H142" s="154">
        <v>6</v>
      </c>
      <c r="I142" s="155"/>
      <c r="J142" s="156">
        <f>ROUND(I142*H142,2)</f>
        <v>0</v>
      </c>
      <c r="K142" s="152" t="s">
        <v>187</v>
      </c>
      <c r="L142" s="34"/>
      <c r="M142" s="157" t="s">
        <v>1</v>
      </c>
      <c r="N142" s="158" t="s">
        <v>40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0.26</v>
      </c>
      <c r="T142" s="160">
        <f>S142*H142</f>
        <v>1.56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108</v>
      </c>
      <c r="AT142" s="161" t="s">
        <v>170</v>
      </c>
      <c r="AU142" s="161" t="s">
        <v>84</v>
      </c>
      <c r="AY142" s="18" t="s">
        <v>168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82</v>
      </c>
      <c r="BK142" s="162">
        <f>ROUND(I142*H142,2)</f>
        <v>0</v>
      </c>
      <c r="BL142" s="18" t="s">
        <v>108</v>
      </c>
      <c r="BM142" s="161" t="s">
        <v>188</v>
      </c>
    </row>
    <row r="143" spans="1:65" s="2" customFormat="1" ht="39">
      <c r="A143" s="33"/>
      <c r="B143" s="34"/>
      <c r="C143" s="33"/>
      <c r="D143" s="163" t="s">
        <v>175</v>
      </c>
      <c r="E143" s="33"/>
      <c r="F143" s="164" t="s">
        <v>189</v>
      </c>
      <c r="G143" s="33"/>
      <c r="H143" s="33"/>
      <c r="I143" s="165"/>
      <c r="J143" s="33"/>
      <c r="K143" s="33"/>
      <c r="L143" s="34"/>
      <c r="M143" s="166"/>
      <c r="N143" s="167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175</v>
      </c>
      <c r="AU143" s="18" t="s">
        <v>84</v>
      </c>
    </row>
    <row r="144" spans="1:65" s="2" customFormat="1" ht="19.5">
      <c r="A144" s="33"/>
      <c r="B144" s="34"/>
      <c r="C144" s="33"/>
      <c r="D144" s="163" t="s">
        <v>177</v>
      </c>
      <c r="E144" s="33"/>
      <c r="F144" s="168" t="s">
        <v>178</v>
      </c>
      <c r="G144" s="33"/>
      <c r="H144" s="33"/>
      <c r="I144" s="165"/>
      <c r="J144" s="33"/>
      <c r="K144" s="33"/>
      <c r="L144" s="34"/>
      <c r="M144" s="166"/>
      <c r="N144" s="167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177</v>
      </c>
      <c r="AU144" s="18" t="s">
        <v>84</v>
      </c>
    </row>
    <row r="145" spans="1:65" s="13" customFormat="1" ht="22.5">
      <c r="B145" s="169"/>
      <c r="D145" s="163" t="s">
        <v>179</v>
      </c>
      <c r="E145" s="170" t="s">
        <v>1</v>
      </c>
      <c r="F145" s="171" t="s">
        <v>190</v>
      </c>
      <c r="H145" s="170" t="s">
        <v>1</v>
      </c>
      <c r="I145" s="172"/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179</v>
      </c>
      <c r="AU145" s="170" t="s">
        <v>84</v>
      </c>
      <c r="AV145" s="13" t="s">
        <v>82</v>
      </c>
      <c r="AW145" s="13" t="s">
        <v>31</v>
      </c>
      <c r="AX145" s="13" t="s">
        <v>75</v>
      </c>
      <c r="AY145" s="170" t="s">
        <v>168</v>
      </c>
    </row>
    <row r="146" spans="1:65" s="13" customFormat="1">
      <c r="B146" s="169"/>
      <c r="D146" s="163" t="s">
        <v>179</v>
      </c>
      <c r="E146" s="170" t="s">
        <v>1</v>
      </c>
      <c r="F146" s="171" t="s">
        <v>191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3" customFormat="1">
      <c r="B147" s="169"/>
      <c r="D147" s="163" t="s">
        <v>179</v>
      </c>
      <c r="E147" s="170" t="s">
        <v>1</v>
      </c>
      <c r="F147" s="171" t="s">
        <v>192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179</v>
      </c>
      <c r="AU147" s="170" t="s">
        <v>84</v>
      </c>
      <c r="AV147" s="13" t="s">
        <v>82</v>
      </c>
      <c r="AW147" s="13" t="s">
        <v>31</v>
      </c>
      <c r="AX147" s="13" t="s">
        <v>75</v>
      </c>
      <c r="AY147" s="170" t="s">
        <v>168</v>
      </c>
    </row>
    <row r="148" spans="1:65" s="14" customFormat="1">
      <c r="B148" s="176"/>
      <c r="D148" s="163" t="s">
        <v>179</v>
      </c>
      <c r="E148" s="177" t="s">
        <v>1</v>
      </c>
      <c r="F148" s="178" t="s">
        <v>193</v>
      </c>
      <c r="H148" s="179">
        <v>6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13" customFormat="1">
      <c r="B149" s="169"/>
      <c r="D149" s="163" t="s">
        <v>179</v>
      </c>
      <c r="E149" s="170" t="s">
        <v>1</v>
      </c>
      <c r="F149" s="171" t="s">
        <v>194</v>
      </c>
      <c r="H149" s="170" t="s">
        <v>1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0" t="s">
        <v>179</v>
      </c>
      <c r="AU149" s="170" t="s">
        <v>84</v>
      </c>
      <c r="AV149" s="13" t="s">
        <v>82</v>
      </c>
      <c r="AW149" s="13" t="s">
        <v>31</v>
      </c>
      <c r="AX149" s="13" t="s">
        <v>75</v>
      </c>
      <c r="AY149" s="170" t="s">
        <v>168</v>
      </c>
    </row>
    <row r="150" spans="1:65" s="15" customFormat="1">
      <c r="B150" s="184"/>
      <c r="D150" s="163" t="s">
        <v>179</v>
      </c>
      <c r="E150" s="185" t="s">
        <v>1</v>
      </c>
      <c r="F150" s="186" t="s">
        <v>184</v>
      </c>
      <c r="H150" s="187">
        <v>6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179</v>
      </c>
      <c r="AU150" s="185" t="s">
        <v>84</v>
      </c>
      <c r="AV150" s="15" t="s">
        <v>108</v>
      </c>
      <c r="AW150" s="15" t="s">
        <v>31</v>
      </c>
      <c r="AX150" s="15" t="s">
        <v>82</v>
      </c>
      <c r="AY150" s="185" t="s">
        <v>168</v>
      </c>
    </row>
    <row r="151" spans="1:65" s="2" customFormat="1" ht="24.2" customHeight="1">
      <c r="A151" s="33"/>
      <c r="B151" s="149"/>
      <c r="C151" s="150" t="s">
        <v>104</v>
      </c>
      <c r="D151" s="150" t="s">
        <v>170</v>
      </c>
      <c r="E151" s="151" t="s">
        <v>195</v>
      </c>
      <c r="F151" s="152" t="s">
        <v>196</v>
      </c>
      <c r="G151" s="153" t="s">
        <v>173</v>
      </c>
      <c r="H151" s="154">
        <v>6</v>
      </c>
      <c r="I151" s="155"/>
      <c r="J151" s="156">
        <f>ROUND(I151*H151,2)</f>
        <v>0</v>
      </c>
      <c r="K151" s="152" t="s">
        <v>187</v>
      </c>
      <c r="L151" s="34"/>
      <c r="M151" s="157" t="s">
        <v>1</v>
      </c>
      <c r="N151" s="158" t="s">
        <v>40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0.44</v>
      </c>
      <c r="T151" s="160">
        <f>S151*H151</f>
        <v>2.64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108</v>
      </c>
      <c r="AT151" s="161" t="s">
        <v>170</v>
      </c>
      <c r="AU151" s="161" t="s">
        <v>84</v>
      </c>
      <c r="AY151" s="18" t="s">
        <v>168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82</v>
      </c>
      <c r="BK151" s="162">
        <f>ROUND(I151*H151,2)</f>
        <v>0</v>
      </c>
      <c r="BL151" s="18" t="s">
        <v>108</v>
      </c>
      <c r="BM151" s="161" t="s">
        <v>197</v>
      </c>
    </row>
    <row r="152" spans="1:65" s="2" customFormat="1" ht="39">
      <c r="A152" s="33"/>
      <c r="B152" s="34"/>
      <c r="C152" s="33"/>
      <c r="D152" s="163" t="s">
        <v>175</v>
      </c>
      <c r="E152" s="33"/>
      <c r="F152" s="164" t="s">
        <v>198</v>
      </c>
      <c r="G152" s="33"/>
      <c r="H152" s="33"/>
      <c r="I152" s="165"/>
      <c r="J152" s="33"/>
      <c r="K152" s="33"/>
      <c r="L152" s="34"/>
      <c r="M152" s="166"/>
      <c r="N152" s="167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175</v>
      </c>
      <c r="AU152" s="18" t="s">
        <v>84</v>
      </c>
    </row>
    <row r="153" spans="1:65" s="2" customFormat="1" ht="24.2" customHeight="1">
      <c r="A153" s="33"/>
      <c r="B153" s="149"/>
      <c r="C153" s="150" t="s">
        <v>108</v>
      </c>
      <c r="D153" s="150" t="s">
        <v>170</v>
      </c>
      <c r="E153" s="151" t="s">
        <v>199</v>
      </c>
      <c r="F153" s="152" t="s">
        <v>200</v>
      </c>
      <c r="G153" s="153" t="s">
        <v>173</v>
      </c>
      <c r="H153" s="154">
        <v>888.36900000000003</v>
      </c>
      <c r="I153" s="155"/>
      <c r="J153" s="156">
        <f>ROUND(I153*H153,2)</f>
        <v>0</v>
      </c>
      <c r="K153" s="152" t="s">
        <v>187</v>
      </c>
      <c r="L153" s="34"/>
      <c r="M153" s="157" t="s">
        <v>1</v>
      </c>
      <c r="N153" s="158" t="s">
        <v>40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0.28999999999999998</v>
      </c>
      <c r="T153" s="160">
        <f>S153*H153</f>
        <v>257.62700999999998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108</v>
      </c>
      <c r="AT153" s="161" t="s">
        <v>170</v>
      </c>
      <c r="AU153" s="161" t="s">
        <v>84</v>
      </c>
      <c r="AY153" s="18" t="s">
        <v>168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82</v>
      </c>
      <c r="BK153" s="162">
        <f>ROUND(I153*H153,2)</f>
        <v>0</v>
      </c>
      <c r="BL153" s="18" t="s">
        <v>108</v>
      </c>
      <c r="BM153" s="161" t="s">
        <v>201</v>
      </c>
    </row>
    <row r="154" spans="1:65" s="2" customFormat="1" ht="39">
      <c r="A154" s="33"/>
      <c r="B154" s="34"/>
      <c r="C154" s="33"/>
      <c r="D154" s="163" t="s">
        <v>175</v>
      </c>
      <c r="E154" s="33"/>
      <c r="F154" s="164" t="s">
        <v>202</v>
      </c>
      <c r="G154" s="33"/>
      <c r="H154" s="33"/>
      <c r="I154" s="165"/>
      <c r="J154" s="33"/>
      <c r="K154" s="33"/>
      <c r="L154" s="34"/>
      <c r="M154" s="166"/>
      <c r="N154" s="167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175</v>
      </c>
      <c r="AU154" s="18" t="s">
        <v>84</v>
      </c>
    </row>
    <row r="155" spans="1:65" s="2" customFormat="1" ht="19.5">
      <c r="A155" s="33"/>
      <c r="B155" s="34"/>
      <c r="C155" s="33"/>
      <c r="D155" s="163" t="s">
        <v>177</v>
      </c>
      <c r="E155" s="33"/>
      <c r="F155" s="168" t="s">
        <v>178</v>
      </c>
      <c r="G155" s="33"/>
      <c r="H155" s="33"/>
      <c r="I155" s="165"/>
      <c r="J155" s="33"/>
      <c r="K155" s="33"/>
      <c r="L155" s="34"/>
      <c r="M155" s="166"/>
      <c r="N155" s="167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177</v>
      </c>
      <c r="AU155" s="18" t="s">
        <v>84</v>
      </c>
    </row>
    <row r="156" spans="1:65" s="13" customFormat="1" ht="22.5">
      <c r="B156" s="169"/>
      <c r="D156" s="163" t="s">
        <v>179</v>
      </c>
      <c r="E156" s="170" t="s">
        <v>1</v>
      </c>
      <c r="F156" s="171" t="s">
        <v>203</v>
      </c>
      <c r="H156" s="170" t="s">
        <v>1</v>
      </c>
      <c r="I156" s="172"/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179</v>
      </c>
      <c r="AU156" s="170" t="s">
        <v>84</v>
      </c>
      <c r="AV156" s="13" t="s">
        <v>82</v>
      </c>
      <c r="AW156" s="13" t="s">
        <v>31</v>
      </c>
      <c r="AX156" s="13" t="s">
        <v>75</v>
      </c>
      <c r="AY156" s="170" t="s">
        <v>168</v>
      </c>
    </row>
    <row r="157" spans="1:65" s="13" customFormat="1">
      <c r="B157" s="169"/>
      <c r="D157" s="163" t="s">
        <v>179</v>
      </c>
      <c r="E157" s="170" t="s">
        <v>1</v>
      </c>
      <c r="F157" s="171" t="s">
        <v>204</v>
      </c>
      <c r="H157" s="170" t="s">
        <v>1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179</v>
      </c>
      <c r="AU157" s="170" t="s">
        <v>84</v>
      </c>
      <c r="AV157" s="13" t="s">
        <v>82</v>
      </c>
      <c r="AW157" s="13" t="s">
        <v>31</v>
      </c>
      <c r="AX157" s="13" t="s">
        <v>75</v>
      </c>
      <c r="AY157" s="170" t="s">
        <v>168</v>
      </c>
    </row>
    <row r="158" spans="1:65" s="14" customFormat="1">
      <c r="B158" s="176"/>
      <c r="D158" s="163" t="s">
        <v>179</v>
      </c>
      <c r="E158" s="177" t="s">
        <v>1</v>
      </c>
      <c r="F158" s="178" t="s">
        <v>205</v>
      </c>
      <c r="H158" s="179">
        <v>768.52499999999998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7" t="s">
        <v>179</v>
      </c>
      <c r="AU158" s="177" t="s">
        <v>84</v>
      </c>
      <c r="AV158" s="14" t="s">
        <v>84</v>
      </c>
      <c r="AW158" s="14" t="s">
        <v>31</v>
      </c>
      <c r="AX158" s="14" t="s">
        <v>75</v>
      </c>
      <c r="AY158" s="177" t="s">
        <v>168</v>
      </c>
    </row>
    <row r="159" spans="1:65" s="14" customFormat="1">
      <c r="B159" s="176"/>
      <c r="D159" s="163" t="s">
        <v>179</v>
      </c>
      <c r="E159" s="177" t="s">
        <v>1</v>
      </c>
      <c r="F159" s="178" t="s">
        <v>206</v>
      </c>
      <c r="H159" s="179">
        <v>10.526999999999999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75</v>
      </c>
      <c r="AY159" s="177" t="s">
        <v>168</v>
      </c>
    </row>
    <row r="160" spans="1:65" s="14" customFormat="1">
      <c r="B160" s="176"/>
      <c r="D160" s="163" t="s">
        <v>179</v>
      </c>
      <c r="E160" s="177" t="s">
        <v>1</v>
      </c>
      <c r="F160" s="178" t="s">
        <v>207</v>
      </c>
      <c r="H160" s="179">
        <v>4.25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179</v>
      </c>
      <c r="AU160" s="177" t="s">
        <v>84</v>
      </c>
      <c r="AV160" s="14" t="s">
        <v>84</v>
      </c>
      <c r="AW160" s="14" t="s">
        <v>31</v>
      </c>
      <c r="AX160" s="14" t="s">
        <v>75</v>
      </c>
      <c r="AY160" s="177" t="s">
        <v>168</v>
      </c>
    </row>
    <row r="161" spans="1:65" s="14" customFormat="1">
      <c r="B161" s="176"/>
      <c r="D161" s="163" t="s">
        <v>179</v>
      </c>
      <c r="E161" s="177" t="s">
        <v>1</v>
      </c>
      <c r="F161" s="178" t="s">
        <v>208</v>
      </c>
      <c r="H161" s="179">
        <v>9.69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4" customFormat="1">
      <c r="B162" s="176"/>
      <c r="D162" s="163" t="s">
        <v>179</v>
      </c>
      <c r="E162" s="177" t="s">
        <v>1</v>
      </c>
      <c r="F162" s="178" t="s">
        <v>209</v>
      </c>
      <c r="H162" s="179">
        <v>3.57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14" customFormat="1" ht="33.75">
      <c r="B163" s="176"/>
      <c r="D163" s="163" t="s">
        <v>179</v>
      </c>
      <c r="E163" s="177" t="s">
        <v>1</v>
      </c>
      <c r="F163" s="178" t="s">
        <v>210</v>
      </c>
      <c r="H163" s="179">
        <v>4.9320000000000004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75</v>
      </c>
      <c r="AY163" s="177" t="s">
        <v>168</v>
      </c>
    </row>
    <row r="164" spans="1:65" s="14" customFormat="1" ht="22.5">
      <c r="B164" s="176"/>
      <c r="D164" s="163" t="s">
        <v>179</v>
      </c>
      <c r="E164" s="177" t="s">
        <v>1</v>
      </c>
      <c r="F164" s="178" t="s">
        <v>211</v>
      </c>
      <c r="H164" s="179">
        <v>39.78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179</v>
      </c>
      <c r="AU164" s="177" t="s">
        <v>84</v>
      </c>
      <c r="AV164" s="14" t="s">
        <v>84</v>
      </c>
      <c r="AW164" s="14" t="s">
        <v>31</v>
      </c>
      <c r="AX164" s="14" t="s">
        <v>75</v>
      </c>
      <c r="AY164" s="177" t="s">
        <v>168</v>
      </c>
    </row>
    <row r="165" spans="1:65" s="14" customFormat="1" ht="22.5">
      <c r="B165" s="176"/>
      <c r="D165" s="163" t="s">
        <v>179</v>
      </c>
      <c r="E165" s="177" t="s">
        <v>1</v>
      </c>
      <c r="F165" s="178" t="s">
        <v>212</v>
      </c>
      <c r="H165" s="179">
        <v>6.7370000000000001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179</v>
      </c>
      <c r="AU165" s="177" t="s">
        <v>84</v>
      </c>
      <c r="AV165" s="14" t="s">
        <v>84</v>
      </c>
      <c r="AW165" s="14" t="s">
        <v>31</v>
      </c>
      <c r="AX165" s="14" t="s">
        <v>75</v>
      </c>
      <c r="AY165" s="177" t="s">
        <v>168</v>
      </c>
    </row>
    <row r="166" spans="1:65" s="14" customFormat="1" ht="22.5">
      <c r="B166" s="176"/>
      <c r="D166" s="163" t="s">
        <v>179</v>
      </c>
      <c r="E166" s="177" t="s">
        <v>1</v>
      </c>
      <c r="F166" s="178" t="s">
        <v>213</v>
      </c>
      <c r="H166" s="179">
        <v>5.548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179</v>
      </c>
      <c r="AU166" s="177" t="s">
        <v>84</v>
      </c>
      <c r="AV166" s="14" t="s">
        <v>84</v>
      </c>
      <c r="AW166" s="14" t="s">
        <v>31</v>
      </c>
      <c r="AX166" s="14" t="s">
        <v>75</v>
      </c>
      <c r="AY166" s="177" t="s">
        <v>168</v>
      </c>
    </row>
    <row r="167" spans="1:65" s="14" customFormat="1" ht="22.5">
      <c r="B167" s="176"/>
      <c r="D167" s="163" t="s">
        <v>179</v>
      </c>
      <c r="E167" s="177" t="s">
        <v>1</v>
      </c>
      <c r="F167" s="178" t="s">
        <v>214</v>
      </c>
      <c r="H167" s="179">
        <v>3.31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179</v>
      </c>
      <c r="AU167" s="177" t="s">
        <v>84</v>
      </c>
      <c r="AV167" s="14" t="s">
        <v>84</v>
      </c>
      <c r="AW167" s="14" t="s">
        <v>31</v>
      </c>
      <c r="AX167" s="14" t="s">
        <v>75</v>
      </c>
      <c r="AY167" s="177" t="s">
        <v>168</v>
      </c>
    </row>
    <row r="168" spans="1:65" s="13" customFormat="1">
      <c r="B168" s="169"/>
      <c r="D168" s="163" t="s">
        <v>179</v>
      </c>
      <c r="E168" s="170" t="s">
        <v>1</v>
      </c>
      <c r="F168" s="171" t="s">
        <v>215</v>
      </c>
      <c r="H168" s="170" t="s">
        <v>1</v>
      </c>
      <c r="I168" s="172"/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179</v>
      </c>
      <c r="AU168" s="170" t="s">
        <v>84</v>
      </c>
      <c r="AV168" s="13" t="s">
        <v>82</v>
      </c>
      <c r="AW168" s="13" t="s">
        <v>31</v>
      </c>
      <c r="AX168" s="13" t="s">
        <v>75</v>
      </c>
      <c r="AY168" s="170" t="s">
        <v>168</v>
      </c>
    </row>
    <row r="169" spans="1:65" s="14" customFormat="1" ht="22.5">
      <c r="B169" s="176"/>
      <c r="D169" s="163" t="s">
        <v>179</v>
      </c>
      <c r="E169" s="177" t="s">
        <v>1</v>
      </c>
      <c r="F169" s="178" t="s">
        <v>216</v>
      </c>
      <c r="H169" s="179">
        <v>31.5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179</v>
      </c>
      <c r="AU169" s="177" t="s">
        <v>84</v>
      </c>
      <c r="AV169" s="14" t="s">
        <v>84</v>
      </c>
      <c r="AW169" s="14" t="s">
        <v>31</v>
      </c>
      <c r="AX169" s="14" t="s">
        <v>75</v>
      </c>
      <c r="AY169" s="177" t="s">
        <v>168</v>
      </c>
    </row>
    <row r="170" spans="1:65" s="15" customFormat="1">
      <c r="B170" s="184"/>
      <c r="D170" s="163" t="s">
        <v>179</v>
      </c>
      <c r="E170" s="185" t="s">
        <v>1</v>
      </c>
      <c r="F170" s="186" t="s">
        <v>184</v>
      </c>
      <c r="H170" s="187">
        <v>888.36900000000003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179</v>
      </c>
      <c r="AU170" s="185" t="s">
        <v>84</v>
      </c>
      <c r="AV170" s="15" t="s">
        <v>108</v>
      </c>
      <c r="AW170" s="15" t="s">
        <v>31</v>
      </c>
      <c r="AX170" s="15" t="s">
        <v>82</v>
      </c>
      <c r="AY170" s="185" t="s">
        <v>168</v>
      </c>
    </row>
    <row r="171" spans="1:65" s="2" customFormat="1" ht="24.2" customHeight="1">
      <c r="A171" s="33"/>
      <c r="B171" s="149"/>
      <c r="C171" s="150" t="s">
        <v>217</v>
      </c>
      <c r="D171" s="150" t="s">
        <v>170</v>
      </c>
      <c r="E171" s="151" t="s">
        <v>218</v>
      </c>
      <c r="F171" s="152" t="s">
        <v>200</v>
      </c>
      <c r="G171" s="153" t="s">
        <v>173</v>
      </c>
      <c r="H171" s="154">
        <v>1049.941</v>
      </c>
      <c r="I171" s="155"/>
      <c r="J171" s="156">
        <f>ROUND(I171*H171,2)</f>
        <v>0</v>
      </c>
      <c r="K171" s="152" t="s">
        <v>1</v>
      </c>
      <c r="L171" s="34"/>
      <c r="M171" s="157" t="s">
        <v>1</v>
      </c>
      <c r="N171" s="158" t="s">
        <v>40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0.28999999999999998</v>
      </c>
      <c r="T171" s="160">
        <f>S171*H171</f>
        <v>304.48289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108</v>
      </c>
      <c r="AT171" s="161" t="s">
        <v>170</v>
      </c>
      <c r="AU171" s="161" t="s">
        <v>84</v>
      </c>
      <c r="AY171" s="18" t="s">
        <v>168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82</v>
      </c>
      <c r="BK171" s="162">
        <f>ROUND(I171*H171,2)</f>
        <v>0</v>
      </c>
      <c r="BL171" s="18" t="s">
        <v>108</v>
      </c>
      <c r="BM171" s="161" t="s">
        <v>219</v>
      </c>
    </row>
    <row r="172" spans="1:65" s="2" customFormat="1" ht="39">
      <c r="A172" s="33"/>
      <c r="B172" s="34"/>
      <c r="C172" s="33"/>
      <c r="D172" s="163" t="s">
        <v>175</v>
      </c>
      <c r="E172" s="33"/>
      <c r="F172" s="164" t="s">
        <v>202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175</v>
      </c>
      <c r="AU172" s="18" t="s">
        <v>84</v>
      </c>
    </row>
    <row r="173" spans="1:65" s="13" customFormat="1" ht="22.5">
      <c r="B173" s="169"/>
      <c r="D173" s="163" t="s">
        <v>179</v>
      </c>
      <c r="E173" s="170" t="s">
        <v>1</v>
      </c>
      <c r="F173" s="171" t="s">
        <v>220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4" customFormat="1">
      <c r="B174" s="176"/>
      <c r="D174" s="163" t="s">
        <v>179</v>
      </c>
      <c r="E174" s="177" t="s">
        <v>1</v>
      </c>
      <c r="F174" s="178" t="s">
        <v>221</v>
      </c>
      <c r="H174" s="179">
        <v>1049.941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82</v>
      </c>
      <c r="AY174" s="177" t="s">
        <v>168</v>
      </c>
    </row>
    <row r="175" spans="1:65" s="2" customFormat="1" ht="24.2" customHeight="1">
      <c r="A175" s="33"/>
      <c r="B175" s="149"/>
      <c r="C175" s="150" t="s">
        <v>193</v>
      </c>
      <c r="D175" s="150" t="s">
        <v>170</v>
      </c>
      <c r="E175" s="151" t="s">
        <v>222</v>
      </c>
      <c r="F175" s="152" t="s">
        <v>223</v>
      </c>
      <c r="G175" s="153" t="s">
        <v>173</v>
      </c>
      <c r="H175" s="154">
        <v>1049.941</v>
      </c>
      <c r="I175" s="155"/>
      <c r="J175" s="156">
        <f>ROUND(I175*H175,2)</f>
        <v>0</v>
      </c>
      <c r="K175" s="152" t="s">
        <v>187</v>
      </c>
      <c r="L175" s="34"/>
      <c r="M175" s="157" t="s">
        <v>1</v>
      </c>
      <c r="N175" s="158" t="s">
        <v>40</v>
      </c>
      <c r="O175" s="59"/>
      <c r="P175" s="159">
        <f>O175*H175</f>
        <v>0</v>
      </c>
      <c r="Q175" s="159">
        <v>0</v>
      </c>
      <c r="R175" s="159">
        <f>Q175*H175</f>
        <v>0</v>
      </c>
      <c r="S175" s="159">
        <v>0.22</v>
      </c>
      <c r="T175" s="160">
        <f>S175*H175</f>
        <v>230.98702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108</v>
      </c>
      <c r="AT175" s="161" t="s">
        <v>170</v>
      </c>
      <c r="AU175" s="161" t="s">
        <v>84</v>
      </c>
      <c r="AY175" s="18" t="s">
        <v>168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82</v>
      </c>
      <c r="BK175" s="162">
        <f>ROUND(I175*H175,2)</f>
        <v>0</v>
      </c>
      <c r="BL175" s="18" t="s">
        <v>108</v>
      </c>
      <c r="BM175" s="161" t="s">
        <v>224</v>
      </c>
    </row>
    <row r="176" spans="1:65" s="2" customFormat="1" ht="39">
      <c r="A176" s="33"/>
      <c r="B176" s="34"/>
      <c r="C176" s="33"/>
      <c r="D176" s="163" t="s">
        <v>175</v>
      </c>
      <c r="E176" s="33"/>
      <c r="F176" s="164" t="s">
        <v>225</v>
      </c>
      <c r="G176" s="33"/>
      <c r="H176" s="33"/>
      <c r="I176" s="165"/>
      <c r="J176" s="33"/>
      <c r="K176" s="33"/>
      <c r="L176" s="34"/>
      <c r="M176" s="166"/>
      <c r="N176" s="167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175</v>
      </c>
      <c r="AU176" s="18" t="s">
        <v>84</v>
      </c>
    </row>
    <row r="177" spans="1:65" s="2" customFormat="1" ht="37.9" customHeight="1">
      <c r="A177" s="33"/>
      <c r="B177" s="149"/>
      <c r="C177" s="150" t="s">
        <v>226</v>
      </c>
      <c r="D177" s="150" t="s">
        <v>170</v>
      </c>
      <c r="E177" s="151" t="s">
        <v>227</v>
      </c>
      <c r="F177" s="152" t="s">
        <v>228</v>
      </c>
      <c r="G177" s="153" t="s">
        <v>173</v>
      </c>
      <c r="H177" s="154">
        <v>1049.941</v>
      </c>
      <c r="I177" s="155"/>
      <c r="J177" s="156">
        <f>ROUND(I177*H177,2)</f>
        <v>0</v>
      </c>
      <c r="K177" s="152" t="s">
        <v>187</v>
      </c>
      <c r="L177" s="34"/>
      <c r="M177" s="157" t="s">
        <v>1</v>
      </c>
      <c r="N177" s="158" t="s">
        <v>40</v>
      </c>
      <c r="O177" s="59"/>
      <c r="P177" s="159">
        <f>O177*H177</f>
        <v>0</v>
      </c>
      <c r="Q177" s="159">
        <v>6.9999999999999994E-5</v>
      </c>
      <c r="R177" s="159">
        <f>Q177*H177</f>
        <v>7.3495869999999991E-2</v>
      </c>
      <c r="S177" s="159">
        <v>0.115</v>
      </c>
      <c r="T177" s="160">
        <f>S177*H177</f>
        <v>120.74321500000001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108</v>
      </c>
      <c r="AT177" s="161" t="s">
        <v>170</v>
      </c>
      <c r="AU177" s="161" t="s">
        <v>84</v>
      </c>
      <c r="AY177" s="18" t="s">
        <v>168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82</v>
      </c>
      <c r="BK177" s="162">
        <f>ROUND(I177*H177,2)</f>
        <v>0</v>
      </c>
      <c r="BL177" s="18" t="s">
        <v>108</v>
      </c>
      <c r="BM177" s="161" t="s">
        <v>229</v>
      </c>
    </row>
    <row r="178" spans="1:65" s="2" customFormat="1" ht="29.25">
      <c r="A178" s="33"/>
      <c r="B178" s="34"/>
      <c r="C178" s="33"/>
      <c r="D178" s="163" t="s">
        <v>175</v>
      </c>
      <c r="E178" s="33"/>
      <c r="F178" s="164" t="s">
        <v>230</v>
      </c>
      <c r="G178" s="33"/>
      <c r="H178" s="33"/>
      <c r="I178" s="165"/>
      <c r="J178" s="33"/>
      <c r="K178" s="33"/>
      <c r="L178" s="34"/>
      <c r="M178" s="166"/>
      <c r="N178" s="167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175</v>
      </c>
      <c r="AU178" s="18" t="s">
        <v>84</v>
      </c>
    </row>
    <row r="179" spans="1:65" s="2" customFormat="1" ht="19.5">
      <c r="A179" s="33"/>
      <c r="B179" s="34"/>
      <c r="C179" s="33"/>
      <c r="D179" s="163" t="s">
        <v>177</v>
      </c>
      <c r="E179" s="33"/>
      <c r="F179" s="168" t="s">
        <v>178</v>
      </c>
      <c r="G179" s="33"/>
      <c r="H179" s="33"/>
      <c r="I179" s="165"/>
      <c r="J179" s="33"/>
      <c r="K179" s="33"/>
      <c r="L179" s="34"/>
      <c r="M179" s="166"/>
      <c r="N179" s="167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177</v>
      </c>
      <c r="AU179" s="18" t="s">
        <v>84</v>
      </c>
    </row>
    <row r="180" spans="1:65" s="13" customFormat="1">
      <c r="B180" s="169"/>
      <c r="D180" s="163" t="s">
        <v>179</v>
      </c>
      <c r="E180" s="170" t="s">
        <v>1</v>
      </c>
      <c r="F180" s="171" t="s">
        <v>231</v>
      </c>
      <c r="H180" s="170" t="s">
        <v>1</v>
      </c>
      <c r="I180" s="172"/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179</v>
      </c>
      <c r="AU180" s="170" t="s">
        <v>84</v>
      </c>
      <c r="AV180" s="13" t="s">
        <v>82</v>
      </c>
      <c r="AW180" s="13" t="s">
        <v>31</v>
      </c>
      <c r="AX180" s="13" t="s">
        <v>75</v>
      </c>
      <c r="AY180" s="170" t="s">
        <v>168</v>
      </c>
    </row>
    <row r="181" spans="1:65" s="13" customFormat="1">
      <c r="B181" s="169"/>
      <c r="D181" s="163" t="s">
        <v>179</v>
      </c>
      <c r="E181" s="170" t="s">
        <v>1</v>
      </c>
      <c r="F181" s="171" t="s">
        <v>232</v>
      </c>
      <c r="H181" s="170" t="s">
        <v>1</v>
      </c>
      <c r="I181" s="172"/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179</v>
      </c>
      <c r="AU181" s="170" t="s">
        <v>84</v>
      </c>
      <c r="AV181" s="13" t="s">
        <v>82</v>
      </c>
      <c r="AW181" s="13" t="s">
        <v>31</v>
      </c>
      <c r="AX181" s="13" t="s">
        <v>75</v>
      </c>
      <c r="AY181" s="170" t="s">
        <v>168</v>
      </c>
    </row>
    <row r="182" spans="1:65" s="14" customFormat="1">
      <c r="B182" s="176"/>
      <c r="D182" s="163" t="s">
        <v>179</v>
      </c>
      <c r="E182" s="177" t="s">
        <v>1</v>
      </c>
      <c r="F182" s="178" t="s">
        <v>233</v>
      </c>
      <c r="H182" s="179">
        <v>906.37699999999995</v>
      </c>
      <c r="I182" s="180"/>
      <c r="L182" s="176"/>
      <c r="M182" s="181"/>
      <c r="N182" s="182"/>
      <c r="O182" s="182"/>
      <c r="P182" s="182"/>
      <c r="Q182" s="182"/>
      <c r="R182" s="182"/>
      <c r="S182" s="182"/>
      <c r="T182" s="183"/>
      <c r="AT182" s="177" t="s">
        <v>179</v>
      </c>
      <c r="AU182" s="177" t="s">
        <v>84</v>
      </c>
      <c r="AV182" s="14" t="s">
        <v>84</v>
      </c>
      <c r="AW182" s="14" t="s">
        <v>31</v>
      </c>
      <c r="AX182" s="14" t="s">
        <v>75</v>
      </c>
      <c r="AY182" s="177" t="s">
        <v>168</v>
      </c>
    </row>
    <row r="183" spans="1:65" s="14" customFormat="1">
      <c r="B183" s="176"/>
      <c r="D183" s="163" t="s">
        <v>179</v>
      </c>
      <c r="E183" s="177" t="s">
        <v>1</v>
      </c>
      <c r="F183" s="178" t="s">
        <v>234</v>
      </c>
      <c r="H183" s="179">
        <v>12.847</v>
      </c>
      <c r="I183" s="180"/>
      <c r="L183" s="176"/>
      <c r="M183" s="181"/>
      <c r="N183" s="182"/>
      <c r="O183" s="182"/>
      <c r="P183" s="182"/>
      <c r="Q183" s="182"/>
      <c r="R183" s="182"/>
      <c r="S183" s="182"/>
      <c r="T183" s="183"/>
      <c r="AT183" s="177" t="s">
        <v>179</v>
      </c>
      <c r="AU183" s="177" t="s">
        <v>84</v>
      </c>
      <c r="AV183" s="14" t="s">
        <v>84</v>
      </c>
      <c r="AW183" s="14" t="s">
        <v>31</v>
      </c>
      <c r="AX183" s="14" t="s">
        <v>75</v>
      </c>
      <c r="AY183" s="177" t="s">
        <v>168</v>
      </c>
    </row>
    <row r="184" spans="1:65" s="14" customFormat="1">
      <c r="B184" s="176"/>
      <c r="D184" s="163" t="s">
        <v>179</v>
      </c>
      <c r="E184" s="177" t="s">
        <v>1</v>
      </c>
      <c r="F184" s="178" t="s">
        <v>235</v>
      </c>
      <c r="H184" s="179">
        <v>5.25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179</v>
      </c>
      <c r="AU184" s="177" t="s">
        <v>84</v>
      </c>
      <c r="AV184" s="14" t="s">
        <v>84</v>
      </c>
      <c r="AW184" s="14" t="s">
        <v>31</v>
      </c>
      <c r="AX184" s="14" t="s">
        <v>75</v>
      </c>
      <c r="AY184" s="177" t="s">
        <v>168</v>
      </c>
    </row>
    <row r="185" spans="1:65" s="14" customFormat="1">
      <c r="B185" s="176"/>
      <c r="D185" s="163" t="s">
        <v>179</v>
      </c>
      <c r="E185" s="177" t="s">
        <v>1</v>
      </c>
      <c r="F185" s="178" t="s">
        <v>236</v>
      </c>
      <c r="H185" s="179">
        <v>11.73</v>
      </c>
      <c r="I185" s="180"/>
      <c r="L185" s="176"/>
      <c r="M185" s="181"/>
      <c r="N185" s="182"/>
      <c r="O185" s="182"/>
      <c r="P185" s="182"/>
      <c r="Q185" s="182"/>
      <c r="R185" s="182"/>
      <c r="S185" s="182"/>
      <c r="T185" s="183"/>
      <c r="AT185" s="177" t="s">
        <v>179</v>
      </c>
      <c r="AU185" s="177" t="s">
        <v>84</v>
      </c>
      <c r="AV185" s="14" t="s">
        <v>84</v>
      </c>
      <c r="AW185" s="14" t="s">
        <v>31</v>
      </c>
      <c r="AX185" s="14" t="s">
        <v>75</v>
      </c>
      <c r="AY185" s="177" t="s">
        <v>168</v>
      </c>
    </row>
    <row r="186" spans="1:65" s="14" customFormat="1">
      <c r="B186" s="176"/>
      <c r="D186" s="163" t="s">
        <v>179</v>
      </c>
      <c r="E186" s="177" t="s">
        <v>1</v>
      </c>
      <c r="F186" s="178" t="s">
        <v>237</v>
      </c>
      <c r="H186" s="179">
        <v>4.41</v>
      </c>
      <c r="I186" s="180"/>
      <c r="L186" s="176"/>
      <c r="M186" s="181"/>
      <c r="N186" s="182"/>
      <c r="O186" s="182"/>
      <c r="P186" s="182"/>
      <c r="Q186" s="182"/>
      <c r="R186" s="182"/>
      <c r="S186" s="182"/>
      <c r="T186" s="183"/>
      <c r="AT186" s="177" t="s">
        <v>179</v>
      </c>
      <c r="AU186" s="177" t="s">
        <v>84</v>
      </c>
      <c r="AV186" s="14" t="s">
        <v>84</v>
      </c>
      <c r="AW186" s="14" t="s">
        <v>31</v>
      </c>
      <c r="AX186" s="14" t="s">
        <v>75</v>
      </c>
      <c r="AY186" s="177" t="s">
        <v>168</v>
      </c>
    </row>
    <row r="187" spans="1:65" s="14" customFormat="1" ht="33.75">
      <c r="B187" s="176"/>
      <c r="D187" s="163" t="s">
        <v>179</v>
      </c>
      <c r="E187" s="177" t="s">
        <v>1</v>
      </c>
      <c r="F187" s="178" t="s">
        <v>238</v>
      </c>
      <c r="H187" s="179">
        <v>5.48</v>
      </c>
      <c r="I187" s="180"/>
      <c r="L187" s="176"/>
      <c r="M187" s="181"/>
      <c r="N187" s="182"/>
      <c r="O187" s="182"/>
      <c r="P187" s="182"/>
      <c r="Q187" s="182"/>
      <c r="R187" s="182"/>
      <c r="S187" s="182"/>
      <c r="T187" s="183"/>
      <c r="AT187" s="177" t="s">
        <v>179</v>
      </c>
      <c r="AU187" s="177" t="s">
        <v>84</v>
      </c>
      <c r="AV187" s="14" t="s">
        <v>84</v>
      </c>
      <c r="AW187" s="14" t="s">
        <v>31</v>
      </c>
      <c r="AX187" s="14" t="s">
        <v>75</v>
      </c>
      <c r="AY187" s="177" t="s">
        <v>168</v>
      </c>
    </row>
    <row r="188" spans="1:65" s="14" customFormat="1" ht="22.5">
      <c r="B188" s="176"/>
      <c r="D188" s="163" t="s">
        <v>179</v>
      </c>
      <c r="E188" s="177" t="s">
        <v>1</v>
      </c>
      <c r="F188" s="178" t="s">
        <v>239</v>
      </c>
      <c r="H188" s="179">
        <v>44.46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14" customFormat="1" ht="22.5">
      <c r="B189" s="176"/>
      <c r="D189" s="163" t="s">
        <v>179</v>
      </c>
      <c r="E189" s="177" t="s">
        <v>1</v>
      </c>
      <c r="F189" s="178" t="s">
        <v>240</v>
      </c>
      <c r="H189" s="179">
        <v>7.4210000000000003</v>
      </c>
      <c r="I189" s="180"/>
      <c r="L189" s="176"/>
      <c r="M189" s="181"/>
      <c r="N189" s="182"/>
      <c r="O189" s="182"/>
      <c r="P189" s="182"/>
      <c r="Q189" s="182"/>
      <c r="R189" s="182"/>
      <c r="S189" s="182"/>
      <c r="T189" s="183"/>
      <c r="AT189" s="177" t="s">
        <v>179</v>
      </c>
      <c r="AU189" s="177" t="s">
        <v>84</v>
      </c>
      <c r="AV189" s="14" t="s">
        <v>84</v>
      </c>
      <c r="AW189" s="14" t="s">
        <v>31</v>
      </c>
      <c r="AX189" s="14" t="s">
        <v>75</v>
      </c>
      <c r="AY189" s="177" t="s">
        <v>168</v>
      </c>
    </row>
    <row r="190" spans="1:65" s="14" customFormat="1" ht="22.5">
      <c r="B190" s="176"/>
      <c r="D190" s="163" t="s">
        <v>179</v>
      </c>
      <c r="E190" s="177" t="s">
        <v>1</v>
      </c>
      <c r="F190" s="178" t="s">
        <v>241</v>
      </c>
      <c r="H190" s="179">
        <v>6.992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179</v>
      </c>
      <c r="AU190" s="177" t="s">
        <v>84</v>
      </c>
      <c r="AV190" s="14" t="s">
        <v>84</v>
      </c>
      <c r="AW190" s="14" t="s">
        <v>31</v>
      </c>
      <c r="AX190" s="14" t="s">
        <v>75</v>
      </c>
      <c r="AY190" s="177" t="s">
        <v>168</v>
      </c>
    </row>
    <row r="191" spans="1:65" s="14" customFormat="1" ht="22.5">
      <c r="B191" s="176"/>
      <c r="D191" s="163" t="s">
        <v>179</v>
      </c>
      <c r="E191" s="177" t="s">
        <v>1</v>
      </c>
      <c r="F191" s="178" t="s">
        <v>242</v>
      </c>
      <c r="H191" s="179">
        <v>4.5140000000000002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7" t="s">
        <v>179</v>
      </c>
      <c r="AU191" s="177" t="s">
        <v>84</v>
      </c>
      <c r="AV191" s="14" t="s">
        <v>84</v>
      </c>
      <c r="AW191" s="14" t="s">
        <v>31</v>
      </c>
      <c r="AX191" s="14" t="s">
        <v>75</v>
      </c>
      <c r="AY191" s="177" t="s">
        <v>168</v>
      </c>
    </row>
    <row r="192" spans="1:65" s="13" customFormat="1">
      <c r="B192" s="169"/>
      <c r="D192" s="163" t="s">
        <v>179</v>
      </c>
      <c r="E192" s="170" t="s">
        <v>1</v>
      </c>
      <c r="F192" s="171" t="s">
        <v>215</v>
      </c>
      <c r="H192" s="170" t="s">
        <v>1</v>
      </c>
      <c r="I192" s="172"/>
      <c r="L192" s="169"/>
      <c r="M192" s="173"/>
      <c r="N192" s="174"/>
      <c r="O192" s="174"/>
      <c r="P192" s="174"/>
      <c r="Q192" s="174"/>
      <c r="R192" s="174"/>
      <c r="S192" s="174"/>
      <c r="T192" s="175"/>
      <c r="AT192" s="170" t="s">
        <v>179</v>
      </c>
      <c r="AU192" s="170" t="s">
        <v>84</v>
      </c>
      <c r="AV192" s="13" t="s">
        <v>82</v>
      </c>
      <c r="AW192" s="13" t="s">
        <v>31</v>
      </c>
      <c r="AX192" s="13" t="s">
        <v>75</v>
      </c>
      <c r="AY192" s="170" t="s">
        <v>168</v>
      </c>
    </row>
    <row r="193" spans="1:65" s="14" customFormat="1" ht="22.5">
      <c r="B193" s="176"/>
      <c r="D193" s="163" t="s">
        <v>179</v>
      </c>
      <c r="E193" s="177" t="s">
        <v>1</v>
      </c>
      <c r="F193" s="178" t="s">
        <v>243</v>
      </c>
      <c r="H193" s="179">
        <v>40.46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179</v>
      </c>
      <c r="AU193" s="177" t="s">
        <v>84</v>
      </c>
      <c r="AV193" s="14" t="s">
        <v>84</v>
      </c>
      <c r="AW193" s="14" t="s">
        <v>31</v>
      </c>
      <c r="AX193" s="14" t="s">
        <v>75</v>
      </c>
      <c r="AY193" s="177" t="s">
        <v>168</v>
      </c>
    </row>
    <row r="194" spans="1:65" s="15" customFormat="1">
      <c r="B194" s="184"/>
      <c r="D194" s="163" t="s">
        <v>179</v>
      </c>
      <c r="E194" s="185" t="s">
        <v>1</v>
      </c>
      <c r="F194" s="186" t="s">
        <v>184</v>
      </c>
      <c r="H194" s="187">
        <v>1049.941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5" t="s">
        <v>179</v>
      </c>
      <c r="AU194" s="185" t="s">
        <v>84</v>
      </c>
      <c r="AV194" s="15" t="s">
        <v>108</v>
      </c>
      <c r="AW194" s="15" t="s">
        <v>31</v>
      </c>
      <c r="AX194" s="15" t="s">
        <v>82</v>
      </c>
      <c r="AY194" s="185" t="s">
        <v>168</v>
      </c>
    </row>
    <row r="195" spans="1:65" s="2" customFormat="1" ht="24.2" customHeight="1">
      <c r="A195" s="33"/>
      <c r="B195" s="149"/>
      <c r="C195" s="150" t="s">
        <v>244</v>
      </c>
      <c r="D195" s="150" t="s">
        <v>170</v>
      </c>
      <c r="E195" s="151" t="s">
        <v>245</v>
      </c>
      <c r="F195" s="152" t="s">
        <v>246</v>
      </c>
      <c r="G195" s="153" t="s">
        <v>173</v>
      </c>
      <c r="H195" s="154">
        <v>1.8</v>
      </c>
      <c r="I195" s="155"/>
      <c r="J195" s="156">
        <f>ROUND(I195*H195,2)</f>
        <v>0</v>
      </c>
      <c r="K195" s="152" t="s">
        <v>187</v>
      </c>
      <c r="L195" s="34"/>
      <c r="M195" s="157" t="s">
        <v>1</v>
      </c>
      <c r="N195" s="158" t="s">
        <v>40</v>
      </c>
      <c r="O195" s="59"/>
      <c r="P195" s="159">
        <f>O195*H195</f>
        <v>0</v>
      </c>
      <c r="Q195" s="159">
        <v>0</v>
      </c>
      <c r="R195" s="159">
        <f>Q195*H195</f>
        <v>0</v>
      </c>
      <c r="S195" s="159">
        <v>0.45</v>
      </c>
      <c r="T195" s="160">
        <f>S195*H195</f>
        <v>0.81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1" t="s">
        <v>108</v>
      </c>
      <c r="AT195" s="161" t="s">
        <v>170</v>
      </c>
      <c r="AU195" s="161" t="s">
        <v>84</v>
      </c>
      <c r="AY195" s="18" t="s">
        <v>168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8" t="s">
        <v>82</v>
      </c>
      <c r="BK195" s="162">
        <f>ROUND(I195*H195,2)</f>
        <v>0</v>
      </c>
      <c r="BL195" s="18" t="s">
        <v>108</v>
      </c>
      <c r="BM195" s="161" t="s">
        <v>247</v>
      </c>
    </row>
    <row r="196" spans="1:65" s="2" customFormat="1" ht="39">
      <c r="A196" s="33"/>
      <c r="B196" s="34"/>
      <c r="C196" s="33"/>
      <c r="D196" s="163" t="s">
        <v>175</v>
      </c>
      <c r="E196" s="33"/>
      <c r="F196" s="164" t="s">
        <v>248</v>
      </c>
      <c r="G196" s="33"/>
      <c r="H196" s="33"/>
      <c r="I196" s="165"/>
      <c r="J196" s="33"/>
      <c r="K196" s="33"/>
      <c r="L196" s="34"/>
      <c r="M196" s="166"/>
      <c r="N196" s="167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175</v>
      </c>
      <c r="AU196" s="18" t="s">
        <v>84</v>
      </c>
    </row>
    <row r="197" spans="1:65" s="2" customFormat="1" ht="19.5">
      <c r="A197" s="33"/>
      <c r="B197" s="34"/>
      <c r="C197" s="33"/>
      <c r="D197" s="163" t="s">
        <v>177</v>
      </c>
      <c r="E197" s="33"/>
      <c r="F197" s="168" t="s">
        <v>178</v>
      </c>
      <c r="G197" s="33"/>
      <c r="H197" s="33"/>
      <c r="I197" s="165"/>
      <c r="J197" s="33"/>
      <c r="K197" s="33"/>
      <c r="L197" s="34"/>
      <c r="M197" s="166"/>
      <c r="N197" s="16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177</v>
      </c>
      <c r="AU197" s="18" t="s">
        <v>84</v>
      </c>
    </row>
    <row r="198" spans="1:65" s="13" customFormat="1">
      <c r="B198" s="169"/>
      <c r="D198" s="163" t="s">
        <v>179</v>
      </c>
      <c r="E198" s="170" t="s">
        <v>1</v>
      </c>
      <c r="F198" s="171" t="s">
        <v>249</v>
      </c>
      <c r="H198" s="170" t="s">
        <v>1</v>
      </c>
      <c r="I198" s="172"/>
      <c r="L198" s="169"/>
      <c r="M198" s="173"/>
      <c r="N198" s="174"/>
      <c r="O198" s="174"/>
      <c r="P198" s="174"/>
      <c r="Q198" s="174"/>
      <c r="R198" s="174"/>
      <c r="S198" s="174"/>
      <c r="T198" s="175"/>
      <c r="AT198" s="170" t="s">
        <v>179</v>
      </c>
      <c r="AU198" s="170" t="s">
        <v>84</v>
      </c>
      <c r="AV198" s="13" t="s">
        <v>82</v>
      </c>
      <c r="AW198" s="13" t="s">
        <v>31</v>
      </c>
      <c r="AX198" s="13" t="s">
        <v>75</v>
      </c>
      <c r="AY198" s="170" t="s">
        <v>168</v>
      </c>
    </row>
    <row r="199" spans="1:65" s="14" customFormat="1">
      <c r="B199" s="176"/>
      <c r="D199" s="163" t="s">
        <v>179</v>
      </c>
      <c r="E199" s="177" t="s">
        <v>1</v>
      </c>
      <c r="F199" s="178" t="s">
        <v>250</v>
      </c>
      <c r="H199" s="179">
        <v>1.8</v>
      </c>
      <c r="I199" s="180"/>
      <c r="L199" s="176"/>
      <c r="M199" s="181"/>
      <c r="N199" s="182"/>
      <c r="O199" s="182"/>
      <c r="P199" s="182"/>
      <c r="Q199" s="182"/>
      <c r="R199" s="182"/>
      <c r="S199" s="182"/>
      <c r="T199" s="183"/>
      <c r="AT199" s="177" t="s">
        <v>179</v>
      </c>
      <c r="AU199" s="177" t="s">
        <v>84</v>
      </c>
      <c r="AV199" s="14" t="s">
        <v>84</v>
      </c>
      <c r="AW199" s="14" t="s">
        <v>31</v>
      </c>
      <c r="AX199" s="14" t="s">
        <v>82</v>
      </c>
      <c r="AY199" s="177" t="s">
        <v>168</v>
      </c>
    </row>
    <row r="200" spans="1:65" s="2" customFormat="1" ht="16.5" customHeight="1">
      <c r="A200" s="33"/>
      <c r="B200" s="149"/>
      <c r="C200" s="150" t="s">
        <v>251</v>
      </c>
      <c r="D200" s="150" t="s">
        <v>170</v>
      </c>
      <c r="E200" s="151" t="s">
        <v>252</v>
      </c>
      <c r="F200" s="152" t="s">
        <v>253</v>
      </c>
      <c r="G200" s="153" t="s">
        <v>254</v>
      </c>
      <c r="H200" s="154">
        <v>34.4</v>
      </c>
      <c r="I200" s="155"/>
      <c r="J200" s="156">
        <f>ROUND(I200*H200,2)</f>
        <v>0</v>
      </c>
      <c r="K200" s="152" t="s">
        <v>187</v>
      </c>
      <c r="L200" s="34"/>
      <c r="M200" s="157" t="s">
        <v>1</v>
      </c>
      <c r="N200" s="158" t="s">
        <v>40</v>
      </c>
      <c r="O200" s="59"/>
      <c r="P200" s="159">
        <f>O200*H200</f>
        <v>0</v>
      </c>
      <c r="Q200" s="159">
        <v>0</v>
      </c>
      <c r="R200" s="159">
        <f>Q200*H200</f>
        <v>0</v>
      </c>
      <c r="S200" s="159">
        <v>0.20499999999999999</v>
      </c>
      <c r="T200" s="160">
        <f>S200*H200</f>
        <v>7.0519999999999996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1" t="s">
        <v>108</v>
      </c>
      <c r="AT200" s="161" t="s">
        <v>170</v>
      </c>
      <c r="AU200" s="161" t="s">
        <v>84</v>
      </c>
      <c r="AY200" s="18" t="s">
        <v>168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8" t="s">
        <v>82</v>
      </c>
      <c r="BK200" s="162">
        <f>ROUND(I200*H200,2)</f>
        <v>0</v>
      </c>
      <c r="BL200" s="18" t="s">
        <v>108</v>
      </c>
      <c r="BM200" s="161" t="s">
        <v>255</v>
      </c>
    </row>
    <row r="201" spans="1:65" s="2" customFormat="1" ht="29.25">
      <c r="A201" s="33"/>
      <c r="B201" s="34"/>
      <c r="C201" s="33"/>
      <c r="D201" s="163" t="s">
        <v>175</v>
      </c>
      <c r="E201" s="33"/>
      <c r="F201" s="164" t="s">
        <v>256</v>
      </c>
      <c r="G201" s="33"/>
      <c r="H201" s="33"/>
      <c r="I201" s="165"/>
      <c r="J201" s="33"/>
      <c r="K201" s="33"/>
      <c r="L201" s="34"/>
      <c r="M201" s="166"/>
      <c r="N201" s="167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175</v>
      </c>
      <c r="AU201" s="18" t="s">
        <v>84</v>
      </c>
    </row>
    <row r="202" spans="1:65" s="2" customFormat="1" ht="19.5">
      <c r="A202" s="33"/>
      <c r="B202" s="34"/>
      <c r="C202" s="33"/>
      <c r="D202" s="163" t="s">
        <v>177</v>
      </c>
      <c r="E202" s="33"/>
      <c r="F202" s="168" t="s">
        <v>178</v>
      </c>
      <c r="G202" s="33"/>
      <c r="H202" s="33"/>
      <c r="I202" s="165"/>
      <c r="J202" s="33"/>
      <c r="K202" s="33"/>
      <c r="L202" s="34"/>
      <c r="M202" s="166"/>
      <c r="N202" s="167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177</v>
      </c>
      <c r="AU202" s="18" t="s">
        <v>84</v>
      </c>
    </row>
    <row r="203" spans="1:65" s="13" customFormat="1" ht="22.5">
      <c r="B203" s="169"/>
      <c r="D203" s="163" t="s">
        <v>179</v>
      </c>
      <c r="E203" s="170" t="s">
        <v>1</v>
      </c>
      <c r="F203" s="171" t="s">
        <v>257</v>
      </c>
      <c r="H203" s="170" t="s">
        <v>1</v>
      </c>
      <c r="I203" s="172"/>
      <c r="L203" s="169"/>
      <c r="M203" s="173"/>
      <c r="N203" s="174"/>
      <c r="O203" s="174"/>
      <c r="P203" s="174"/>
      <c r="Q203" s="174"/>
      <c r="R203" s="174"/>
      <c r="S203" s="174"/>
      <c r="T203" s="175"/>
      <c r="AT203" s="170" t="s">
        <v>179</v>
      </c>
      <c r="AU203" s="170" t="s">
        <v>84</v>
      </c>
      <c r="AV203" s="13" t="s">
        <v>82</v>
      </c>
      <c r="AW203" s="13" t="s">
        <v>31</v>
      </c>
      <c r="AX203" s="13" t="s">
        <v>75</v>
      </c>
      <c r="AY203" s="170" t="s">
        <v>168</v>
      </c>
    </row>
    <row r="204" spans="1:65" s="14" customFormat="1">
      <c r="B204" s="176"/>
      <c r="D204" s="163" t="s">
        <v>179</v>
      </c>
      <c r="E204" s="177" t="s">
        <v>1</v>
      </c>
      <c r="F204" s="178" t="s">
        <v>258</v>
      </c>
      <c r="H204" s="179">
        <v>34.4</v>
      </c>
      <c r="I204" s="180"/>
      <c r="L204" s="176"/>
      <c r="M204" s="181"/>
      <c r="N204" s="182"/>
      <c r="O204" s="182"/>
      <c r="P204" s="182"/>
      <c r="Q204" s="182"/>
      <c r="R204" s="182"/>
      <c r="S204" s="182"/>
      <c r="T204" s="183"/>
      <c r="AT204" s="177" t="s">
        <v>179</v>
      </c>
      <c r="AU204" s="177" t="s">
        <v>84</v>
      </c>
      <c r="AV204" s="14" t="s">
        <v>84</v>
      </c>
      <c r="AW204" s="14" t="s">
        <v>31</v>
      </c>
      <c r="AX204" s="14" t="s">
        <v>82</v>
      </c>
      <c r="AY204" s="177" t="s">
        <v>168</v>
      </c>
    </row>
    <row r="205" spans="1:65" s="2" customFormat="1" ht="16.5" customHeight="1">
      <c r="A205" s="33"/>
      <c r="B205" s="149"/>
      <c r="C205" s="150" t="s">
        <v>259</v>
      </c>
      <c r="D205" s="150" t="s">
        <v>170</v>
      </c>
      <c r="E205" s="151" t="s">
        <v>260</v>
      </c>
      <c r="F205" s="152" t="s">
        <v>261</v>
      </c>
      <c r="G205" s="153" t="s">
        <v>254</v>
      </c>
      <c r="H205" s="154">
        <v>10.9</v>
      </c>
      <c r="I205" s="155"/>
      <c r="J205" s="156">
        <f>ROUND(I205*H205,2)</f>
        <v>0</v>
      </c>
      <c r="K205" s="152" t="s">
        <v>187</v>
      </c>
      <c r="L205" s="34"/>
      <c r="M205" s="157" t="s">
        <v>1</v>
      </c>
      <c r="N205" s="158" t="s">
        <v>40</v>
      </c>
      <c r="O205" s="59"/>
      <c r="P205" s="159">
        <f>O205*H205</f>
        <v>0</v>
      </c>
      <c r="Q205" s="159">
        <v>0</v>
      </c>
      <c r="R205" s="159">
        <f>Q205*H205</f>
        <v>0</v>
      </c>
      <c r="S205" s="159">
        <v>0.04</v>
      </c>
      <c r="T205" s="160">
        <f>S205*H205</f>
        <v>0.436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1" t="s">
        <v>108</v>
      </c>
      <c r="AT205" s="161" t="s">
        <v>170</v>
      </c>
      <c r="AU205" s="161" t="s">
        <v>84</v>
      </c>
      <c r="AY205" s="18" t="s">
        <v>168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8" t="s">
        <v>82</v>
      </c>
      <c r="BK205" s="162">
        <f>ROUND(I205*H205,2)</f>
        <v>0</v>
      </c>
      <c r="BL205" s="18" t="s">
        <v>108</v>
      </c>
      <c r="BM205" s="161" t="s">
        <v>262</v>
      </c>
    </row>
    <row r="206" spans="1:65" s="2" customFormat="1" ht="29.25">
      <c r="A206" s="33"/>
      <c r="B206" s="34"/>
      <c r="C206" s="33"/>
      <c r="D206" s="163" t="s">
        <v>175</v>
      </c>
      <c r="E206" s="33"/>
      <c r="F206" s="164" t="s">
        <v>263</v>
      </c>
      <c r="G206" s="33"/>
      <c r="H206" s="33"/>
      <c r="I206" s="165"/>
      <c r="J206" s="33"/>
      <c r="K206" s="33"/>
      <c r="L206" s="34"/>
      <c r="M206" s="166"/>
      <c r="N206" s="167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175</v>
      </c>
      <c r="AU206" s="18" t="s">
        <v>84</v>
      </c>
    </row>
    <row r="207" spans="1:65" s="2" customFormat="1" ht="19.5">
      <c r="A207" s="33"/>
      <c r="B207" s="34"/>
      <c r="C207" s="33"/>
      <c r="D207" s="163" t="s">
        <v>177</v>
      </c>
      <c r="E207" s="33"/>
      <c r="F207" s="168" t="s">
        <v>178</v>
      </c>
      <c r="G207" s="33"/>
      <c r="H207" s="33"/>
      <c r="I207" s="165"/>
      <c r="J207" s="33"/>
      <c r="K207" s="33"/>
      <c r="L207" s="34"/>
      <c r="M207" s="166"/>
      <c r="N207" s="167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177</v>
      </c>
      <c r="AU207" s="18" t="s">
        <v>84</v>
      </c>
    </row>
    <row r="208" spans="1:65" s="13" customFormat="1" ht="22.5">
      <c r="B208" s="169"/>
      <c r="D208" s="163" t="s">
        <v>179</v>
      </c>
      <c r="E208" s="170" t="s">
        <v>1</v>
      </c>
      <c r="F208" s="171" t="s">
        <v>264</v>
      </c>
      <c r="H208" s="170" t="s">
        <v>1</v>
      </c>
      <c r="I208" s="172"/>
      <c r="L208" s="169"/>
      <c r="M208" s="173"/>
      <c r="N208" s="174"/>
      <c r="O208" s="174"/>
      <c r="P208" s="174"/>
      <c r="Q208" s="174"/>
      <c r="R208" s="174"/>
      <c r="S208" s="174"/>
      <c r="T208" s="175"/>
      <c r="AT208" s="170" t="s">
        <v>179</v>
      </c>
      <c r="AU208" s="170" t="s">
        <v>84</v>
      </c>
      <c r="AV208" s="13" t="s">
        <v>82</v>
      </c>
      <c r="AW208" s="13" t="s">
        <v>31</v>
      </c>
      <c r="AX208" s="13" t="s">
        <v>75</v>
      </c>
      <c r="AY208" s="170" t="s">
        <v>168</v>
      </c>
    </row>
    <row r="209" spans="1:65" s="14" customFormat="1">
      <c r="B209" s="176"/>
      <c r="D209" s="163" t="s">
        <v>179</v>
      </c>
      <c r="E209" s="177" t="s">
        <v>1</v>
      </c>
      <c r="F209" s="178" t="s">
        <v>265</v>
      </c>
      <c r="H209" s="179">
        <v>10.9</v>
      </c>
      <c r="I209" s="180"/>
      <c r="L209" s="176"/>
      <c r="M209" s="181"/>
      <c r="N209" s="182"/>
      <c r="O209" s="182"/>
      <c r="P209" s="182"/>
      <c r="Q209" s="182"/>
      <c r="R209" s="182"/>
      <c r="S209" s="182"/>
      <c r="T209" s="183"/>
      <c r="AT209" s="177" t="s">
        <v>179</v>
      </c>
      <c r="AU209" s="177" t="s">
        <v>84</v>
      </c>
      <c r="AV209" s="14" t="s">
        <v>84</v>
      </c>
      <c r="AW209" s="14" t="s">
        <v>31</v>
      </c>
      <c r="AX209" s="14" t="s">
        <v>82</v>
      </c>
      <c r="AY209" s="177" t="s">
        <v>168</v>
      </c>
    </row>
    <row r="210" spans="1:65" s="2" customFormat="1" ht="44.25" customHeight="1">
      <c r="A210" s="33"/>
      <c r="B210" s="149"/>
      <c r="C210" s="150" t="s">
        <v>266</v>
      </c>
      <c r="D210" s="150" t="s">
        <v>170</v>
      </c>
      <c r="E210" s="151" t="s">
        <v>267</v>
      </c>
      <c r="F210" s="152" t="s">
        <v>268</v>
      </c>
      <c r="G210" s="153" t="s">
        <v>269</v>
      </c>
      <c r="H210" s="154">
        <v>7</v>
      </c>
      <c r="I210" s="155"/>
      <c r="J210" s="156">
        <f>ROUND(I210*H210,2)</f>
        <v>0</v>
      </c>
      <c r="K210" s="152" t="s">
        <v>1</v>
      </c>
      <c r="L210" s="34"/>
      <c r="M210" s="157" t="s">
        <v>1</v>
      </c>
      <c r="N210" s="158" t="s">
        <v>40</v>
      </c>
      <c r="O210" s="59"/>
      <c r="P210" s="159">
        <f>O210*H210</f>
        <v>0</v>
      </c>
      <c r="Q210" s="159">
        <v>0</v>
      </c>
      <c r="R210" s="159">
        <f>Q210*H210</f>
        <v>0</v>
      </c>
      <c r="S210" s="159">
        <v>0</v>
      </c>
      <c r="T210" s="16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1" t="s">
        <v>108</v>
      </c>
      <c r="AT210" s="161" t="s">
        <v>170</v>
      </c>
      <c r="AU210" s="161" t="s">
        <v>84</v>
      </c>
      <c r="AY210" s="18" t="s">
        <v>168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8" t="s">
        <v>82</v>
      </c>
      <c r="BK210" s="162">
        <f>ROUND(I210*H210,2)</f>
        <v>0</v>
      </c>
      <c r="BL210" s="18" t="s">
        <v>108</v>
      </c>
      <c r="BM210" s="161" t="s">
        <v>270</v>
      </c>
    </row>
    <row r="211" spans="1:65" s="2" customFormat="1" ht="29.25">
      <c r="A211" s="33"/>
      <c r="B211" s="34"/>
      <c r="C211" s="33"/>
      <c r="D211" s="163" t="s">
        <v>175</v>
      </c>
      <c r="E211" s="33"/>
      <c r="F211" s="164" t="s">
        <v>271</v>
      </c>
      <c r="G211" s="33"/>
      <c r="H211" s="33"/>
      <c r="I211" s="165"/>
      <c r="J211" s="33"/>
      <c r="K211" s="33"/>
      <c r="L211" s="34"/>
      <c r="M211" s="166"/>
      <c r="N211" s="167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175</v>
      </c>
      <c r="AU211" s="18" t="s">
        <v>84</v>
      </c>
    </row>
    <row r="212" spans="1:65" s="2" customFormat="1" ht="19.5">
      <c r="A212" s="33"/>
      <c r="B212" s="34"/>
      <c r="C212" s="33"/>
      <c r="D212" s="163" t="s">
        <v>177</v>
      </c>
      <c r="E212" s="33"/>
      <c r="F212" s="168" t="s">
        <v>178</v>
      </c>
      <c r="G212" s="33"/>
      <c r="H212" s="33"/>
      <c r="I212" s="165"/>
      <c r="J212" s="33"/>
      <c r="K212" s="33"/>
      <c r="L212" s="34"/>
      <c r="M212" s="166"/>
      <c r="N212" s="167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177</v>
      </c>
      <c r="AU212" s="18" t="s">
        <v>84</v>
      </c>
    </row>
    <row r="213" spans="1:65" s="13" customFormat="1">
      <c r="B213" s="169"/>
      <c r="D213" s="163" t="s">
        <v>179</v>
      </c>
      <c r="E213" s="170" t="s">
        <v>1</v>
      </c>
      <c r="F213" s="171" t="s">
        <v>272</v>
      </c>
      <c r="H213" s="170" t="s">
        <v>1</v>
      </c>
      <c r="I213" s="172"/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179</v>
      </c>
      <c r="AU213" s="170" t="s">
        <v>84</v>
      </c>
      <c r="AV213" s="13" t="s">
        <v>82</v>
      </c>
      <c r="AW213" s="13" t="s">
        <v>31</v>
      </c>
      <c r="AX213" s="13" t="s">
        <v>75</v>
      </c>
      <c r="AY213" s="170" t="s">
        <v>168</v>
      </c>
    </row>
    <row r="214" spans="1:65" s="14" customFormat="1">
      <c r="B214" s="176"/>
      <c r="D214" s="163" t="s">
        <v>179</v>
      </c>
      <c r="E214" s="177" t="s">
        <v>1</v>
      </c>
      <c r="F214" s="178" t="s">
        <v>108</v>
      </c>
      <c r="H214" s="179">
        <v>4</v>
      </c>
      <c r="I214" s="180"/>
      <c r="L214" s="176"/>
      <c r="M214" s="181"/>
      <c r="N214" s="182"/>
      <c r="O214" s="182"/>
      <c r="P214" s="182"/>
      <c r="Q214" s="182"/>
      <c r="R214" s="182"/>
      <c r="S214" s="182"/>
      <c r="T214" s="183"/>
      <c r="AT214" s="177" t="s">
        <v>179</v>
      </c>
      <c r="AU214" s="177" t="s">
        <v>84</v>
      </c>
      <c r="AV214" s="14" t="s">
        <v>84</v>
      </c>
      <c r="AW214" s="14" t="s">
        <v>31</v>
      </c>
      <c r="AX214" s="14" t="s">
        <v>75</v>
      </c>
      <c r="AY214" s="177" t="s">
        <v>168</v>
      </c>
    </row>
    <row r="215" spans="1:65" s="13" customFormat="1">
      <c r="B215" s="169"/>
      <c r="D215" s="163" t="s">
        <v>179</v>
      </c>
      <c r="E215" s="170" t="s">
        <v>1</v>
      </c>
      <c r="F215" s="171" t="s">
        <v>273</v>
      </c>
      <c r="H215" s="170" t="s">
        <v>1</v>
      </c>
      <c r="I215" s="172"/>
      <c r="L215" s="169"/>
      <c r="M215" s="173"/>
      <c r="N215" s="174"/>
      <c r="O215" s="174"/>
      <c r="P215" s="174"/>
      <c r="Q215" s="174"/>
      <c r="R215" s="174"/>
      <c r="S215" s="174"/>
      <c r="T215" s="175"/>
      <c r="AT215" s="170" t="s">
        <v>179</v>
      </c>
      <c r="AU215" s="170" t="s">
        <v>84</v>
      </c>
      <c r="AV215" s="13" t="s">
        <v>82</v>
      </c>
      <c r="AW215" s="13" t="s">
        <v>31</v>
      </c>
      <c r="AX215" s="13" t="s">
        <v>75</v>
      </c>
      <c r="AY215" s="170" t="s">
        <v>168</v>
      </c>
    </row>
    <row r="216" spans="1:65" s="14" customFormat="1">
      <c r="B216" s="176"/>
      <c r="D216" s="163" t="s">
        <v>179</v>
      </c>
      <c r="E216" s="177" t="s">
        <v>1</v>
      </c>
      <c r="F216" s="178" t="s">
        <v>104</v>
      </c>
      <c r="H216" s="179">
        <v>3</v>
      </c>
      <c r="I216" s="180"/>
      <c r="L216" s="176"/>
      <c r="M216" s="181"/>
      <c r="N216" s="182"/>
      <c r="O216" s="182"/>
      <c r="P216" s="182"/>
      <c r="Q216" s="182"/>
      <c r="R216" s="182"/>
      <c r="S216" s="182"/>
      <c r="T216" s="183"/>
      <c r="AT216" s="177" t="s">
        <v>179</v>
      </c>
      <c r="AU216" s="177" t="s">
        <v>84</v>
      </c>
      <c r="AV216" s="14" t="s">
        <v>84</v>
      </c>
      <c r="AW216" s="14" t="s">
        <v>31</v>
      </c>
      <c r="AX216" s="14" t="s">
        <v>75</v>
      </c>
      <c r="AY216" s="177" t="s">
        <v>168</v>
      </c>
    </row>
    <row r="217" spans="1:65" s="15" customFormat="1">
      <c r="B217" s="184"/>
      <c r="D217" s="163" t="s">
        <v>179</v>
      </c>
      <c r="E217" s="185" t="s">
        <v>1</v>
      </c>
      <c r="F217" s="186" t="s">
        <v>184</v>
      </c>
      <c r="H217" s="187">
        <v>7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179</v>
      </c>
      <c r="AU217" s="185" t="s">
        <v>84</v>
      </c>
      <c r="AV217" s="15" t="s">
        <v>108</v>
      </c>
      <c r="AW217" s="15" t="s">
        <v>31</v>
      </c>
      <c r="AX217" s="15" t="s">
        <v>82</v>
      </c>
      <c r="AY217" s="185" t="s">
        <v>168</v>
      </c>
    </row>
    <row r="218" spans="1:65" s="2" customFormat="1" ht="24.2" customHeight="1">
      <c r="A218" s="33"/>
      <c r="B218" s="149"/>
      <c r="C218" s="150" t="s">
        <v>274</v>
      </c>
      <c r="D218" s="150" t="s">
        <v>170</v>
      </c>
      <c r="E218" s="151" t="s">
        <v>275</v>
      </c>
      <c r="F218" s="152" t="s">
        <v>276</v>
      </c>
      <c r="G218" s="153" t="s">
        <v>277</v>
      </c>
      <c r="H218" s="154">
        <v>900</v>
      </c>
      <c r="I218" s="155"/>
      <c r="J218" s="156">
        <f>ROUND(I218*H218,2)</f>
        <v>0</v>
      </c>
      <c r="K218" s="152" t="s">
        <v>187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3.0000000000000001E-5</v>
      </c>
      <c r="R218" s="159">
        <f>Q218*H218</f>
        <v>2.7E-2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278</v>
      </c>
    </row>
    <row r="219" spans="1:65" s="2" customFormat="1" ht="19.5">
      <c r="A219" s="33"/>
      <c r="B219" s="34"/>
      <c r="C219" s="33"/>
      <c r="D219" s="163" t="s">
        <v>175</v>
      </c>
      <c r="E219" s="33"/>
      <c r="F219" s="164" t="s">
        <v>279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13" customFormat="1">
      <c r="B220" s="169"/>
      <c r="D220" s="163" t="s">
        <v>179</v>
      </c>
      <c r="E220" s="170" t="s">
        <v>1</v>
      </c>
      <c r="F220" s="171" t="s">
        <v>280</v>
      </c>
      <c r="H220" s="170" t="s">
        <v>1</v>
      </c>
      <c r="I220" s="172"/>
      <c r="L220" s="169"/>
      <c r="M220" s="173"/>
      <c r="N220" s="174"/>
      <c r="O220" s="174"/>
      <c r="P220" s="174"/>
      <c r="Q220" s="174"/>
      <c r="R220" s="174"/>
      <c r="S220" s="174"/>
      <c r="T220" s="175"/>
      <c r="AT220" s="170" t="s">
        <v>179</v>
      </c>
      <c r="AU220" s="170" t="s">
        <v>84</v>
      </c>
      <c r="AV220" s="13" t="s">
        <v>82</v>
      </c>
      <c r="AW220" s="13" t="s">
        <v>31</v>
      </c>
      <c r="AX220" s="13" t="s">
        <v>75</v>
      </c>
      <c r="AY220" s="170" t="s">
        <v>168</v>
      </c>
    </row>
    <row r="221" spans="1:65" s="14" customFormat="1">
      <c r="B221" s="176"/>
      <c r="D221" s="163" t="s">
        <v>179</v>
      </c>
      <c r="E221" s="177" t="s">
        <v>1</v>
      </c>
      <c r="F221" s="178" t="s">
        <v>281</v>
      </c>
      <c r="H221" s="179">
        <v>900</v>
      </c>
      <c r="I221" s="180"/>
      <c r="L221" s="176"/>
      <c r="M221" s="181"/>
      <c r="N221" s="182"/>
      <c r="O221" s="182"/>
      <c r="P221" s="182"/>
      <c r="Q221" s="182"/>
      <c r="R221" s="182"/>
      <c r="S221" s="182"/>
      <c r="T221" s="183"/>
      <c r="AT221" s="177" t="s">
        <v>179</v>
      </c>
      <c r="AU221" s="177" t="s">
        <v>84</v>
      </c>
      <c r="AV221" s="14" t="s">
        <v>84</v>
      </c>
      <c r="AW221" s="14" t="s">
        <v>31</v>
      </c>
      <c r="AX221" s="14" t="s">
        <v>82</v>
      </c>
      <c r="AY221" s="177" t="s">
        <v>168</v>
      </c>
    </row>
    <row r="222" spans="1:65" s="2" customFormat="1" ht="24.2" customHeight="1">
      <c r="A222" s="33"/>
      <c r="B222" s="149"/>
      <c r="C222" s="150" t="s">
        <v>282</v>
      </c>
      <c r="D222" s="150" t="s">
        <v>170</v>
      </c>
      <c r="E222" s="151" t="s">
        <v>283</v>
      </c>
      <c r="F222" s="152" t="s">
        <v>284</v>
      </c>
      <c r="G222" s="153" t="s">
        <v>285</v>
      </c>
      <c r="H222" s="154">
        <v>150</v>
      </c>
      <c r="I222" s="155"/>
      <c r="J222" s="156">
        <f>ROUND(I222*H222,2)</f>
        <v>0</v>
      </c>
      <c r="K222" s="152" t="s">
        <v>187</v>
      </c>
      <c r="L222" s="34"/>
      <c r="M222" s="157" t="s">
        <v>1</v>
      </c>
      <c r="N222" s="158" t="s">
        <v>40</v>
      </c>
      <c r="O222" s="59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108</v>
      </c>
      <c r="AT222" s="161" t="s">
        <v>170</v>
      </c>
      <c r="AU222" s="161" t="s">
        <v>84</v>
      </c>
      <c r="AY222" s="18" t="s">
        <v>168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82</v>
      </c>
      <c r="BK222" s="162">
        <f>ROUND(I222*H222,2)</f>
        <v>0</v>
      </c>
      <c r="BL222" s="18" t="s">
        <v>108</v>
      </c>
      <c r="BM222" s="161" t="s">
        <v>286</v>
      </c>
    </row>
    <row r="223" spans="1:65" s="2" customFormat="1" ht="19.5">
      <c r="A223" s="33"/>
      <c r="B223" s="34"/>
      <c r="C223" s="33"/>
      <c r="D223" s="163" t="s">
        <v>175</v>
      </c>
      <c r="E223" s="33"/>
      <c r="F223" s="164" t="s">
        <v>287</v>
      </c>
      <c r="G223" s="33"/>
      <c r="H223" s="33"/>
      <c r="I223" s="165"/>
      <c r="J223" s="33"/>
      <c r="K223" s="33"/>
      <c r="L223" s="34"/>
      <c r="M223" s="166"/>
      <c r="N223" s="167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175</v>
      </c>
      <c r="AU223" s="18" t="s">
        <v>84</v>
      </c>
    </row>
    <row r="224" spans="1:65" s="2" customFormat="1" ht="16.5" customHeight="1">
      <c r="A224" s="33"/>
      <c r="B224" s="149"/>
      <c r="C224" s="150" t="s">
        <v>288</v>
      </c>
      <c r="D224" s="150" t="s">
        <v>170</v>
      </c>
      <c r="E224" s="151" t="s">
        <v>289</v>
      </c>
      <c r="F224" s="152" t="s">
        <v>290</v>
      </c>
      <c r="G224" s="153" t="s">
        <v>254</v>
      </c>
      <c r="H224" s="154">
        <v>15.725</v>
      </c>
      <c r="I224" s="155"/>
      <c r="J224" s="156">
        <f>ROUND(I224*H224,2)</f>
        <v>0</v>
      </c>
      <c r="K224" s="152" t="s">
        <v>187</v>
      </c>
      <c r="L224" s="34"/>
      <c r="M224" s="157" t="s">
        <v>1</v>
      </c>
      <c r="N224" s="158" t="s">
        <v>40</v>
      </c>
      <c r="O224" s="59"/>
      <c r="P224" s="159">
        <f>O224*H224</f>
        <v>0</v>
      </c>
      <c r="Q224" s="159">
        <v>3.6900000000000002E-2</v>
      </c>
      <c r="R224" s="159">
        <f>Q224*H224</f>
        <v>0.58025250000000006</v>
      </c>
      <c r="S224" s="159">
        <v>0</v>
      </c>
      <c r="T224" s="160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1" t="s">
        <v>108</v>
      </c>
      <c r="AT224" s="161" t="s">
        <v>170</v>
      </c>
      <c r="AU224" s="161" t="s">
        <v>84</v>
      </c>
      <c r="AY224" s="18" t="s">
        <v>168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8" t="s">
        <v>82</v>
      </c>
      <c r="BK224" s="162">
        <f>ROUND(I224*H224,2)</f>
        <v>0</v>
      </c>
      <c r="BL224" s="18" t="s">
        <v>108</v>
      </c>
      <c r="BM224" s="161" t="s">
        <v>291</v>
      </c>
    </row>
    <row r="225" spans="1:65" s="2" customFormat="1" ht="58.5">
      <c r="A225" s="33"/>
      <c r="B225" s="34"/>
      <c r="C225" s="33"/>
      <c r="D225" s="163" t="s">
        <v>175</v>
      </c>
      <c r="E225" s="33"/>
      <c r="F225" s="164" t="s">
        <v>292</v>
      </c>
      <c r="G225" s="33"/>
      <c r="H225" s="33"/>
      <c r="I225" s="165"/>
      <c r="J225" s="33"/>
      <c r="K225" s="33"/>
      <c r="L225" s="34"/>
      <c r="M225" s="166"/>
      <c r="N225" s="167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175</v>
      </c>
      <c r="AU225" s="18" t="s">
        <v>84</v>
      </c>
    </row>
    <row r="226" spans="1:65" s="2" customFormat="1" ht="19.5">
      <c r="A226" s="33"/>
      <c r="B226" s="34"/>
      <c r="C226" s="33"/>
      <c r="D226" s="163" t="s">
        <v>177</v>
      </c>
      <c r="E226" s="33"/>
      <c r="F226" s="168" t="s">
        <v>178</v>
      </c>
      <c r="G226" s="33"/>
      <c r="H226" s="33"/>
      <c r="I226" s="165"/>
      <c r="J226" s="33"/>
      <c r="K226" s="33"/>
      <c r="L226" s="34"/>
      <c r="M226" s="166"/>
      <c r="N226" s="167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177</v>
      </c>
      <c r="AU226" s="18" t="s">
        <v>84</v>
      </c>
    </row>
    <row r="227" spans="1:65" s="14" customFormat="1">
      <c r="B227" s="176"/>
      <c r="D227" s="163" t="s">
        <v>179</v>
      </c>
      <c r="E227" s="177" t="s">
        <v>1</v>
      </c>
      <c r="F227" s="178" t="s">
        <v>293</v>
      </c>
      <c r="H227" s="179">
        <v>12.81</v>
      </c>
      <c r="I227" s="180"/>
      <c r="L227" s="176"/>
      <c r="M227" s="181"/>
      <c r="N227" s="182"/>
      <c r="O227" s="182"/>
      <c r="P227" s="182"/>
      <c r="Q227" s="182"/>
      <c r="R227" s="182"/>
      <c r="S227" s="182"/>
      <c r="T227" s="183"/>
      <c r="AT227" s="177" t="s">
        <v>179</v>
      </c>
      <c r="AU227" s="177" t="s">
        <v>84</v>
      </c>
      <c r="AV227" s="14" t="s">
        <v>84</v>
      </c>
      <c r="AW227" s="14" t="s">
        <v>31</v>
      </c>
      <c r="AX227" s="14" t="s">
        <v>75</v>
      </c>
      <c r="AY227" s="177" t="s">
        <v>168</v>
      </c>
    </row>
    <row r="228" spans="1:65" s="14" customFormat="1">
      <c r="B228" s="176"/>
      <c r="D228" s="163" t="s">
        <v>179</v>
      </c>
      <c r="E228" s="177" t="s">
        <v>1</v>
      </c>
      <c r="F228" s="178" t="s">
        <v>294</v>
      </c>
      <c r="H228" s="179">
        <v>1.415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179</v>
      </c>
      <c r="AU228" s="177" t="s">
        <v>84</v>
      </c>
      <c r="AV228" s="14" t="s">
        <v>84</v>
      </c>
      <c r="AW228" s="14" t="s">
        <v>31</v>
      </c>
      <c r="AX228" s="14" t="s">
        <v>75</v>
      </c>
      <c r="AY228" s="177" t="s">
        <v>168</v>
      </c>
    </row>
    <row r="229" spans="1:65" s="14" customFormat="1">
      <c r="B229" s="176"/>
      <c r="D229" s="163" t="s">
        <v>179</v>
      </c>
      <c r="E229" s="177" t="s">
        <v>1</v>
      </c>
      <c r="F229" s="178" t="s">
        <v>295</v>
      </c>
      <c r="H229" s="179">
        <v>1.5</v>
      </c>
      <c r="I229" s="180"/>
      <c r="L229" s="176"/>
      <c r="M229" s="181"/>
      <c r="N229" s="182"/>
      <c r="O229" s="182"/>
      <c r="P229" s="182"/>
      <c r="Q229" s="182"/>
      <c r="R229" s="182"/>
      <c r="S229" s="182"/>
      <c r="T229" s="183"/>
      <c r="AT229" s="177" t="s">
        <v>179</v>
      </c>
      <c r="AU229" s="177" t="s">
        <v>84</v>
      </c>
      <c r="AV229" s="14" t="s">
        <v>84</v>
      </c>
      <c r="AW229" s="14" t="s">
        <v>31</v>
      </c>
      <c r="AX229" s="14" t="s">
        <v>75</v>
      </c>
      <c r="AY229" s="177" t="s">
        <v>168</v>
      </c>
    </row>
    <row r="230" spans="1:65" s="15" customFormat="1">
      <c r="B230" s="184"/>
      <c r="D230" s="163" t="s">
        <v>179</v>
      </c>
      <c r="E230" s="185" t="s">
        <v>1</v>
      </c>
      <c r="F230" s="186" t="s">
        <v>184</v>
      </c>
      <c r="H230" s="187">
        <v>15.725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5" t="s">
        <v>179</v>
      </c>
      <c r="AU230" s="185" t="s">
        <v>84</v>
      </c>
      <c r="AV230" s="15" t="s">
        <v>108</v>
      </c>
      <c r="AW230" s="15" t="s">
        <v>31</v>
      </c>
      <c r="AX230" s="15" t="s">
        <v>82</v>
      </c>
      <c r="AY230" s="185" t="s">
        <v>168</v>
      </c>
    </row>
    <row r="231" spans="1:65" s="2" customFormat="1" ht="33" customHeight="1">
      <c r="A231" s="33"/>
      <c r="B231" s="149"/>
      <c r="C231" s="150" t="s">
        <v>8</v>
      </c>
      <c r="D231" s="150" t="s">
        <v>170</v>
      </c>
      <c r="E231" s="151" t="s">
        <v>296</v>
      </c>
      <c r="F231" s="152" t="s">
        <v>297</v>
      </c>
      <c r="G231" s="153" t="s">
        <v>254</v>
      </c>
      <c r="H231" s="154">
        <v>24.914999999999999</v>
      </c>
      <c r="I231" s="155"/>
      <c r="J231" s="156">
        <f>ROUND(I231*H231,2)</f>
        <v>0</v>
      </c>
      <c r="K231" s="152" t="s">
        <v>187</v>
      </c>
      <c r="L231" s="34"/>
      <c r="M231" s="157" t="s">
        <v>1</v>
      </c>
      <c r="N231" s="158" t="s">
        <v>40</v>
      </c>
      <c r="O231" s="59"/>
      <c r="P231" s="159">
        <f>O231*H231</f>
        <v>0</v>
      </c>
      <c r="Q231" s="159">
        <v>3.6900000000000002E-2</v>
      </c>
      <c r="R231" s="159">
        <f>Q231*H231</f>
        <v>0.9193635</v>
      </c>
      <c r="S231" s="159">
        <v>0</v>
      </c>
      <c r="T231" s="160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108</v>
      </c>
      <c r="AT231" s="161" t="s">
        <v>170</v>
      </c>
      <c r="AU231" s="161" t="s">
        <v>84</v>
      </c>
      <c r="AY231" s="18" t="s">
        <v>168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82</v>
      </c>
      <c r="BK231" s="162">
        <f>ROUND(I231*H231,2)</f>
        <v>0</v>
      </c>
      <c r="BL231" s="18" t="s">
        <v>108</v>
      </c>
      <c r="BM231" s="161" t="s">
        <v>298</v>
      </c>
    </row>
    <row r="232" spans="1:65" s="2" customFormat="1" ht="58.5">
      <c r="A232" s="33"/>
      <c r="B232" s="34"/>
      <c r="C232" s="33"/>
      <c r="D232" s="163" t="s">
        <v>175</v>
      </c>
      <c r="E232" s="33"/>
      <c r="F232" s="164" t="s">
        <v>299</v>
      </c>
      <c r="G232" s="33"/>
      <c r="H232" s="33"/>
      <c r="I232" s="165"/>
      <c r="J232" s="33"/>
      <c r="K232" s="33"/>
      <c r="L232" s="34"/>
      <c r="M232" s="166"/>
      <c r="N232" s="167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175</v>
      </c>
      <c r="AU232" s="18" t="s">
        <v>84</v>
      </c>
    </row>
    <row r="233" spans="1:65" s="2" customFormat="1" ht="19.5">
      <c r="A233" s="33"/>
      <c r="B233" s="34"/>
      <c r="C233" s="33"/>
      <c r="D233" s="163" t="s">
        <v>177</v>
      </c>
      <c r="E233" s="33"/>
      <c r="F233" s="168" t="s">
        <v>178</v>
      </c>
      <c r="G233" s="33"/>
      <c r="H233" s="33"/>
      <c r="I233" s="165"/>
      <c r="J233" s="33"/>
      <c r="K233" s="33"/>
      <c r="L233" s="34"/>
      <c r="M233" s="166"/>
      <c r="N233" s="167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177</v>
      </c>
      <c r="AU233" s="18" t="s">
        <v>84</v>
      </c>
    </row>
    <row r="234" spans="1:65" s="14" customFormat="1">
      <c r="B234" s="176"/>
      <c r="D234" s="163" t="s">
        <v>179</v>
      </c>
      <c r="E234" s="177" t="s">
        <v>1</v>
      </c>
      <c r="F234" s="178" t="s">
        <v>300</v>
      </c>
      <c r="H234" s="179">
        <v>18.3</v>
      </c>
      <c r="I234" s="180"/>
      <c r="L234" s="176"/>
      <c r="M234" s="181"/>
      <c r="N234" s="182"/>
      <c r="O234" s="182"/>
      <c r="P234" s="182"/>
      <c r="Q234" s="182"/>
      <c r="R234" s="182"/>
      <c r="S234" s="182"/>
      <c r="T234" s="183"/>
      <c r="AT234" s="177" t="s">
        <v>179</v>
      </c>
      <c r="AU234" s="177" t="s">
        <v>84</v>
      </c>
      <c r="AV234" s="14" t="s">
        <v>84</v>
      </c>
      <c r="AW234" s="14" t="s">
        <v>31</v>
      </c>
      <c r="AX234" s="14" t="s">
        <v>75</v>
      </c>
      <c r="AY234" s="177" t="s">
        <v>168</v>
      </c>
    </row>
    <row r="235" spans="1:65" s="14" customFormat="1">
      <c r="B235" s="176"/>
      <c r="D235" s="163" t="s">
        <v>179</v>
      </c>
      <c r="E235" s="177" t="s">
        <v>1</v>
      </c>
      <c r="F235" s="178" t="s">
        <v>294</v>
      </c>
      <c r="H235" s="179">
        <v>1.415</v>
      </c>
      <c r="I235" s="180"/>
      <c r="L235" s="176"/>
      <c r="M235" s="181"/>
      <c r="N235" s="182"/>
      <c r="O235" s="182"/>
      <c r="P235" s="182"/>
      <c r="Q235" s="182"/>
      <c r="R235" s="182"/>
      <c r="S235" s="182"/>
      <c r="T235" s="183"/>
      <c r="AT235" s="177" t="s">
        <v>179</v>
      </c>
      <c r="AU235" s="177" t="s">
        <v>84</v>
      </c>
      <c r="AV235" s="14" t="s">
        <v>84</v>
      </c>
      <c r="AW235" s="14" t="s">
        <v>31</v>
      </c>
      <c r="AX235" s="14" t="s">
        <v>75</v>
      </c>
      <c r="AY235" s="177" t="s">
        <v>168</v>
      </c>
    </row>
    <row r="236" spans="1:65" s="14" customFormat="1">
      <c r="B236" s="176"/>
      <c r="D236" s="163" t="s">
        <v>179</v>
      </c>
      <c r="E236" s="177" t="s">
        <v>1</v>
      </c>
      <c r="F236" s="178" t="s">
        <v>301</v>
      </c>
      <c r="H236" s="179">
        <v>3.9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7" t="s">
        <v>179</v>
      </c>
      <c r="AU236" s="177" t="s">
        <v>84</v>
      </c>
      <c r="AV236" s="14" t="s">
        <v>84</v>
      </c>
      <c r="AW236" s="14" t="s">
        <v>31</v>
      </c>
      <c r="AX236" s="14" t="s">
        <v>75</v>
      </c>
      <c r="AY236" s="177" t="s">
        <v>168</v>
      </c>
    </row>
    <row r="237" spans="1:65" s="14" customFormat="1">
      <c r="B237" s="176"/>
      <c r="D237" s="163" t="s">
        <v>179</v>
      </c>
      <c r="E237" s="177" t="s">
        <v>1</v>
      </c>
      <c r="F237" s="178" t="s">
        <v>302</v>
      </c>
      <c r="H237" s="179">
        <v>1.3</v>
      </c>
      <c r="I237" s="180"/>
      <c r="L237" s="176"/>
      <c r="M237" s="181"/>
      <c r="N237" s="182"/>
      <c r="O237" s="182"/>
      <c r="P237" s="182"/>
      <c r="Q237" s="182"/>
      <c r="R237" s="182"/>
      <c r="S237" s="182"/>
      <c r="T237" s="183"/>
      <c r="AT237" s="177" t="s">
        <v>179</v>
      </c>
      <c r="AU237" s="177" t="s">
        <v>84</v>
      </c>
      <c r="AV237" s="14" t="s">
        <v>84</v>
      </c>
      <c r="AW237" s="14" t="s">
        <v>31</v>
      </c>
      <c r="AX237" s="14" t="s">
        <v>75</v>
      </c>
      <c r="AY237" s="177" t="s">
        <v>168</v>
      </c>
    </row>
    <row r="238" spans="1:65" s="15" customFormat="1">
      <c r="B238" s="184"/>
      <c r="D238" s="163" t="s">
        <v>179</v>
      </c>
      <c r="E238" s="185" t="s">
        <v>1</v>
      </c>
      <c r="F238" s="186" t="s">
        <v>184</v>
      </c>
      <c r="H238" s="187">
        <v>24.914999999999999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179</v>
      </c>
      <c r="AU238" s="185" t="s">
        <v>84</v>
      </c>
      <c r="AV238" s="15" t="s">
        <v>108</v>
      </c>
      <c r="AW238" s="15" t="s">
        <v>31</v>
      </c>
      <c r="AX238" s="15" t="s">
        <v>82</v>
      </c>
      <c r="AY238" s="185" t="s">
        <v>168</v>
      </c>
    </row>
    <row r="239" spans="1:65" s="2" customFormat="1" ht="24.2" customHeight="1">
      <c r="A239" s="33"/>
      <c r="B239" s="149"/>
      <c r="C239" s="150" t="s">
        <v>303</v>
      </c>
      <c r="D239" s="150" t="s">
        <v>170</v>
      </c>
      <c r="E239" s="151" t="s">
        <v>304</v>
      </c>
      <c r="F239" s="152" t="s">
        <v>305</v>
      </c>
      <c r="G239" s="153" t="s">
        <v>173</v>
      </c>
      <c r="H239" s="154">
        <v>108</v>
      </c>
      <c r="I239" s="155"/>
      <c r="J239" s="156">
        <f>ROUND(I239*H239,2)</f>
        <v>0</v>
      </c>
      <c r="K239" s="152" t="s">
        <v>187</v>
      </c>
      <c r="L239" s="34"/>
      <c r="M239" s="157" t="s">
        <v>1</v>
      </c>
      <c r="N239" s="158" t="s">
        <v>40</v>
      </c>
      <c r="O239" s="59"/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1" t="s">
        <v>108</v>
      </c>
      <c r="AT239" s="161" t="s">
        <v>170</v>
      </c>
      <c r="AU239" s="161" t="s">
        <v>84</v>
      </c>
      <c r="AY239" s="18" t="s">
        <v>168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8" t="s">
        <v>82</v>
      </c>
      <c r="BK239" s="162">
        <f>ROUND(I239*H239,2)</f>
        <v>0</v>
      </c>
      <c r="BL239" s="18" t="s">
        <v>108</v>
      </c>
      <c r="BM239" s="161" t="s">
        <v>306</v>
      </c>
    </row>
    <row r="240" spans="1:65" s="2" customFormat="1" ht="19.5">
      <c r="A240" s="33"/>
      <c r="B240" s="34"/>
      <c r="C240" s="33"/>
      <c r="D240" s="163" t="s">
        <v>175</v>
      </c>
      <c r="E240" s="33"/>
      <c r="F240" s="164" t="s">
        <v>307</v>
      </c>
      <c r="G240" s="33"/>
      <c r="H240" s="33"/>
      <c r="I240" s="165"/>
      <c r="J240" s="33"/>
      <c r="K240" s="33"/>
      <c r="L240" s="34"/>
      <c r="M240" s="166"/>
      <c r="N240" s="167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175</v>
      </c>
      <c r="AU240" s="18" t="s">
        <v>84</v>
      </c>
    </row>
    <row r="241" spans="1:65" s="2" customFormat="1" ht="19.5">
      <c r="A241" s="33"/>
      <c r="B241" s="34"/>
      <c r="C241" s="33"/>
      <c r="D241" s="163" t="s">
        <v>177</v>
      </c>
      <c r="E241" s="33"/>
      <c r="F241" s="168" t="s">
        <v>178</v>
      </c>
      <c r="G241" s="33"/>
      <c r="H241" s="33"/>
      <c r="I241" s="165"/>
      <c r="J241" s="33"/>
      <c r="K241" s="33"/>
      <c r="L241" s="34"/>
      <c r="M241" s="166"/>
      <c r="N241" s="167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177</v>
      </c>
      <c r="AU241" s="18" t="s">
        <v>84</v>
      </c>
    </row>
    <row r="242" spans="1:65" s="13" customFormat="1" ht="22.5">
      <c r="B242" s="169"/>
      <c r="D242" s="163" t="s">
        <v>179</v>
      </c>
      <c r="E242" s="170" t="s">
        <v>1</v>
      </c>
      <c r="F242" s="171" t="s">
        <v>308</v>
      </c>
      <c r="H242" s="170" t="s">
        <v>1</v>
      </c>
      <c r="I242" s="172"/>
      <c r="L242" s="169"/>
      <c r="M242" s="173"/>
      <c r="N242" s="174"/>
      <c r="O242" s="174"/>
      <c r="P242" s="174"/>
      <c r="Q242" s="174"/>
      <c r="R242" s="174"/>
      <c r="S242" s="174"/>
      <c r="T242" s="175"/>
      <c r="AT242" s="170" t="s">
        <v>179</v>
      </c>
      <c r="AU242" s="170" t="s">
        <v>84</v>
      </c>
      <c r="AV242" s="13" t="s">
        <v>82</v>
      </c>
      <c r="AW242" s="13" t="s">
        <v>31</v>
      </c>
      <c r="AX242" s="13" t="s">
        <v>75</v>
      </c>
      <c r="AY242" s="170" t="s">
        <v>168</v>
      </c>
    </row>
    <row r="243" spans="1:65" s="14" customFormat="1">
      <c r="B243" s="176"/>
      <c r="D243" s="163" t="s">
        <v>179</v>
      </c>
      <c r="E243" s="177" t="s">
        <v>1</v>
      </c>
      <c r="F243" s="178" t="s">
        <v>309</v>
      </c>
      <c r="H243" s="179">
        <v>3.9</v>
      </c>
      <c r="I243" s="180"/>
      <c r="L243" s="176"/>
      <c r="M243" s="181"/>
      <c r="N243" s="182"/>
      <c r="O243" s="182"/>
      <c r="P243" s="182"/>
      <c r="Q243" s="182"/>
      <c r="R243" s="182"/>
      <c r="S243" s="182"/>
      <c r="T243" s="183"/>
      <c r="AT243" s="177" t="s">
        <v>179</v>
      </c>
      <c r="AU243" s="177" t="s">
        <v>84</v>
      </c>
      <c r="AV243" s="14" t="s">
        <v>84</v>
      </c>
      <c r="AW243" s="14" t="s">
        <v>31</v>
      </c>
      <c r="AX243" s="14" t="s">
        <v>75</v>
      </c>
      <c r="AY243" s="177" t="s">
        <v>168</v>
      </c>
    </row>
    <row r="244" spans="1:65" s="14" customFormat="1">
      <c r="B244" s="176"/>
      <c r="D244" s="163" t="s">
        <v>179</v>
      </c>
      <c r="E244" s="177" t="s">
        <v>1</v>
      </c>
      <c r="F244" s="178" t="s">
        <v>310</v>
      </c>
      <c r="H244" s="179">
        <v>9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179</v>
      </c>
      <c r="AU244" s="177" t="s">
        <v>84</v>
      </c>
      <c r="AV244" s="14" t="s">
        <v>84</v>
      </c>
      <c r="AW244" s="14" t="s">
        <v>31</v>
      </c>
      <c r="AX244" s="14" t="s">
        <v>75</v>
      </c>
      <c r="AY244" s="177" t="s">
        <v>168</v>
      </c>
    </row>
    <row r="245" spans="1:65" s="14" customFormat="1">
      <c r="B245" s="176"/>
      <c r="D245" s="163" t="s">
        <v>179</v>
      </c>
      <c r="E245" s="177" t="s">
        <v>1</v>
      </c>
      <c r="F245" s="178" t="s">
        <v>311</v>
      </c>
      <c r="H245" s="179">
        <v>14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77" t="s">
        <v>179</v>
      </c>
      <c r="AU245" s="177" t="s">
        <v>84</v>
      </c>
      <c r="AV245" s="14" t="s">
        <v>84</v>
      </c>
      <c r="AW245" s="14" t="s">
        <v>31</v>
      </c>
      <c r="AX245" s="14" t="s">
        <v>75</v>
      </c>
      <c r="AY245" s="177" t="s">
        <v>168</v>
      </c>
    </row>
    <row r="246" spans="1:65" s="14" customFormat="1">
      <c r="B246" s="176"/>
      <c r="D246" s="163" t="s">
        <v>179</v>
      </c>
      <c r="E246" s="177" t="s">
        <v>1</v>
      </c>
      <c r="F246" s="178" t="s">
        <v>312</v>
      </c>
      <c r="H246" s="179">
        <v>6.7</v>
      </c>
      <c r="I246" s="180"/>
      <c r="L246" s="176"/>
      <c r="M246" s="181"/>
      <c r="N246" s="182"/>
      <c r="O246" s="182"/>
      <c r="P246" s="182"/>
      <c r="Q246" s="182"/>
      <c r="R246" s="182"/>
      <c r="S246" s="182"/>
      <c r="T246" s="183"/>
      <c r="AT246" s="177" t="s">
        <v>179</v>
      </c>
      <c r="AU246" s="177" t="s">
        <v>84</v>
      </c>
      <c r="AV246" s="14" t="s">
        <v>84</v>
      </c>
      <c r="AW246" s="14" t="s">
        <v>31</v>
      </c>
      <c r="AX246" s="14" t="s">
        <v>75</v>
      </c>
      <c r="AY246" s="177" t="s">
        <v>168</v>
      </c>
    </row>
    <row r="247" spans="1:65" s="14" customFormat="1">
      <c r="B247" s="176"/>
      <c r="D247" s="163" t="s">
        <v>179</v>
      </c>
      <c r="E247" s="177" t="s">
        <v>1</v>
      </c>
      <c r="F247" s="178" t="s">
        <v>313</v>
      </c>
      <c r="H247" s="179">
        <v>17.100000000000001</v>
      </c>
      <c r="I247" s="180"/>
      <c r="L247" s="176"/>
      <c r="M247" s="181"/>
      <c r="N247" s="182"/>
      <c r="O247" s="182"/>
      <c r="P247" s="182"/>
      <c r="Q247" s="182"/>
      <c r="R247" s="182"/>
      <c r="S247" s="182"/>
      <c r="T247" s="183"/>
      <c r="AT247" s="177" t="s">
        <v>179</v>
      </c>
      <c r="AU247" s="177" t="s">
        <v>84</v>
      </c>
      <c r="AV247" s="14" t="s">
        <v>84</v>
      </c>
      <c r="AW247" s="14" t="s">
        <v>31</v>
      </c>
      <c r="AX247" s="14" t="s">
        <v>75</v>
      </c>
      <c r="AY247" s="177" t="s">
        <v>168</v>
      </c>
    </row>
    <row r="248" spans="1:65" s="13" customFormat="1">
      <c r="B248" s="169"/>
      <c r="D248" s="163" t="s">
        <v>179</v>
      </c>
      <c r="E248" s="170" t="s">
        <v>1</v>
      </c>
      <c r="F248" s="171" t="s">
        <v>314</v>
      </c>
      <c r="H248" s="170" t="s">
        <v>1</v>
      </c>
      <c r="I248" s="172"/>
      <c r="L248" s="169"/>
      <c r="M248" s="173"/>
      <c r="N248" s="174"/>
      <c r="O248" s="174"/>
      <c r="P248" s="174"/>
      <c r="Q248" s="174"/>
      <c r="R248" s="174"/>
      <c r="S248" s="174"/>
      <c r="T248" s="175"/>
      <c r="AT248" s="170" t="s">
        <v>179</v>
      </c>
      <c r="AU248" s="170" t="s">
        <v>84</v>
      </c>
      <c r="AV248" s="13" t="s">
        <v>82</v>
      </c>
      <c r="AW248" s="13" t="s">
        <v>31</v>
      </c>
      <c r="AX248" s="13" t="s">
        <v>75</v>
      </c>
      <c r="AY248" s="170" t="s">
        <v>168</v>
      </c>
    </row>
    <row r="249" spans="1:65" s="14" customFormat="1" ht="22.5">
      <c r="B249" s="176"/>
      <c r="D249" s="163" t="s">
        <v>179</v>
      </c>
      <c r="E249" s="177" t="s">
        <v>1</v>
      </c>
      <c r="F249" s="178" t="s">
        <v>315</v>
      </c>
      <c r="H249" s="179">
        <v>57.3</v>
      </c>
      <c r="I249" s="180"/>
      <c r="L249" s="176"/>
      <c r="M249" s="181"/>
      <c r="N249" s="182"/>
      <c r="O249" s="182"/>
      <c r="P249" s="182"/>
      <c r="Q249" s="182"/>
      <c r="R249" s="182"/>
      <c r="S249" s="182"/>
      <c r="T249" s="183"/>
      <c r="AT249" s="177" t="s">
        <v>179</v>
      </c>
      <c r="AU249" s="177" t="s">
        <v>84</v>
      </c>
      <c r="AV249" s="14" t="s">
        <v>84</v>
      </c>
      <c r="AW249" s="14" t="s">
        <v>31</v>
      </c>
      <c r="AX249" s="14" t="s">
        <v>75</v>
      </c>
      <c r="AY249" s="177" t="s">
        <v>168</v>
      </c>
    </row>
    <row r="250" spans="1:65" s="15" customFormat="1">
      <c r="B250" s="184"/>
      <c r="D250" s="163" t="s">
        <v>179</v>
      </c>
      <c r="E250" s="185" t="s">
        <v>1</v>
      </c>
      <c r="F250" s="186" t="s">
        <v>184</v>
      </c>
      <c r="H250" s="187">
        <v>108</v>
      </c>
      <c r="I250" s="188"/>
      <c r="L250" s="184"/>
      <c r="M250" s="189"/>
      <c r="N250" s="190"/>
      <c r="O250" s="190"/>
      <c r="P250" s="190"/>
      <c r="Q250" s="190"/>
      <c r="R250" s="190"/>
      <c r="S250" s="190"/>
      <c r="T250" s="191"/>
      <c r="AT250" s="185" t="s">
        <v>179</v>
      </c>
      <c r="AU250" s="185" t="s">
        <v>84</v>
      </c>
      <c r="AV250" s="15" t="s">
        <v>108</v>
      </c>
      <c r="AW250" s="15" t="s">
        <v>31</v>
      </c>
      <c r="AX250" s="15" t="s">
        <v>82</v>
      </c>
      <c r="AY250" s="185" t="s">
        <v>168</v>
      </c>
    </row>
    <row r="251" spans="1:65" s="2" customFormat="1" ht="33" customHeight="1">
      <c r="A251" s="33"/>
      <c r="B251" s="149"/>
      <c r="C251" s="150" t="s">
        <v>316</v>
      </c>
      <c r="D251" s="150" t="s">
        <v>170</v>
      </c>
      <c r="E251" s="151" t="s">
        <v>317</v>
      </c>
      <c r="F251" s="152" t="s">
        <v>318</v>
      </c>
      <c r="G251" s="153" t="s">
        <v>319</v>
      </c>
      <c r="H251" s="154">
        <v>20.271000000000001</v>
      </c>
      <c r="I251" s="155"/>
      <c r="J251" s="156">
        <f>ROUND(I251*H251,2)</f>
        <v>0</v>
      </c>
      <c r="K251" s="152" t="s">
        <v>187</v>
      </c>
      <c r="L251" s="34"/>
      <c r="M251" s="157" t="s">
        <v>1</v>
      </c>
      <c r="N251" s="158" t="s">
        <v>40</v>
      </c>
      <c r="O251" s="59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108</v>
      </c>
      <c r="AT251" s="161" t="s">
        <v>170</v>
      </c>
      <c r="AU251" s="161" t="s">
        <v>84</v>
      </c>
      <c r="AY251" s="18" t="s">
        <v>168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82</v>
      </c>
      <c r="BK251" s="162">
        <f>ROUND(I251*H251,2)</f>
        <v>0</v>
      </c>
      <c r="BL251" s="18" t="s">
        <v>108</v>
      </c>
      <c r="BM251" s="161" t="s">
        <v>320</v>
      </c>
    </row>
    <row r="252" spans="1:65" s="2" customFormat="1" ht="29.25">
      <c r="A252" s="33"/>
      <c r="B252" s="34"/>
      <c r="C252" s="33"/>
      <c r="D252" s="163" t="s">
        <v>175</v>
      </c>
      <c r="E252" s="33"/>
      <c r="F252" s="164" t="s">
        <v>321</v>
      </c>
      <c r="G252" s="33"/>
      <c r="H252" s="33"/>
      <c r="I252" s="165"/>
      <c r="J252" s="33"/>
      <c r="K252" s="33"/>
      <c r="L252" s="34"/>
      <c r="M252" s="166"/>
      <c r="N252" s="167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175</v>
      </c>
      <c r="AU252" s="18" t="s">
        <v>84</v>
      </c>
    </row>
    <row r="253" spans="1:65" s="2" customFormat="1" ht="29.25">
      <c r="A253" s="33"/>
      <c r="B253" s="34"/>
      <c r="C253" s="33"/>
      <c r="D253" s="163" t="s">
        <v>177</v>
      </c>
      <c r="E253" s="33"/>
      <c r="F253" s="168" t="s">
        <v>322</v>
      </c>
      <c r="G253" s="33"/>
      <c r="H253" s="33"/>
      <c r="I253" s="165"/>
      <c r="J253" s="33"/>
      <c r="K253" s="33"/>
      <c r="L253" s="34"/>
      <c r="M253" s="166"/>
      <c r="N253" s="167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177</v>
      </c>
      <c r="AU253" s="18" t="s">
        <v>84</v>
      </c>
    </row>
    <row r="254" spans="1:65" s="13" customFormat="1" ht="22.5">
      <c r="B254" s="169"/>
      <c r="D254" s="163" t="s">
        <v>179</v>
      </c>
      <c r="E254" s="170" t="s">
        <v>1</v>
      </c>
      <c r="F254" s="171" t="s">
        <v>323</v>
      </c>
      <c r="H254" s="170" t="s">
        <v>1</v>
      </c>
      <c r="I254" s="172"/>
      <c r="L254" s="169"/>
      <c r="M254" s="173"/>
      <c r="N254" s="174"/>
      <c r="O254" s="174"/>
      <c r="P254" s="174"/>
      <c r="Q254" s="174"/>
      <c r="R254" s="174"/>
      <c r="S254" s="174"/>
      <c r="T254" s="175"/>
      <c r="AT254" s="170" t="s">
        <v>179</v>
      </c>
      <c r="AU254" s="170" t="s">
        <v>84</v>
      </c>
      <c r="AV254" s="13" t="s">
        <v>82</v>
      </c>
      <c r="AW254" s="13" t="s">
        <v>31</v>
      </c>
      <c r="AX254" s="13" t="s">
        <v>75</v>
      </c>
      <c r="AY254" s="170" t="s">
        <v>168</v>
      </c>
    </row>
    <row r="255" spans="1:65" s="14" customFormat="1" ht="22.5">
      <c r="B255" s="176"/>
      <c r="D255" s="163" t="s">
        <v>179</v>
      </c>
      <c r="E255" s="177" t="s">
        <v>1</v>
      </c>
      <c r="F255" s="178" t="s">
        <v>324</v>
      </c>
      <c r="H255" s="179">
        <v>21.405000000000001</v>
      </c>
      <c r="I255" s="180"/>
      <c r="L255" s="176"/>
      <c r="M255" s="181"/>
      <c r="N255" s="182"/>
      <c r="O255" s="182"/>
      <c r="P255" s="182"/>
      <c r="Q255" s="182"/>
      <c r="R255" s="182"/>
      <c r="S255" s="182"/>
      <c r="T255" s="183"/>
      <c r="AT255" s="177" t="s">
        <v>179</v>
      </c>
      <c r="AU255" s="177" t="s">
        <v>84</v>
      </c>
      <c r="AV255" s="14" t="s">
        <v>84</v>
      </c>
      <c r="AW255" s="14" t="s">
        <v>31</v>
      </c>
      <c r="AX255" s="14" t="s">
        <v>75</v>
      </c>
      <c r="AY255" s="177" t="s">
        <v>168</v>
      </c>
    </row>
    <row r="256" spans="1:65" s="13" customFormat="1" ht="22.5">
      <c r="B256" s="169"/>
      <c r="D256" s="163" t="s">
        <v>179</v>
      </c>
      <c r="E256" s="170" t="s">
        <v>1</v>
      </c>
      <c r="F256" s="171" t="s">
        <v>325</v>
      </c>
      <c r="H256" s="170" t="s">
        <v>1</v>
      </c>
      <c r="I256" s="172"/>
      <c r="L256" s="169"/>
      <c r="M256" s="173"/>
      <c r="N256" s="174"/>
      <c r="O256" s="174"/>
      <c r="P256" s="174"/>
      <c r="Q256" s="174"/>
      <c r="R256" s="174"/>
      <c r="S256" s="174"/>
      <c r="T256" s="175"/>
      <c r="AT256" s="170" t="s">
        <v>179</v>
      </c>
      <c r="AU256" s="170" t="s">
        <v>84</v>
      </c>
      <c r="AV256" s="13" t="s">
        <v>82</v>
      </c>
      <c r="AW256" s="13" t="s">
        <v>31</v>
      </c>
      <c r="AX256" s="13" t="s">
        <v>75</v>
      </c>
      <c r="AY256" s="170" t="s">
        <v>168</v>
      </c>
    </row>
    <row r="257" spans="1:65" s="14" customFormat="1" ht="22.5">
      <c r="B257" s="176"/>
      <c r="D257" s="163" t="s">
        <v>179</v>
      </c>
      <c r="E257" s="177" t="s">
        <v>1</v>
      </c>
      <c r="F257" s="178" t="s">
        <v>326</v>
      </c>
      <c r="H257" s="179">
        <v>13.342000000000001</v>
      </c>
      <c r="I257" s="180"/>
      <c r="L257" s="176"/>
      <c r="M257" s="181"/>
      <c r="N257" s="182"/>
      <c r="O257" s="182"/>
      <c r="P257" s="182"/>
      <c r="Q257" s="182"/>
      <c r="R257" s="182"/>
      <c r="S257" s="182"/>
      <c r="T257" s="183"/>
      <c r="AT257" s="177" t="s">
        <v>179</v>
      </c>
      <c r="AU257" s="177" t="s">
        <v>84</v>
      </c>
      <c r="AV257" s="14" t="s">
        <v>84</v>
      </c>
      <c r="AW257" s="14" t="s">
        <v>31</v>
      </c>
      <c r="AX257" s="14" t="s">
        <v>75</v>
      </c>
      <c r="AY257" s="177" t="s">
        <v>168</v>
      </c>
    </row>
    <row r="258" spans="1:65" s="13" customFormat="1" ht="22.5">
      <c r="B258" s="169"/>
      <c r="D258" s="163" t="s">
        <v>179</v>
      </c>
      <c r="E258" s="170" t="s">
        <v>1</v>
      </c>
      <c r="F258" s="171" t="s">
        <v>327</v>
      </c>
      <c r="H258" s="170" t="s">
        <v>1</v>
      </c>
      <c r="I258" s="172"/>
      <c r="L258" s="169"/>
      <c r="M258" s="173"/>
      <c r="N258" s="174"/>
      <c r="O258" s="174"/>
      <c r="P258" s="174"/>
      <c r="Q258" s="174"/>
      <c r="R258" s="174"/>
      <c r="S258" s="174"/>
      <c r="T258" s="175"/>
      <c r="AT258" s="170" t="s">
        <v>179</v>
      </c>
      <c r="AU258" s="170" t="s">
        <v>84</v>
      </c>
      <c r="AV258" s="13" t="s">
        <v>82</v>
      </c>
      <c r="AW258" s="13" t="s">
        <v>31</v>
      </c>
      <c r="AX258" s="13" t="s">
        <v>75</v>
      </c>
      <c r="AY258" s="170" t="s">
        <v>168</v>
      </c>
    </row>
    <row r="259" spans="1:65" s="14" customFormat="1">
      <c r="B259" s="176"/>
      <c r="D259" s="163" t="s">
        <v>179</v>
      </c>
      <c r="E259" s="177" t="s">
        <v>1</v>
      </c>
      <c r="F259" s="178" t="s">
        <v>328</v>
      </c>
      <c r="H259" s="179">
        <v>34.911999999999999</v>
      </c>
      <c r="I259" s="180"/>
      <c r="L259" s="176"/>
      <c r="M259" s="181"/>
      <c r="N259" s="182"/>
      <c r="O259" s="182"/>
      <c r="P259" s="182"/>
      <c r="Q259" s="182"/>
      <c r="R259" s="182"/>
      <c r="S259" s="182"/>
      <c r="T259" s="183"/>
      <c r="AT259" s="177" t="s">
        <v>179</v>
      </c>
      <c r="AU259" s="177" t="s">
        <v>84</v>
      </c>
      <c r="AV259" s="14" t="s">
        <v>84</v>
      </c>
      <c r="AW259" s="14" t="s">
        <v>31</v>
      </c>
      <c r="AX259" s="14" t="s">
        <v>75</v>
      </c>
      <c r="AY259" s="177" t="s">
        <v>168</v>
      </c>
    </row>
    <row r="260" spans="1:65" s="13" customFormat="1" ht="22.5">
      <c r="B260" s="169"/>
      <c r="D260" s="163" t="s">
        <v>179</v>
      </c>
      <c r="E260" s="170" t="s">
        <v>1</v>
      </c>
      <c r="F260" s="171" t="s">
        <v>329</v>
      </c>
      <c r="H260" s="170" t="s">
        <v>1</v>
      </c>
      <c r="I260" s="172"/>
      <c r="L260" s="169"/>
      <c r="M260" s="173"/>
      <c r="N260" s="174"/>
      <c r="O260" s="174"/>
      <c r="P260" s="174"/>
      <c r="Q260" s="174"/>
      <c r="R260" s="174"/>
      <c r="S260" s="174"/>
      <c r="T260" s="175"/>
      <c r="AT260" s="170" t="s">
        <v>179</v>
      </c>
      <c r="AU260" s="170" t="s">
        <v>84</v>
      </c>
      <c r="AV260" s="13" t="s">
        <v>82</v>
      </c>
      <c r="AW260" s="13" t="s">
        <v>31</v>
      </c>
      <c r="AX260" s="13" t="s">
        <v>75</v>
      </c>
      <c r="AY260" s="170" t="s">
        <v>168</v>
      </c>
    </row>
    <row r="261" spans="1:65" s="14" customFormat="1" ht="22.5">
      <c r="B261" s="176"/>
      <c r="D261" s="163" t="s">
        <v>179</v>
      </c>
      <c r="E261" s="177" t="s">
        <v>1</v>
      </c>
      <c r="F261" s="178" t="s">
        <v>330</v>
      </c>
      <c r="H261" s="179">
        <v>4.47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75</v>
      </c>
      <c r="AY261" s="177" t="s">
        <v>168</v>
      </c>
    </row>
    <row r="262" spans="1:65" s="13" customFormat="1" ht="22.5">
      <c r="B262" s="169"/>
      <c r="D262" s="163" t="s">
        <v>179</v>
      </c>
      <c r="E262" s="170" t="s">
        <v>1</v>
      </c>
      <c r="F262" s="171" t="s">
        <v>331</v>
      </c>
      <c r="H262" s="170" t="s">
        <v>1</v>
      </c>
      <c r="I262" s="172"/>
      <c r="L262" s="169"/>
      <c r="M262" s="173"/>
      <c r="N262" s="174"/>
      <c r="O262" s="174"/>
      <c r="P262" s="174"/>
      <c r="Q262" s="174"/>
      <c r="R262" s="174"/>
      <c r="S262" s="174"/>
      <c r="T262" s="175"/>
      <c r="AT262" s="170" t="s">
        <v>179</v>
      </c>
      <c r="AU262" s="170" t="s">
        <v>84</v>
      </c>
      <c r="AV262" s="13" t="s">
        <v>82</v>
      </c>
      <c r="AW262" s="13" t="s">
        <v>31</v>
      </c>
      <c r="AX262" s="13" t="s">
        <v>75</v>
      </c>
      <c r="AY262" s="170" t="s">
        <v>168</v>
      </c>
    </row>
    <row r="263" spans="1:65" s="14" customFormat="1">
      <c r="B263" s="176"/>
      <c r="D263" s="163" t="s">
        <v>179</v>
      </c>
      <c r="E263" s="177" t="s">
        <v>1</v>
      </c>
      <c r="F263" s="178" t="s">
        <v>332</v>
      </c>
      <c r="H263" s="179">
        <v>27.225000000000001</v>
      </c>
      <c r="I263" s="180"/>
      <c r="L263" s="176"/>
      <c r="M263" s="181"/>
      <c r="N263" s="182"/>
      <c r="O263" s="182"/>
      <c r="P263" s="182"/>
      <c r="Q263" s="182"/>
      <c r="R263" s="182"/>
      <c r="S263" s="182"/>
      <c r="T263" s="183"/>
      <c r="AT263" s="177" t="s">
        <v>179</v>
      </c>
      <c r="AU263" s="177" t="s">
        <v>84</v>
      </c>
      <c r="AV263" s="14" t="s">
        <v>84</v>
      </c>
      <c r="AW263" s="14" t="s">
        <v>31</v>
      </c>
      <c r="AX263" s="14" t="s">
        <v>75</v>
      </c>
      <c r="AY263" s="177" t="s">
        <v>168</v>
      </c>
    </row>
    <row r="264" spans="1:65" s="16" customFormat="1">
      <c r="B264" s="192"/>
      <c r="D264" s="163" t="s">
        <v>179</v>
      </c>
      <c r="E264" s="193" t="s">
        <v>1</v>
      </c>
      <c r="F264" s="194" t="s">
        <v>333</v>
      </c>
      <c r="H264" s="195">
        <v>101.354</v>
      </c>
      <c r="I264" s="196"/>
      <c r="L264" s="192"/>
      <c r="M264" s="197"/>
      <c r="N264" s="198"/>
      <c r="O264" s="198"/>
      <c r="P264" s="198"/>
      <c r="Q264" s="198"/>
      <c r="R264" s="198"/>
      <c r="S264" s="198"/>
      <c r="T264" s="199"/>
      <c r="AT264" s="193" t="s">
        <v>179</v>
      </c>
      <c r="AU264" s="193" t="s">
        <v>84</v>
      </c>
      <c r="AV264" s="16" t="s">
        <v>104</v>
      </c>
      <c r="AW264" s="16" t="s">
        <v>31</v>
      </c>
      <c r="AX264" s="16" t="s">
        <v>75</v>
      </c>
      <c r="AY264" s="193" t="s">
        <v>168</v>
      </c>
    </row>
    <row r="265" spans="1:65" s="14" customFormat="1">
      <c r="B265" s="176"/>
      <c r="D265" s="163" t="s">
        <v>179</v>
      </c>
      <c r="E265" s="177" t="s">
        <v>1</v>
      </c>
      <c r="F265" s="178" t="s">
        <v>334</v>
      </c>
      <c r="H265" s="179">
        <v>20.271000000000001</v>
      </c>
      <c r="I265" s="180"/>
      <c r="L265" s="176"/>
      <c r="M265" s="181"/>
      <c r="N265" s="182"/>
      <c r="O265" s="182"/>
      <c r="P265" s="182"/>
      <c r="Q265" s="182"/>
      <c r="R265" s="182"/>
      <c r="S265" s="182"/>
      <c r="T265" s="183"/>
      <c r="AT265" s="177" t="s">
        <v>179</v>
      </c>
      <c r="AU265" s="177" t="s">
        <v>84</v>
      </c>
      <c r="AV265" s="14" t="s">
        <v>84</v>
      </c>
      <c r="AW265" s="14" t="s">
        <v>31</v>
      </c>
      <c r="AX265" s="14" t="s">
        <v>82</v>
      </c>
      <c r="AY265" s="177" t="s">
        <v>168</v>
      </c>
    </row>
    <row r="266" spans="1:65" s="2" customFormat="1" ht="33" customHeight="1">
      <c r="A266" s="33"/>
      <c r="B266" s="149"/>
      <c r="C266" s="150" t="s">
        <v>335</v>
      </c>
      <c r="D266" s="150" t="s">
        <v>170</v>
      </c>
      <c r="E266" s="151" t="s">
        <v>336</v>
      </c>
      <c r="F266" s="152" t="s">
        <v>337</v>
      </c>
      <c r="G266" s="153" t="s">
        <v>319</v>
      </c>
      <c r="H266" s="154">
        <v>70.947999999999993</v>
      </c>
      <c r="I266" s="155"/>
      <c r="J266" s="156">
        <f>ROUND(I266*H266,2)</f>
        <v>0</v>
      </c>
      <c r="K266" s="152" t="s">
        <v>187</v>
      </c>
      <c r="L266" s="34"/>
      <c r="M266" s="157" t="s">
        <v>1</v>
      </c>
      <c r="N266" s="158" t="s">
        <v>40</v>
      </c>
      <c r="O266" s="59"/>
      <c r="P266" s="159">
        <f>O266*H266</f>
        <v>0</v>
      </c>
      <c r="Q266" s="159">
        <v>0</v>
      </c>
      <c r="R266" s="159">
        <f>Q266*H266</f>
        <v>0</v>
      </c>
      <c r="S266" s="159">
        <v>0</v>
      </c>
      <c r="T266" s="16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1" t="s">
        <v>108</v>
      </c>
      <c r="AT266" s="161" t="s">
        <v>170</v>
      </c>
      <c r="AU266" s="161" t="s">
        <v>84</v>
      </c>
      <c r="AY266" s="18" t="s">
        <v>168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82</v>
      </c>
      <c r="BK266" s="162">
        <f>ROUND(I266*H266,2)</f>
        <v>0</v>
      </c>
      <c r="BL266" s="18" t="s">
        <v>108</v>
      </c>
      <c r="BM266" s="161" t="s">
        <v>338</v>
      </c>
    </row>
    <row r="267" spans="1:65" s="2" customFormat="1" ht="29.25">
      <c r="A267" s="33"/>
      <c r="B267" s="34"/>
      <c r="C267" s="33"/>
      <c r="D267" s="163" t="s">
        <v>175</v>
      </c>
      <c r="E267" s="33"/>
      <c r="F267" s="164" t="s">
        <v>339</v>
      </c>
      <c r="G267" s="33"/>
      <c r="H267" s="33"/>
      <c r="I267" s="165"/>
      <c r="J267" s="33"/>
      <c r="K267" s="33"/>
      <c r="L267" s="34"/>
      <c r="M267" s="166"/>
      <c r="N267" s="167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175</v>
      </c>
      <c r="AU267" s="18" t="s">
        <v>84</v>
      </c>
    </row>
    <row r="268" spans="1:65" s="2" customFormat="1" ht="29.25">
      <c r="A268" s="33"/>
      <c r="B268" s="34"/>
      <c r="C268" s="33"/>
      <c r="D268" s="163" t="s">
        <v>177</v>
      </c>
      <c r="E268" s="33"/>
      <c r="F268" s="168" t="s">
        <v>322</v>
      </c>
      <c r="G268" s="33"/>
      <c r="H268" s="33"/>
      <c r="I268" s="165"/>
      <c r="J268" s="33"/>
      <c r="K268" s="33"/>
      <c r="L268" s="34"/>
      <c r="M268" s="166"/>
      <c r="N268" s="167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177</v>
      </c>
      <c r="AU268" s="18" t="s">
        <v>84</v>
      </c>
    </row>
    <row r="269" spans="1:65" s="13" customFormat="1">
      <c r="B269" s="169"/>
      <c r="D269" s="163" t="s">
        <v>179</v>
      </c>
      <c r="E269" s="170" t="s">
        <v>1</v>
      </c>
      <c r="F269" s="171" t="s">
        <v>340</v>
      </c>
      <c r="H269" s="170" t="s">
        <v>1</v>
      </c>
      <c r="I269" s="172"/>
      <c r="L269" s="169"/>
      <c r="M269" s="173"/>
      <c r="N269" s="174"/>
      <c r="O269" s="174"/>
      <c r="P269" s="174"/>
      <c r="Q269" s="174"/>
      <c r="R269" s="174"/>
      <c r="S269" s="174"/>
      <c r="T269" s="175"/>
      <c r="AT269" s="170" t="s">
        <v>179</v>
      </c>
      <c r="AU269" s="170" t="s">
        <v>84</v>
      </c>
      <c r="AV269" s="13" t="s">
        <v>82</v>
      </c>
      <c r="AW269" s="13" t="s">
        <v>31</v>
      </c>
      <c r="AX269" s="13" t="s">
        <v>75</v>
      </c>
      <c r="AY269" s="170" t="s">
        <v>168</v>
      </c>
    </row>
    <row r="270" spans="1:65" s="14" customFormat="1">
      <c r="B270" s="176"/>
      <c r="D270" s="163" t="s">
        <v>179</v>
      </c>
      <c r="E270" s="177" t="s">
        <v>1</v>
      </c>
      <c r="F270" s="178" t="s">
        <v>341</v>
      </c>
      <c r="H270" s="179">
        <v>70.947999999999993</v>
      </c>
      <c r="I270" s="180"/>
      <c r="L270" s="176"/>
      <c r="M270" s="181"/>
      <c r="N270" s="182"/>
      <c r="O270" s="182"/>
      <c r="P270" s="182"/>
      <c r="Q270" s="182"/>
      <c r="R270" s="182"/>
      <c r="S270" s="182"/>
      <c r="T270" s="183"/>
      <c r="AT270" s="177" t="s">
        <v>179</v>
      </c>
      <c r="AU270" s="177" t="s">
        <v>84</v>
      </c>
      <c r="AV270" s="14" t="s">
        <v>84</v>
      </c>
      <c r="AW270" s="14" t="s">
        <v>31</v>
      </c>
      <c r="AX270" s="14" t="s">
        <v>82</v>
      </c>
      <c r="AY270" s="177" t="s">
        <v>168</v>
      </c>
    </row>
    <row r="271" spans="1:65" s="2" customFormat="1" ht="33" customHeight="1">
      <c r="A271" s="33"/>
      <c r="B271" s="149"/>
      <c r="C271" s="150" t="s">
        <v>342</v>
      </c>
      <c r="D271" s="150" t="s">
        <v>170</v>
      </c>
      <c r="E271" s="151" t="s">
        <v>343</v>
      </c>
      <c r="F271" s="152" t="s">
        <v>344</v>
      </c>
      <c r="G271" s="153" t="s">
        <v>319</v>
      </c>
      <c r="H271" s="154">
        <v>10.067</v>
      </c>
      <c r="I271" s="155"/>
      <c r="J271" s="156">
        <f>ROUND(I271*H271,2)</f>
        <v>0</v>
      </c>
      <c r="K271" s="152" t="s">
        <v>187</v>
      </c>
      <c r="L271" s="34"/>
      <c r="M271" s="157" t="s">
        <v>1</v>
      </c>
      <c r="N271" s="158" t="s">
        <v>40</v>
      </c>
      <c r="O271" s="59"/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108</v>
      </c>
      <c r="AT271" s="161" t="s">
        <v>170</v>
      </c>
      <c r="AU271" s="161" t="s">
        <v>84</v>
      </c>
      <c r="AY271" s="18" t="s">
        <v>168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82</v>
      </c>
      <c r="BK271" s="162">
        <f>ROUND(I271*H271,2)</f>
        <v>0</v>
      </c>
      <c r="BL271" s="18" t="s">
        <v>108</v>
      </c>
      <c r="BM271" s="161" t="s">
        <v>345</v>
      </c>
    </row>
    <row r="272" spans="1:65" s="2" customFormat="1" ht="29.25">
      <c r="A272" s="33"/>
      <c r="B272" s="34"/>
      <c r="C272" s="33"/>
      <c r="D272" s="163" t="s">
        <v>175</v>
      </c>
      <c r="E272" s="33"/>
      <c r="F272" s="164" t="s">
        <v>346</v>
      </c>
      <c r="G272" s="33"/>
      <c r="H272" s="33"/>
      <c r="I272" s="165"/>
      <c r="J272" s="33"/>
      <c r="K272" s="33"/>
      <c r="L272" s="34"/>
      <c r="M272" s="166"/>
      <c r="N272" s="167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175</v>
      </c>
      <c r="AU272" s="18" t="s">
        <v>84</v>
      </c>
    </row>
    <row r="273" spans="1:65" s="2" customFormat="1" ht="29.25">
      <c r="A273" s="33"/>
      <c r="B273" s="34"/>
      <c r="C273" s="33"/>
      <c r="D273" s="163" t="s">
        <v>177</v>
      </c>
      <c r="E273" s="33"/>
      <c r="F273" s="168" t="s">
        <v>322</v>
      </c>
      <c r="G273" s="33"/>
      <c r="H273" s="33"/>
      <c r="I273" s="165"/>
      <c r="J273" s="33"/>
      <c r="K273" s="33"/>
      <c r="L273" s="34"/>
      <c r="M273" s="166"/>
      <c r="N273" s="167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177</v>
      </c>
      <c r="AU273" s="18" t="s">
        <v>84</v>
      </c>
    </row>
    <row r="274" spans="1:65" s="13" customFormat="1">
      <c r="B274" s="169"/>
      <c r="D274" s="163" t="s">
        <v>179</v>
      </c>
      <c r="E274" s="170" t="s">
        <v>1</v>
      </c>
      <c r="F274" s="171" t="s">
        <v>340</v>
      </c>
      <c r="H274" s="170" t="s">
        <v>1</v>
      </c>
      <c r="I274" s="172"/>
      <c r="L274" s="169"/>
      <c r="M274" s="173"/>
      <c r="N274" s="174"/>
      <c r="O274" s="174"/>
      <c r="P274" s="174"/>
      <c r="Q274" s="174"/>
      <c r="R274" s="174"/>
      <c r="S274" s="174"/>
      <c r="T274" s="175"/>
      <c r="AT274" s="170" t="s">
        <v>179</v>
      </c>
      <c r="AU274" s="170" t="s">
        <v>84</v>
      </c>
      <c r="AV274" s="13" t="s">
        <v>82</v>
      </c>
      <c r="AW274" s="13" t="s">
        <v>31</v>
      </c>
      <c r="AX274" s="13" t="s">
        <v>75</v>
      </c>
      <c r="AY274" s="170" t="s">
        <v>168</v>
      </c>
    </row>
    <row r="275" spans="1:65" s="14" customFormat="1">
      <c r="B275" s="176"/>
      <c r="D275" s="163" t="s">
        <v>179</v>
      </c>
      <c r="E275" s="177" t="s">
        <v>1</v>
      </c>
      <c r="F275" s="178" t="s">
        <v>347</v>
      </c>
      <c r="H275" s="179">
        <v>10.067</v>
      </c>
      <c r="I275" s="180"/>
      <c r="L275" s="176"/>
      <c r="M275" s="181"/>
      <c r="N275" s="182"/>
      <c r="O275" s="182"/>
      <c r="P275" s="182"/>
      <c r="Q275" s="182"/>
      <c r="R275" s="182"/>
      <c r="S275" s="182"/>
      <c r="T275" s="183"/>
      <c r="AT275" s="177" t="s">
        <v>179</v>
      </c>
      <c r="AU275" s="177" t="s">
        <v>84</v>
      </c>
      <c r="AV275" s="14" t="s">
        <v>84</v>
      </c>
      <c r="AW275" s="14" t="s">
        <v>31</v>
      </c>
      <c r="AX275" s="14" t="s">
        <v>82</v>
      </c>
      <c r="AY275" s="177" t="s">
        <v>168</v>
      </c>
    </row>
    <row r="276" spans="1:65" s="2" customFormat="1" ht="33" customHeight="1">
      <c r="A276" s="33"/>
      <c r="B276" s="149"/>
      <c r="C276" s="150" t="s">
        <v>348</v>
      </c>
      <c r="D276" s="150" t="s">
        <v>170</v>
      </c>
      <c r="E276" s="151" t="s">
        <v>349</v>
      </c>
      <c r="F276" s="152" t="s">
        <v>350</v>
      </c>
      <c r="G276" s="153" t="s">
        <v>319</v>
      </c>
      <c r="H276" s="154">
        <v>395.57400000000001</v>
      </c>
      <c r="I276" s="155"/>
      <c r="J276" s="156">
        <f>ROUND(I276*H276,2)</f>
        <v>0</v>
      </c>
      <c r="K276" s="152" t="s">
        <v>187</v>
      </c>
      <c r="L276" s="34"/>
      <c r="M276" s="157" t="s">
        <v>1</v>
      </c>
      <c r="N276" s="158" t="s">
        <v>40</v>
      </c>
      <c r="O276" s="59"/>
      <c r="P276" s="159">
        <f>O276*H276</f>
        <v>0</v>
      </c>
      <c r="Q276" s="159">
        <v>0</v>
      </c>
      <c r="R276" s="159">
        <f>Q276*H276</f>
        <v>0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108</v>
      </c>
      <c r="AT276" s="161" t="s">
        <v>170</v>
      </c>
      <c r="AU276" s="161" t="s">
        <v>84</v>
      </c>
      <c r="AY276" s="18" t="s">
        <v>168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82</v>
      </c>
      <c r="BK276" s="162">
        <f>ROUND(I276*H276,2)</f>
        <v>0</v>
      </c>
      <c r="BL276" s="18" t="s">
        <v>108</v>
      </c>
      <c r="BM276" s="161" t="s">
        <v>351</v>
      </c>
    </row>
    <row r="277" spans="1:65" s="2" customFormat="1" ht="29.25">
      <c r="A277" s="33"/>
      <c r="B277" s="34"/>
      <c r="C277" s="33"/>
      <c r="D277" s="163" t="s">
        <v>175</v>
      </c>
      <c r="E277" s="33"/>
      <c r="F277" s="164" t="s">
        <v>352</v>
      </c>
      <c r="G277" s="33"/>
      <c r="H277" s="33"/>
      <c r="I277" s="165"/>
      <c r="J277" s="33"/>
      <c r="K277" s="33"/>
      <c r="L277" s="34"/>
      <c r="M277" s="166"/>
      <c r="N277" s="167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175</v>
      </c>
      <c r="AU277" s="18" t="s">
        <v>84</v>
      </c>
    </row>
    <row r="278" spans="1:65" s="2" customFormat="1" ht="29.25">
      <c r="A278" s="33"/>
      <c r="B278" s="34"/>
      <c r="C278" s="33"/>
      <c r="D278" s="163" t="s">
        <v>177</v>
      </c>
      <c r="E278" s="33"/>
      <c r="F278" s="168" t="s">
        <v>322</v>
      </c>
      <c r="G278" s="33"/>
      <c r="H278" s="33"/>
      <c r="I278" s="165"/>
      <c r="J278" s="33"/>
      <c r="K278" s="33"/>
      <c r="L278" s="34"/>
      <c r="M278" s="166"/>
      <c r="N278" s="167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177</v>
      </c>
      <c r="AU278" s="18" t="s">
        <v>84</v>
      </c>
    </row>
    <row r="279" spans="1:65" s="13" customFormat="1" ht="22.5">
      <c r="B279" s="169"/>
      <c r="D279" s="163" t="s">
        <v>179</v>
      </c>
      <c r="E279" s="170" t="s">
        <v>1</v>
      </c>
      <c r="F279" s="171" t="s">
        <v>353</v>
      </c>
      <c r="H279" s="170" t="s">
        <v>1</v>
      </c>
      <c r="I279" s="172"/>
      <c r="L279" s="169"/>
      <c r="M279" s="173"/>
      <c r="N279" s="174"/>
      <c r="O279" s="174"/>
      <c r="P279" s="174"/>
      <c r="Q279" s="174"/>
      <c r="R279" s="174"/>
      <c r="S279" s="174"/>
      <c r="T279" s="175"/>
      <c r="AT279" s="170" t="s">
        <v>179</v>
      </c>
      <c r="AU279" s="170" t="s">
        <v>84</v>
      </c>
      <c r="AV279" s="13" t="s">
        <v>82</v>
      </c>
      <c r="AW279" s="13" t="s">
        <v>31</v>
      </c>
      <c r="AX279" s="13" t="s">
        <v>75</v>
      </c>
      <c r="AY279" s="170" t="s">
        <v>168</v>
      </c>
    </row>
    <row r="280" spans="1:65" s="14" customFormat="1">
      <c r="B280" s="176"/>
      <c r="D280" s="163" t="s">
        <v>179</v>
      </c>
      <c r="E280" s="177" t="s">
        <v>1</v>
      </c>
      <c r="F280" s="178" t="s">
        <v>354</v>
      </c>
      <c r="H280" s="179">
        <v>1746.9639999999999</v>
      </c>
      <c r="I280" s="180"/>
      <c r="L280" s="176"/>
      <c r="M280" s="181"/>
      <c r="N280" s="182"/>
      <c r="O280" s="182"/>
      <c r="P280" s="182"/>
      <c r="Q280" s="182"/>
      <c r="R280" s="182"/>
      <c r="S280" s="182"/>
      <c r="T280" s="183"/>
      <c r="AT280" s="177" t="s">
        <v>179</v>
      </c>
      <c r="AU280" s="177" t="s">
        <v>84</v>
      </c>
      <c r="AV280" s="14" t="s">
        <v>84</v>
      </c>
      <c r="AW280" s="14" t="s">
        <v>31</v>
      </c>
      <c r="AX280" s="14" t="s">
        <v>75</v>
      </c>
      <c r="AY280" s="177" t="s">
        <v>168</v>
      </c>
    </row>
    <row r="281" spans="1:65" s="14" customFormat="1">
      <c r="B281" s="176"/>
      <c r="D281" s="163" t="s">
        <v>179</v>
      </c>
      <c r="E281" s="177" t="s">
        <v>1</v>
      </c>
      <c r="F281" s="178" t="s">
        <v>355</v>
      </c>
      <c r="H281" s="179">
        <v>20.271000000000001</v>
      </c>
      <c r="I281" s="180"/>
      <c r="L281" s="176"/>
      <c r="M281" s="181"/>
      <c r="N281" s="182"/>
      <c r="O281" s="182"/>
      <c r="P281" s="182"/>
      <c r="Q281" s="182"/>
      <c r="R281" s="182"/>
      <c r="S281" s="182"/>
      <c r="T281" s="183"/>
      <c r="AT281" s="177" t="s">
        <v>179</v>
      </c>
      <c r="AU281" s="177" t="s">
        <v>84</v>
      </c>
      <c r="AV281" s="14" t="s">
        <v>84</v>
      </c>
      <c r="AW281" s="14" t="s">
        <v>31</v>
      </c>
      <c r="AX281" s="14" t="s">
        <v>75</v>
      </c>
      <c r="AY281" s="177" t="s">
        <v>168</v>
      </c>
    </row>
    <row r="282" spans="1:65" s="14" customFormat="1">
      <c r="B282" s="176"/>
      <c r="D282" s="163" t="s">
        <v>179</v>
      </c>
      <c r="E282" s="177" t="s">
        <v>1</v>
      </c>
      <c r="F282" s="178" t="s">
        <v>356</v>
      </c>
      <c r="H282" s="179">
        <v>7.7030000000000003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7" t="s">
        <v>179</v>
      </c>
      <c r="AU282" s="177" t="s">
        <v>84</v>
      </c>
      <c r="AV282" s="14" t="s">
        <v>84</v>
      </c>
      <c r="AW282" s="14" t="s">
        <v>31</v>
      </c>
      <c r="AX282" s="14" t="s">
        <v>75</v>
      </c>
      <c r="AY282" s="177" t="s">
        <v>168</v>
      </c>
    </row>
    <row r="283" spans="1:65" s="14" customFormat="1">
      <c r="B283" s="176"/>
      <c r="D283" s="163" t="s">
        <v>179</v>
      </c>
      <c r="E283" s="177" t="s">
        <v>1</v>
      </c>
      <c r="F283" s="178" t="s">
        <v>357</v>
      </c>
      <c r="H283" s="179">
        <v>18.896000000000001</v>
      </c>
      <c r="I283" s="180"/>
      <c r="L283" s="176"/>
      <c r="M283" s="181"/>
      <c r="N283" s="182"/>
      <c r="O283" s="182"/>
      <c r="P283" s="182"/>
      <c r="Q283" s="182"/>
      <c r="R283" s="182"/>
      <c r="S283" s="182"/>
      <c r="T283" s="183"/>
      <c r="AT283" s="177" t="s">
        <v>179</v>
      </c>
      <c r="AU283" s="177" t="s">
        <v>84</v>
      </c>
      <c r="AV283" s="14" t="s">
        <v>84</v>
      </c>
      <c r="AW283" s="14" t="s">
        <v>31</v>
      </c>
      <c r="AX283" s="14" t="s">
        <v>75</v>
      </c>
      <c r="AY283" s="177" t="s">
        <v>168</v>
      </c>
    </row>
    <row r="284" spans="1:65" s="14" customFormat="1">
      <c r="B284" s="176"/>
      <c r="D284" s="163" t="s">
        <v>179</v>
      </c>
      <c r="E284" s="177" t="s">
        <v>1</v>
      </c>
      <c r="F284" s="178" t="s">
        <v>358</v>
      </c>
      <c r="H284" s="179">
        <v>7.2889999999999997</v>
      </c>
      <c r="I284" s="180"/>
      <c r="L284" s="176"/>
      <c r="M284" s="181"/>
      <c r="N284" s="182"/>
      <c r="O284" s="182"/>
      <c r="P284" s="182"/>
      <c r="Q284" s="182"/>
      <c r="R284" s="182"/>
      <c r="S284" s="182"/>
      <c r="T284" s="183"/>
      <c r="AT284" s="177" t="s">
        <v>179</v>
      </c>
      <c r="AU284" s="177" t="s">
        <v>84</v>
      </c>
      <c r="AV284" s="14" t="s">
        <v>84</v>
      </c>
      <c r="AW284" s="14" t="s">
        <v>31</v>
      </c>
      <c r="AX284" s="14" t="s">
        <v>75</v>
      </c>
      <c r="AY284" s="177" t="s">
        <v>168</v>
      </c>
    </row>
    <row r="285" spans="1:65" s="14" customFormat="1" ht="22.5">
      <c r="B285" s="176"/>
      <c r="D285" s="163" t="s">
        <v>179</v>
      </c>
      <c r="E285" s="177" t="s">
        <v>1</v>
      </c>
      <c r="F285" s="178" t="s">
        <v>359</v>
      </c>
      <c r="H285" s="179">
        <v>14.192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7" t="s">
        <v>179</v>
      </c>
      <c r="AU285" s="177" t="s">
        <v>84</v>
      </c>
      <c r="AV285" s="14" t="s">
        <v>84</v>
      </c>
      <c r="AW285" s="14" t="s">
        <v>31</v>
      </c>
      <c r="AX285" s="14" t="s">
        <v>75</v>
      </c>
      <c r="AY285" s="177" t="s">
        <v>168</v>
      </c>
    </row>
    <row r="286" spans="1:65" s="14" customFormat="1" ht="22.5">
      <c r="B286" s="176"/>
      <c r="D286" s="163" t="s">
        <v>179</v>
      </c>
      <c r="E286" s="177" t="s">
        <v>1</v>
      </c>
      <c r="F286" s="178" t="s">
        <v>360</v>
      </c>
      <c r="H286" s="179">
        <v>115.227</v>
      </c>
      <c r="I286" s="180"/>
      <c r="L286" s="176"/>
      <c r="M286" s="181"/>
      <c r="N286" s="182"/>
      <c r="O286" s="182"/>
      <c r="P286" s="182"/>
      <c r="Q286" s="182"/>
      <c r="R286" s="182"/>
      <c r="S286" s="182"/>
      <c r="T286" s="183"/>
      <c r="AT286" s="177" t="s">
        <v>179</v>
      </c>
      <c r="AU286" s="177" t="s">
        <v>84</v>
      </c>
      <c r="AV286" s="14" t="s">
        <v>84</v>
      </c>
      <c r="AW286" s="14" t="s">
        <v>31</v>
      </c>
      <c r="AX286" s="14" t="s">
        <v>75</v>
      </c>
      <c r="AY286" s="177" t="s">
        <v>168</v>
      </c>
    </row>
    <row r="287" spans="1:65" s="13" customFormat="1">
      <c r="B287" s="169"/>
      <c r="D287" s="163" t="s">
        <v>179</v>
      </c>
      <c r="E287" s="170" t="s">
        <v>1</v>
      </c>
      <c r="F287" s="171" t="s">
        <v>361</v>
      </c>
      <c r="H287" s="170" t="s">
        <v>1</v>
      </c>
      <c r="I287" s="172"/>
      <c r="L287" s="169"/>
      <c r="M287" s="173"/>
      <c r="N287" s="174"/>
      <c r="O287" s="174"/>
      <c r="P287" s="174"/>
      <c r="Q287" s="174"/>
      <c r="R287" s="174"/>
      <c r="S287" s="174"/>
      <c r="T287" s="175"/>
      <c r="AT287" s="170" t="s">
        <v>179</v>
      </c>
      <c r="AU287" s="170" t="s">
        <v>84</v>
      </c>
      <c r="AV287" s="13" t="s">
        <v>82</v>
      </c>
      <c r="AW287" s="13" t="s">
        <v>31</v>
      </c>
      <c r="AX287" s="13" t="s">
        <v>75</v>
      </c>
      <c r="AY287" s="170" t="s">
        <v>168</v>
      </c>
    </row>
    <row r="288" spans="1:65" s="14" customFormat="1">
      <c r="B288" s="176"/>
      <c r="D288" s="163" t="s">
        <v>179</v>
      </c>
      <c r="E288" s="177" t="s">
        <v>1</v>
      </c>
      <c r="F288" s="178" t="s">
        <v>362</v>
      </c>
      <c r="H288" s="179">
        <v>5.4080000000000004</v>
      </c>
      <c r="I288" s="180"/>
      <c r="L288" s="176"/>
      <c r="M288" s="181"/>
      <c r="N288" s="182"/>
      <c r="O288" s="182"/>
      <c r="P288" s="182"/>
      <c r="Q288" s="182"/>
      <c r="R288" s="182"/>
      <c r="S288" s="182"/>
      <c r="T288" s="183"/>
      <c r="AT288" s="177" t="s">
        <v>179</v>
      </c>
      <c r="AU288" s="177" t="s">
        <v>84</v>
      </c>
      <c r="AV288" s="14" t="s">
        <v>84</v>
      </c>
      <c r="AW288" s="14" t="s">
        <v>31</v>
      </c>
      <c r="AX288" s="14" t="s">
        <v>75</v>
      </c>
      <c r="AY288" s="177" t="s">
        <v>168</v>
      </c>
    </row>
    <row r="289" spans="1:65" s="14" customFormat="1">
      <c r="B289" s="176"/>
      <c r="D289" s="163" t="s">
        <v>179</v>
      </c>
      <c r="E289" s="177" t="s">
        <v>1</v>
      </c>
      <c r="F289" s="178" t="s">
        <v>363</v>
      </c>
      <c r="H289" s="179">
        <v>2.835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7" t="s">
        <v>179</v>
      </c>
      <c r="AU289" s="177" t="s">
        <v>84</v>
      </c>
      <c r="AV289" s="14" t="s">
        <v>84</v>
      </c>
      <c r="AW289" s="14" t="s">
        <v>31</v>
      </c>
      <c r="AX289" s="14" t="s">
        <v>75</v>
      </c>
      <c r="AY289" s="177" t="s">
        <v>168</v>
      </c>
    </row>
    <row r="290" spans="1:65" s="14" customFormat="1">
      <c r="B290" s="176"/>
      <c r="D290" s="163" t="s">
        <v>179</v>
      </c>
      <c r="E290" s="177" t="s">
        <v>1</v>
      </c>
      <c r="F290" s="178" t="s">
        <v>364</v>
      </c>
      <c r="H290" s="179">
        <v>5.6550000000000002</v>
      </c>
      <c r="I290" s="180"/>
      <c r="L290" s="176"/>
      <c r="M290" s="181"/>
      <c r="N290" s="182"/>
      <c r="O290" s="182"/>
      <c r="P290" s="182"/>
      <c r="Q290" s="182"/>
      <c r="R290" s="182"/>
      <c r="S290" s="182"/>
      <c r="T290" s="183"/>
      <c r="AT290" s="177" t="s">
        <v>179</v>
      </c>
      <c r="AU290" s="177" t="s">
        <v>84</v>
      </c>
      <c r="AV290" s="14" t="s">
        <v>84</v>
      </c>
      <c r="AW290" s="14" t="s">
        <v>31</v>
      </c>
      <c r="AX290" s="14" t="s">
        <v>75</v>
      </c>
      <c r="AY290" s="177" t="s">
        <v>168</v>
      </c>
    </row>
    <row r="291" spans="1:65" s="13" customFormat="1" ht="22.5">
      <c r="B291" s="169"/>
      <c r="D291" s="163" t="s">
        <v>179</v>
      </c>
      <c r="E291" s="170" t="s">
        <v>1</v>
      </c>
      <c r="F291" s="171" t="s">
        <v>365</v>
      </c>
      <c r="H291" s="170" t="s">
        <v>1</v>
      </c>
      <c r="I291" s="172"/>
      <c r="L291" s="169"/>
      <c r="M291" s="173"/>
      <c r="N291" s="174"/>
      <c r="O291" s="174"/>
      <c r="P291" s="174"/>
      <c r="Q291" s="174"/>
      <c r="R291" s="174"/>
      <c r="S291" s="174"/>
      <c r="T291" s="175"/>
      <c r="AT291" s="170" t="s">
        <v>179</v>
      </c>
      <c r="AU291" s="170" t="s">
        <v>84</v>
      </c>
      <c r="AV291" s="13" t="s">
        <v>82</v>
      </c>
      <c r="AW291" s="13" t="s">
        <v>31</v>
      </c>
      <c r="AX291" s="13" t="s">
        <v>75</v>
      </c>
      <c r="AY291" s="170" t="s">
        <v>168</v>
      </c>
    </row>
    <row r="292" spans="1:65" s="14" customFormat="1" ht="22.5">
      <c r="B292" s="176"/>
      <c r="D292" s="163" t="s">
        <v>179</v>
      </c>
      <c r="E292" s="177" t="s">
        <v>1</v>
      </c>
      <c r="F292" s="178" t="s">
        <v>366</v>
      </c>
      <c r="H292" s="179">
        <v>18.218</v>
      </c>
      <c r="I292" s="180"/>
      <c r="L292" s="176"/>
      <c r="M292" s="181"/>
      <c r="N292" s="182"/>
      <c r="O292" s="182"/>
      <c r="P292" s="182"/>
      <c r="Q292" s="182"/>
      <c r="R292" s="182"/>
      <c r="S292" s="182"/>
      <c r="T292" s="183"/>
      <c r="AT292" s="177" t="s">
        <v>179</v>
      </c>
      <c r="AU292" s="177" t="s">
        <v>84</v>
      </c>
      <c r="AV292" s="14" t="s">
        <v>84</v>
      </c>
      <c r="AW292" s="14" t="s">
        <v>31</v>
      </c>
      <c r="AX292" s="14" t="s">
        <v>75</v>
      </c>
      <c r="AY292" s="177" t="s">
        <v>168</v>
      </c>
    </row>
    <row r="293" spans="1:65" s="14" customFormat="1" ht="22.5">
      <c r="B293" s="176"/>
      <c r="D293" s="163" t="s">
        <v>179</v>
      </c>
      <c r="E293" s="177" t="s">
        <v>1</v>
      </c>
      <c r="F293" s="178" t="s">
        <v>367</v>
      </c>
      <c r="H293" s="179">
        <v>23.66</v>
      </c>
      <c r="I293" s="180"/>
      <c r="L293" s="176"/>
      <c r="M293" s="181"/>
      <c r="N293" s="182"/>
      <c r="O293" s="182"/>
      <c r="P293" s="182"/>
      <c r="Q293" s="182"/>
      <c r="R293" s="182"/>
      <c r="S293" s="182"/>
      <c r="T293" s="183"/>
      <c r="AT293" s="177" t="s">
        <v>179</v>
      </c>
      <c r="AU293" s="177" t="s">
        <v>84</v>
      </c>
      <c r="AV293" s="14" t="s">
        <v>84</v>
      </c>
      <c r="AW293" s="14" t="s">
        <v>31</v>
      </c>
      <c r="AX293" s="14" t="s">
        <v>75</v>
      </c>
      <c r="AY293" s="177" t="s">
        <v>168</v>
      </c>
    </row>
    <row r="294" spans="1:65" s="14" customFormat="1">
      <c r="B294" s="176"/>
      <c r="D294" s="163" t="s">
        <v>179</v>
      </c>
      <c r="E294" s="177" t="s">
        <v>1</v>
      </c>
      <c r="F294" s="178" t="s">
        <v>368</v>
      </c>
      <c r="H294" s="179">
        <v>-8.4489999999999998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179</v>
      </c>
      <c r="AU294" s="177" t="s">
        <v>84</v>
      </c>
      <c r="AV294" s="14" t="s">
        <v>84</v>
      </c>
      <c r="AW294" s="14" t="s">
        <v>31</v>
      </c>
      <c r="AX294" s="14" t="s">
        <v>75</v>
      </c>
      <c r="AY294" s="177" t="s">
        <v>168</v>
      </c>
    </row>
    <row r="295" spans="1:65" s="15" customFormat="1">
      <c r="B295" s="184"/>
      <c r="D295" s="163" t="s">
        <v>179</v>
      </c>
      <c r="E295" s="185" t="s">
        <v>1</v>
      </c>
      <c r="F295" s="186" t="s">
        <v>184</v>
      </c>
      <c r="H295" s="187">
        <v>1977.8689999999999</v>
      </c>
      <c r="I295" s="188"/>
      <c r="L295" s="184"/>
      <c r="M295" s="189"/>
      <c r="N295" s="190"/>
      <c r="O295" s="190"/>
      <c r="P295" s="190"/>
      <c r="Q295" s="190"/>
      <c r="R295" s="190"/>
      <c r="S295" s="190"/>
      <c r="T295" s="191"/>
      <c r="AT295" s="185" t="s">
        <v>179</v>
      </c>
      <c r="AU295" s="185" t="s">
        <v>84</v>
      </c>
      <c r="AV295" s="15" t="s">
        <v>108</v>
      </c>
      <c r="AW295" s="15" t="s">
        <v>31</v>
      </c>
      <c r="AX295" s="15" t="s">
        <v>75</v>
      </c>
      <c r="AY295" s="185" t="s">
        <v>168</v>
      </c>
    </row>
    <row r="296" spans="1:65" s="14" customFormat="1">
      <c r="B296" s="176"/>
      <c r="D296" s="163" t="s">
        <v>179</v>
      </c>
      <c r="E296" s="177" t="s">
        <v>1</v>
      </c>
      <c r="F296" s="178" t="s">
        <v>369</v>
      </c>
      <c r="H296" s="179">
        <v>395.57400000000001</v>
      </c>
      <c r="I296" s="180"/>
      <c r="L296" s="176"/>
      <c r="M296" s="181"/>
      <c r="N296" s="182"/>
      <c r="O296" s="182"/>
      <c r="P296" s="182"/>
      <c r="Q296" s="182"/>
      <c r="R296" s="182"/>
      <c r="S296" s="182"/>
      <c r="T296" s="183"/>
      <c r="AT296" s="177" t="s">
        <v>179</v>
      </c>
      <c r="AU296" s="177" t="s">
        <v>84</v>
      </c>
      <c r="AV296" s="14" t="s">
        <v>84</v>
      </c>
      <c r="AW296" s="14" t="s">
        <v>31</v>
      </c>
      <c r="AX296" s="14" t="s">
        <v>82</v>
      </c>
      <c r="AY296" s="177" t="s">
        <v>168</v>
      </c>
    </row>
    <row r="297" spans="1:65" s="2" customFormat="1" ht="33" customHeight="1">
      <c r="A297" s="33"/>
      <c r="B297" s="149"/>
      <c r="C297" s="150" t="s">
        <v>7</v>
      </c>
      <c r="D297" s="150" t="s">
        <v>170</v>
      </c>
      <c r="E297" s="151" t="s">
        <v>370</v>
      </c>
      <c r="F297" s="152" t="s">
        <v>371</v>
      </c>
      <c r="G297" s="153" t="s">
        <v>319</v>
      </c>
      <c r="H297" s="154">
        <v>1384.508</v>
      </c>
      <c r="I297" s="155"/>
      <c r="J297" s="156">
        <f>ROUND(I297*H297,2)</f>
        <v>0</v>
      </c>
      <c r="K297" s="152" t="s">
        <v>187</v>
      </c>
      <c r="L297" s="34"/>
      <c r="M297" s="157" t="s">
        <v>1</v>
      </c>
      <c r="N297" s="158" t="s">
        <v>40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108</v>
      </c>
      <c r="AT297" s="161" t="s">
        <v>170</v>
      </c>
      <c r="AU297" s="161" t="s">
        <v>84</v>
      </c>
      <c r="AY297" s="18" t="s">
        <v>168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82</v>
      </c>
      <c r="BK297" s="162">
        <f>ROUND(I297*H297,2)</f>
        <v>0</v>
      </c>
      <c r="BL297" s="18" t="s">
        <v>108</v>
      </c>
      <c r="BM297" s="161" t="s">
        <v>372</v>
      </c>
    </row>
    <row r="298" spans="1:65" s="2" customFormat="1" ht="29.25">
      <c r="A298" s="33"/>
      <c r="B298" s="34"/>
      <c r="C298" s="33"/>
      <c r="D298" s="163" t="s">
        <v>175</v>
      </c>
      <c r="E298" s="33"/>
      <c r="F298" s="164" t="s">
        <v>373</v>
      </c>
      <c r="G298" s="33"/>
      <c r="H298" s="33"/>
      <c r="I298" s="165"/>
      <c r="J298" s="33"/>
      <c r="K298" s="33"/>
      <c r="L298" s="34"/>
      <c r="M298" s="166"/>
      <c r="N298" s="167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175</v>
      </c>
      <c r="AU298" s="18" t="s">
        <v>84</v>
      </c>
    </row>
    <row r="299" spans="1:65" s="2" customFormat="1" ht="29.25">
      <c r="A299" s="33"/>
      <c r="B299" s="34"/>
      <c r="C299" s="33"/>
      <c r="D299" s="163" t="s">
        <v>177</v>
      </c>
      <c r="E299" s="33"/>
      <c r="F299" s="168" t="s">
        <v>322</v>
      </c>
      <c r="G299" s="33"/>
      <c r="H299" s="33"/>
      <c r="I299" s="165"/>
      <c r="J299" s="33"/>
      <c r="K299" s="33"/>
      <c r="L299" s="34"/>
      <c r="M299" s="166"/>
      <c r="N299" s="167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177</v>
      </c>
      <c r="AU299" s="18" t="s">
        <v>84</v>
      </c>
    </row>
    <row r="300" spans="1:65" s="13" customFormat="1">
      <c r="B300" s="169"/>
      <c r="D300" s="163" t="s">
        <v>179</v>
      </c>
      <c r="E300" s="170" t="s">
        <v>1</v>
      </c>
      <c r="F300" s="171" t="s">
        <v>340</v>
      </c>
      <c r="H300" s="170" t="s">
        <v>1</v>
      </c>
      <c r="I300" s="172"/>
      <c r="L300" s="169"/>
      <c r="M300" s="173"/>
      <c r="N300" s="174"/>
      <c r="O300" s="174"/>
      <c r="P300" s="174"/>
      <c r="Q300" s="174"/>
      <c r="R300" s="174"/>
      <c r="S300" s="174"/>
      <c r="T300" s="175"/>
      <c r="AT300" s="170" t="s">
        <v>179</v>
      </c>
      <c r="AU300" s="170" t="s">
        <v>84</v>
      </c>
      <c r="AV300" s="13" t="s">
        <v>82</v>
      </c>
      <c r="AW300" s="13" t="s">
        <v>31</v>
      </c>
      <c r="AX300" s="13" t="s">
        <v>75</v>
      </c>
      <c r="AY300" s="170" t="s">
        <v>168</v>
      </c>
    </row>
    <row r="301" spans="1:65" s="14" customFormat="1">
      <c r="B301" s="176"/>
      <c r="D301" s="163" t="s">
        <v>179</v>
      </c>
      <c r="E301" s="177" t="s">
        <v>1</v>
      </c>
      <c r="F301" s="178" t="s">
        <v>374</v>
      </c>
      <c r="H301" s="179">
        <v>1384.508</v>
      </c>
      <c r="I301" s="180"/>
      <c r="L301" s="176"/>
      <c r="M301" s="181"/>
      <c r="N301" s="182"/>
      <c r="O301" s="182"/>
      <c r="P301" s="182"/>
      <c r="Q301" s="182"/>
      <c r="R301" s="182"/>
      <c r="S301" s="182"/>
      <c r="T301" s="183"/>
      <c r="AT301" s="177" t="s">
        <v>179</v>
      </c>
      <c r="AU301" s="177" t="s">
        <v>84</v>
      </c>
      <c r="AV301" s="14" t="s">
        <v>84</v>
      </c>
      <c r="AW301" s="14" t="s">
        <v>31</v>
      </c>
      <c r="AX301" s="14" t="s">
        <v>82</v>
      </c>
      <c r="AY301" s="177" t="s">
        <v>168</v>
      </c>
    </row>
    <row r="302" spans="1:65" s="2" customFormat="1" ht="33" customHeight="1">
      <c r="A302" s="33"/>
      <c r="B302" s="149"/>
      <c r="C302" s="150" t="s">
        <v>375</v>
      </c>
      <c r="D302" s="150" t="s">
        <v>170</v>
      </c>
      <c r="E302" s="151" t="s">
        <v>376</v>
      </c>
      <c r="F302" s="152" t="s">
        <v>377</v>
      </c>
      <c r="G302" s="153" t="s">
        <v>319</v>
      </c>
      <c r="H302" s="154">
        <v>197.78700000000001</v>
      </c>
      <c r="I302" s="155"/>
      <c r="J302" s="156">
        <f>ROUND(I302*H302,2)</f>
        <v>0</v>
      </c>
      <c r="K302" s="152" t="s">
        <v>187</v>
      </c>
      <c r="L302" s="34"/>
      <c r="M302" s="157" t="s">
        <v>1</v>
      </c>
      <c r="N302" s="158" t="s">
        <v>40</v>
      </c>
      <c r="O302" s="59"/>
      <c r="P302" s="159">
        <f>O302*H302</f>
        <v>0</v>
      </c>
      <c r="Q302" s="159">
        <v>0</v>
      </c>
      <c r="R302" s="159">
        <f>Q302*H302</f>
        <v>0</v>
      </c>
      <c r="S302" s="159">
        <v>0</v>
      </c>
      <c r="T302" s="16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1" t="s">
        <v>108</v>
      </c>
      <c r="AT302" s="161" t="s">
        <v>170</v>
      </c>
      <c r="AU302" s="161" t="s">
        <v>84</v>
      </c>
      <c r="AY302" s="18" t="s">
        <v>168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8" t="s">
        <v>82</v>
      </c>
      <c r="BK302" s="162">
        <f>ROUND(I302*H302,2)</f>
        <v>0</v>
      </c>
      <c r="BL302" s="18" t="s">
        <v>108</v>
      </c>
      <c r="BM302" s="161" t="s">
        <v>378</v>
      </c>
    </row>
    <row r="303" spans="1:65" s="2" customFormat="1" ht="29.25">
      <c r="A303" s="33"/>
      <c r="B303" s="34"/>
      <c r="C303" s="33"/>
      <c r="D303" s="163" t="s">
        <v>175</v>
      </c>
      <c r="E303" s="33"/>
      <c r="F303" s="164" t="s">
        <v>379</v>
      </c>
      <c r="G303" s="33"/>
      <c r="H303" s="33"/>
      <c r="I303" s="165"/>
      <c r="J303" s="33"/>
      <c r="K303" s="33"/>
      <c r="L303" s="34"/>
      <c r="M303" s="166"/>
      <c r="N303" s="167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175</v>
      </c>
      <c r="AU303" s="18" t="s">
        <v>84</v>
      </c>
    </row>
    <row r="304" spans="1:65" s="2" customFormat="1" ht="29.25">
      <c r="A304" s="33"/>
      <c r="B304" s="34"/>
      <c r="C304" s="33"/>
      <c r="D304" s="163" t="s">
        <v>177</v>
      </c>
      <c r="E304" s="33"/>
      <c r="F304" s="168" t="s">
        <v>322</v>
      </c>
      <c r="G304" s="33"/>
      <c r="H304" s="33"/>
      <c r="I304" s="165"/>
      <c r="J304" s="33"/>
      <c r="K304" s="33"/>
      <c r="L304" s="34"/>
      <c r="M304" s="166"/>
      <c r="N304" s="167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177</v>
      </c>
      <c r="AU304" s="18" t="s">
        <v>84</v>
      </c>
    </row>
    <row r="305" spans="1:65" s="13" customFormat="1">
      <c r="B305" s="169"/>
      <c r="D305" s="163" t="s">
        <v>179</v>
      </c>
      <c r="E305" s="170" t="s">
        <v>1</v>
      </c>
      <c r="F305" s="171" t="s">
        <v>340</v>
      </c>
      <c r="H305" s="170" t="s">
        <v>1</v>
      </c>
      <c r="I305" s="172"/>
      <c r="L305" s="169"/>
      <c r="M305" s="173"/>
      <c r="N305" s="174"/>
      <c r="O305" s="174"/>
      <c r="P305" s="174"/>
      <c r="Q305" s="174"/>
      <c r="R305" s="174"/>
      <c r="S305" s="174"/>
      <c r="T305" s="175"/>
      <c r="AT305" s="170" t="s">
        <v>179</v>
      </c>
      <c r="AU305" s="170" t="s">
        <v>84</v>
      </c>
      <c r="AV305" s="13" t="s">
        <v>82</v>
      </c>
      <c r="AW305" s="13" t="s">
        <v>31</v>
      </c>
      <c r="AX305" s="13" t="s">
        <v>75</v>
      </c>
      <c r="AY305" s="170" t="s">
        <v>168</v>
      </c>
    </row>
    <row r="306" spans="1:65" s="14" customFormat="1">
      <c r="B306" s="176"/>
      <c r="D306" s="163" t="s">
        <v>179</v>
      </c>
      <c r="E306" s="177" t="s">
        <v>1</v>
      </c>
      <c r="F306" s="178" t="s">
        <v>380</v>
      </c>
      <c r="H306" s="179">
        <v>197.78700000000001</v>
      </c>
      <c r="I306" s="180"/>
      <c r="L306" s="176"/>
      <c r="M306" s="181"/>
      <c r="N306" s="182"/>
      <c r="O306" s="182"/>
      <c r="P306" s="182"/>
      <c r="Q306" s="182"/>
      <c r="R306" s="182"/>
      <c r="S306" s="182"/>
      <c r="T306" s="183"/>
      <c r="AT306" s="177" t="s">
        <v>179</v>
      </c>
      <c r="AU306" s="177" t="s">
        <v>84</v>
      </c>
      <c r="AV306" s="14" t="s">
        <v>84</v>
      </c>
      <c r="AW306" s="14" t="s">
        <v>31</v>
      </c>
      <c r="AX306" s="14" t="s">
        <v>82</v>
      </c>
      <c r="AY306" s="177" t="s">
        <v>168</v>
      </c>
    </row>
    <row r="307" spans="1:65" s="2" customFormat="1" ht="24.2" customHeight="1">
      <c r="A307" s="33"/>
      <c r="B307" s="149"/>
      <c r="C307" s="150" t="s">
        <v>381</v>
      </c>
      <c r="D307" s="150" t="s">
        <v>170</v>
      </c>
      <c r="E307" s="151" t="s">
        <v>382</v>
      </c>
      <c r="F307" s="152" t="s">
        <v>383</v>
      </c>
      <c r="G307" s="153" t="s">
        <v>319</v>
      </c>
      <c r="H307" s="154">
        <v>395.57400000000001</v>
      </c>
      <c r="I307" s="155"/>
      <c r="J307" s="156">
        <f>ROUND(I307*H307,2)</f>
        <v>0</v>
      </c>
      <c r="K307" s="152" t="s">
        <v>187</v>
      </c>
      <c r="L307" s="34"/>
      <c r="M307" s="157" t="s">
        <v>1</v>
      </c>
      <c r="N307" s="158" t="s">
        <v>40</v>
      </c>
      <c r="O307" s="59"/>
      <c r="P307" s="159">
        <f>O307*H307</f>
        <v>0</v>
      </c>
      <c r="Q307" s="159">
        <v>0</v>
      </c>
      <c r="R307" s="159">
        <f>Q307*H307</f>
        <v>0</v>
      </c>
      <c r="S307" s="159">
        <v>0</v>
      </c>
      <c r="T307" s="160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1" t="s">
        <v>108</v>
      </c>
      <c r="AT307" s="161" t="s">
        <v>170</v>
      </c>
      <c r="AU307" s="161" t="s">
        <v>84</v>
      </c>
      <c r="AY307" s="18" t="s">
        <v>168</v>
      </c>
      <c r="BE307" s="162">
        <f>IF(N307="základní",J307,0)</f>
        <v>0</v>
      </c>
      <c r="BF307" s="162">
        <f>IF(N307="snížená",J307,0)</f>
        <v>0</v>
      </c>
      <c r="BG307" s="162">
        <f>IF(N307="zákl. přenesená",J307,0)</f>
        <v>0</v>
      </c>
      <c r="BH307" s="162">
        <f>IF(N307="sníž. přenesená",J307,0)</f>
        <v>0</v>
      </c>
      <c r="BI307" s="162">
        <f>IF(N307="nulová",J307,0)</f>
        <v>0</v>
      </c>
      <c r="BJ307" s="18" t="s">
        <v>82</v>
      </c>
      <c r="BK307" s="162">
        <f>ROUND(I307*H307,2)</f>
        <v>0</v>
      </c>
      <c r="BL307" s="18" t="s">
        <v>108</v>
      </c>
      <c r="BM307" s="161" t="s">
        <v>384</v>
      </c>
    </row>
    <row r="308" spans="1:65" s="2" customFormat="1" ht="29.25">
      <c r="A308" s="33"/>
      <c r="B308" s="34"/>
      <c r="C308" s="33"/>
      <c r="D308" s="163" t="s">
        <v>175</v>
      </c>
      <c r="E308" s="33"/>
      <c r="F308" s="164" t="s">
        <v>385</v>
      </c>
      <c r="G308" s="33"/>
      <c r="H308" s="33"/>
      <c r="I308" s="165"/>
      <c r="J308" s="33"/>
      <c r="K308" s="33"/>
      <c r="L308" s="34"/>
      <c r="M308" s="166"/>
      <c r="N308" s="167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175</v>
      </c>
      <c r="AU308" s="18" t="s">
        <v>84</v>
      </c>
    </row>
    <row r="309" spans="1:65" s="13" customFormat="1">
      <c r="B309" s="169"/>
      <c r="D309" s="163" t="s">
        <v>179</v>
      </c>
      <c r="E309" s="170" t="s">
        <v>1</v>
      </c>
      <c r="F309" s="171" t="s">
        <v>386</v>
      </c>
      <c r="H309" s="170" t="s">
        <v>1</v>
      </c>
      <c r="I309" s="172"/>
      <c r="L309" s="169"/>
      <c r="M309" s="173"/>
      <c r="N309" s="174"/>
      <c r="O309" s="174"/>
      <c r="P309" s="174"/>
      <c r="Q309" s="174"/>
      <c r="R309" s="174"/>
      <c r="S309" s="174"/>
      <c r="T309" s="175"/>
      <c r="AT309" s="170" t="s">
        <v>179</v>
      </c>
      <c r="AU309" s="170" t="s">
        <v>84</v>
      </c>
      <c r="AV309" s="13" t="s">
        <v>82</v>
      </c>
      <c r="AW309" s="13" t="s">
        <v>31</v>
      </c>
      <c r="AX309" s="13" t="s">
        <v>75</v>
      </c>
      <c r="AY309" s="170" t="s">
        <v>168</v>
      </c>
    </row>
    <row r="310" spans="1:65" s="14" customFormat="1">
      <c r="B310" s="176"/>
      <c r="D310" s="163" t="s">
        <v>179</v>
      </c>
      <c r="E310" s="177" t="s">
        <v>1</v>
      </c>
      <c r="F310" s="178" t="s">
        <v>387</v>
      </c>
      <c r="H310" s="179">
        <v>395.57400000000001</v>
      </c>
      <c r="I310" s="180"/>
      <c r="L310" s="176"/>
      <c r="M310" s="181"/>
      <c r="N310" s="182"/>
      <c r="O310" s="182"/>
      <c r="P310" s="182"/>
      <c r="Q310" s="182"/>
      <c r="R310" s="182"/>
      <c r="S310" s="182"/>
      <c r="T310" s="183"/>
      <c r="AT310" s="177" t="s">
        <v>179</v>
      </c>
      <c r="AU310" s="177" t="s">
        <v>84</v>
      </c>
      <c r="AV310" s="14" t="s">
        <v>84</v>
      </c>
      <c r="AW310" s="14" t="s">
        <v>31</v>
      </c>
      <c r="AX310" s="14" t="s">
        <v>82</v>
      </c>
      <c r="AY310" s="177" t="s">
        <v>168</v>
      </c>
    </row>
    <row r="311" spans="1:65" s="2" customFormat="1" ht="21.75" customHeight="1">
      <c r="A311" s="33"/>
      <c r="B311" s="149"/>
      <c r="C311" s="150" t="s">
        <v>388</v>
      </c>
      <c r="D311" s="150" t="s">
        <v>170</v>
      </c>
      <c r="E311" s="151" t="s">
        <v>389</v>
      </c>
      <c r="F311" s="152" t="s">
        <v>390</v>
      </c>
      <c r="G311" s="153" t="s">
        <v>173</v>
      </c>
      <c r="H311" s="154">
        <v>2318.192</v>
      </c>
      <c r="I311" s="155"/>
      <c r="J311" s="156">
        <f>ROUND(I311*H311,2)</f>
        <v>0</v>
      </c>
      <c r="K311" s="152" t="s">
        <v>187</v>
      </c>
      <c r="L311" s="34"/>
      <c r="M311" s="157" t="s">
        <v>1</v>
      </c>
      <c r="N311" s="158" t="s">
        <v>40</v>
      </c>
      <c r="O311" s="59"/>
      <c r="P311" s="159">
        <f>O311*H311</f>
        <v>0</v>
      </c>
      <c r="Q311" s="159">
        <v>2.0100000000000001E-3</v>
      </c>
      <c r="R311" s="159">
        <f>Q311*H311</f>
        <v>4.6595659200000004</v>
      </c>
      <c r="S311" s="159">
        <v>0</v>
      </c>
      <c r="T311" s="16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1" t="s">
        <v>108</v>
      </c>
      <c r="AT311" s="161" t="s">
        <v>170</v>
      </c>
      <c r="AU311" s="161" t="s">
        <v>84</v>
      </c>
      <c r="AY311" s="18" t="s">
        <v>168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8" t="s">
        <v>82</v>
      </c>
      <c r="BK311" s="162">
        <f>ROUND(I311*H311,2)</f>
        <v>0</v>
      </c>
      <c r="BL311" s="18" t="s">
        <v>108</v>
      </c>
      <c r="BM311" s="161" t="s">
        <v>391</v>
      </c>
    </row>
    <row r="312" spans="1:65" s="2" customFormat="1" ht="19.5">
      <c r="A312" s="33"/>
      <c r="B312" s="34"/>
      <c r="C312" s="33"/>
      <c r="D312" s="163" t="s">
        <v>175</v>
      </c>
      <c r="E312" s="33"/>
      <c r="F312" s="164" t="s">
        <v>392</v>
      </c>
      <c r="G312" s="33"/>
      <c r="H312" s="33"/>
      <c r="I312" s="165"/>
      <c r="J312" s="33"/>
      <c r="K312" s="33"/>
      <c r="L312" s="34"/>
      <c r="M312" s="166"/>
      <c r="N312" s="167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175</v>
      </c>
      <c r="AU312" s="18" t="s">
        <v>84</v>
      </c>
    </row>
    <row r="313" spans="1:65" s="2" customFormat="1" ht="29.25">
      <c r="A313" s="33"/>
      <c r="B313" s="34"/>
      <c r="C313" s="33"/>
      <c r="D313" s="163" t="s">
        <v>177</v>
      </c>
      <c r="E313" s="33"/>
      <c r="F313" s="168" t="s">
        <v>393</v>
      </c>
      <c r="G313" s="33"/>
      <c r="H313" s="33"/>
      <c r="I313" s="165"/>
      <c r="J313" s="33"/>
      <c r="K313" s="33"/>
      <c r="L313" s="34"/>
      <c r="M313" s="166"/>
      <c r="N313" s="167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177</v>
      </c>
      <c r="AU313" s="18" t="s">
        <v>84</v>
      </c>
    </row>
    <row r="314" spans="1:65" s="14" customFormat="1">
      <c r="B314" s="176"/>
      <c r="D314" s="163" t="s">
        <v>179</v>
      </c>
      <c r="E314" s="177" t="s">
        <v>1</v>
      </c>
      <c r="F314" s="178" t="s">
        <v>394</v>
      </c>
      <c r="H314" s="179">
        <v>2205.6320000000001</v>
      </c>
      <c r="I314" s="180"/>
      <c r="L314" s="176"/>
      <c r="M314" s="181"/>
      <c r="N314" s="182"/>
      <c r="O314" s="182"/>
      <c r="P314" s="182"/>
      <c r="Q314" s="182"/>
      <c r="R314" s="182"/>
      <c r="S314" s="182"/>
      <c r="T314" s="183"/>
      <c r="AT314" s="177" t="s">
        <v>179</v>
      </c>
      <c r="AU314" s="177" t="s">
        <v>84</v>
      </c>
      <c r="AV314" s="14" t="s">
        <v>84</v>
      </c>
      <c r="AW314" s="14" t="s">
        <v>31</v>
      </c>
      <c r="AX314" s="14" t="s">
        <v>75</v>
      </c>
      <c r="AY314" s="177" t="s">
        <v>168</v>
      </c>
    </row>
    <row r="315" spans="1:65" s="14" customFormat="1">
      <c r="B315" s="176"/>
      <c r="D315" s="163" t="s">
        <v>179</v>
      </c>
      <c r="E315" s="177" t="s">
        <v>1</v>
      </c>
      <c r="F315" s="178" t="s">
        <v>395</v>
      </c>
      <c r="H315" s="179">
        <v>33.64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77" t="s">
        <v>179</v>
      </c>
      <c r="AU315" s="177" t="s">
        <v>84</v>
      </c>
      <c r="AV315" s="14" t="s">
        <v>84</v>
      </c>
      <c r="AW315" s="14" t="s">
        <v>31</v>
      </c>
      <c r="AX315" s="14" t="s">
        <v>75</v>
      </c>
      <c r="AY315" s="177" t="s">
        <v>168</v>
      </c>
    </row>
    <row r="316" spans="1:65" s="14" customFormat="1">
      <c r="B316" s="176"/>
      <c r="D316" s="163" t="s">
        <v>179</v>
      </c>
      <c r="E316" s="177" t="s">
        <v>1</v>
      </c>
      <c r="F316" s="178" t="s">
        <v>396</v>
      </c>
      <c r="H316" s="179">
        <v>22.96</v>
      </c>
      <c r="I316" s="180"/>
      <c r="L316" s="176"/>
      <c r="M316" s="181"/>
      <c r="N316" s="182"/>
      <c r="O316" s="182"/>
      <c r="P316" s="182"/>
      <c r="Q316" s="182"/>
      <c r="R316" s="182"/>
      <c r="S316" s="182"/>
      <c r="T316" s="183"/>
      <c r="AT316" s="177" t="s">
        <v>179</v>
      </c>
      <c r="AU316" s="177" t="s">
        <v>84</v>
      </c>
      <c r="AV316" s="14" t="s">
        <v>84</v>
      </c>
      <c r="AW316" s="14" t="s">
        <v>31</v>
      </c>
      <c r="AX316" s="14" t="s">
        <v>75</v>
      </c>
      <c r="AY316" s="177" t="s">
        <v>168</v>
      </c>
    </row>
    <row r="317" spans="1:65" s="14" customFormat="1">
      <c r="B317" s="176"/>
      <c r="D317" s="163" t="s">
        <v>179</v>
      </c>
      <c r="E317" s="177" t="s">
        <v>1</v>
      </c>
      <c r="F317" s="178" t="s">
        <v>397</v>
      </c>
      <c r="H317" s="179">
        <v>33.64</v>
      </c>
      <c r="I317" s="180"/>
      <c r="L317" s="176"/>
      <c r="M317" s="181"/>
      <c r="N317" s="182"/>
      <c r="O317" s="182"/>
      <c r="P317" s="182"/>
      <c r="Q317" s="182"/>
      <c r="R317" s="182"/>
      <c r="S317" s="182"/>
      <c r="T317" s="183"/>
      <c r="AT317" s="177" t="s">
        <v>179</v>
      </c>
      <c r="AU317" s="177" t="s">
        <v>84</v>
      </c>
      <c r="AV317" s="14" t="s">
        <v>84</v>
      </c>
      <c r="AW317" s="14" t="s">
        <v>31</v>
      </c>
      <c r="AX317" s="14" t="s">
        <v>75</v>
      </c>
      <c r="AY317" s="177" t="s">
        <v>168</v>
      </c>
    </row>
    <row r="318" spans="1:65" s="14" customFormat="1">
      <c r="B318" s="176"/>
      <c r="D318" s="163" t="s">
        <v>179</v>
      </c>
      <c r="E318" s="177" t="s">
        <v>1</v>
      </c>
      <c r="F318" s="178" t="s">
        <v>398</v>
      </c>
      <c r="H318" s="179">
        <v>22.32</v>
      </c>
      <c r="I318" s="180"/>
      <c r="L318" s="176"/>
      <c r="M318" s="181"/>
      <c r="N318" s="182"/>
      <c r="O318" s="182"/>
      <c r="P318" s="182"/>
      <c r="Q318" s="182"/>
      <c r="R318" s="182"/>
      <c r="S318" s="182"/>
      <c r="T318" s="183"/>
      <c r="AT318" s="177" t="s">
        <v>179</v>
      </c>
      <c r="AU318" s="177" t="s">
        <v>84</v>
      </c>
      <c r="AV318" s="14" t="s">
        <v>84</v>
      </c>
      <c r="AW318" s="14" t="s">
        <v>31</v>
      </c>
      <c r="AX318" s="14" t="s">
        <v>75</v>
      </c>
      <c r="AY318" s="177" t="s">
        <v>168</v>
      </c>
    </row>
    <row r="319" spans="1:65" s="15" customFormat="1">
      <c r="B319" s="184"/>
      <c r="D319" s="163" t="s">
        <v>179</v>
      </c>
      <c r="E319" s="185" t="s">
        <v>1</v>
      </c>
      <c r="F319" s="186" t="s">
        <v>184</v>
      </c>
      <c r="H319" s="187">
        <v>2318.192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179</v>
      </c>
      <c r="AU319" s="185" t="s">
        <v>84</v>
      </c>
      <c r="AV319" s="15" t="s">
        <v>108</v>
      </c>
      <c r="AW319" s="15" t="s">
        <v>31</v>
      </c>
      <c r="AX319" s="15" t="s">
        <v>82</v>
      </c>
      <c r="AY319" s="185" t="s">
        <v>168</v>
      </c>
    </row>
    <row r="320" spans="1:65" s="2" customFormat="1" ht="24.2" customHeight="1">
      <c r="A320" s="33"/>
      <c r="B320" s="149"/>
      <c r="C320" s="150" t="s">
        <v>399</v>
      </c>
      <c r="D320" s="150" t="s">
        <v>170</v>
      </c>
      <c r="E320" s="151" t="s">
        <v>400</v>
      </c>
      <c r="F320" s="152" t="s">
        <v>401</v>
      </c>
      <c r="G320" s="153" t="s">
        <v>173</v>
      </c>
      <c r="H320" s="154">
        <v>2318.192</v>
      </c>
      <c r="I320" s="155"/>
      <c r="J320" s="156">
        <f>ROUND(I320*H320,2)</f>
        <v>0</v>
      </c>
      <c r="K320" s="152" t="s">
        <v>187</v>
      </c>
      <c r="L320" s="34"/>
      <c r="M320" s="157" t="s">
        <v>1</v>
      </c>
      <c r="N320" s="158" t="s">
        <v>40</v>
      </c>
      <c r="O320" s="59"/>
      <c r="P320" s="159">
        <f>O320*H320</f>
        <v>0</v>
      </c>
      <c r="Q320" s="159">
        <v>0</v>
      </c>
      <c r="R320" s="159">
        <f>Q320*H320</f>
        <v>0</v>
      </c>
      <c r="S320" s="159">
        <v>0</v>
      </c>
      <c r="T320" s="160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1" t="s">
        <v>108</v>
      </c>
      <c r="AT320" s="161" t="s">
        <v>170</v>
      </c>
      <c r="AU320" s="161" t="s">
        <v>84</v>
      </c>
      <c r="AY320" s="18" t="s">
        <v>168</v>
      </c>
      <c r="BE320" s="162">
        <f>IF(N320="základní",J320,0)</f>
        <v>0</v>
      </c>
      <c r="BF320" s="162">
        <f>IF(N320="snížená",J320,0)</f>
        <v>0</v>
      </c>
      <c r="BG320" s="162">
        <f>IF(N320="zákl. přenesená",J320,0)</f>
        <v>0</v>
      </c>
      <c r="BH320" s="162">
        <f>IF(N320="sníž. přenesená",J320,0)</f>
        <v>0</v>
      </c>
      <c r="BI320" s="162">
        <f>IF(N320="nulová",J320,0)</f>
        <v>0</v>
      </c>
      <c r="BJ320" s="18" t="s">
        <v>82</v>
      </c>
      <c r="BK320" s="162">
        <f>ROUND(I320*H320,2)</f>
        <v>0</v>
      </c>
      <c r="BL320" s="18" t="s">
        <v>108</v>
      </c>
      <c r="BM320" s="161" t="s">
        <v>402</v>
      </c>
    </row>
    <row r="321" spans="1:65" s="2" customFormat="1" ht="29.25">
      <c r="A321" s="33"/>
      <c r="B321" s="34"/>
      <c r="C321" s="33"/>
      <c r="D321" s="163" t="s">
        <v>175</v>
      </c>
      <c r="E321" s="33"/>
      <c r="F321" s="164" t="s">
        <v>403</v>
      </c>
      <c r="G321" s="33"/>
      <c r="H321" s="33"/>
      <c r="I321" s="165"/>
      <c r="J321" s="33"/>
      <c r="K321" s="33"/>
      <c r="L321" s="34"/>
      <c r="M321" s="166"/>
      <c r="N321" s="167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175</v>
      </c>
      <c r="AU321" s="18" t="s">
        <v>84</v>
      </c>
    </row>
    <row r="322" spans="1:65" s="2" customFormat="1" ht="16.5" customHeight="1">
      <c r="A322" s="33"/>
      <c r="B322" s="149"/>
      <c r="C322" s="150" t="s">
        <v>404</v>
      </c>
      <c r="D322" s="150" t="s">
        <v>170</v>
      </c>
      <c r="E322" s="151" t="s">
        <v>405</v>
      </c>
      <c r="F322" s="152" t="s">
        <v>406</v>
      </c>
      <c r="G322" s="153" t="s">
        <v>173</v>
      </c>
      <c r="H322" s="154">
        <v>158.18799999999999</v>
      </c>
      <c r="I322" s="155"/>
      <c r="J322" s="156">
        <f>ROUND(I322*H322,2)</f>
        <v>0</v>
      </c>
      <c r="K322" s="152" t="s">
        <v>187</v>
      </c>
      <c r="L322" s="34"/>
      <c r="M322" s="157" t="s">
        <v>1</v>
      </c>
      <c r="N322" s="158" t="s">
        <v>40</v>
      </c>
      <c r="O322" s="59"/>
      <c r="P322" s="159">
        <f>O322*H322</f>
        <v>0</v>
      </c>
      <c r="Q322" s="159">
        <v>4.4400000000000004E-3</v>
      </c>
      <c r="R322" s="159">
        <f>Q322*H322</f>
        <v>0.70235471999999999</v>
      </c>
      <c r="S322" s="159">
        <v>0</v>
      </c>
      <c r="T322" s="16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1" t="s">
        <v>108</v>
      </c>
      <c r="AT322" s="161" t="s">
        <v>170</v>
      </c>
      <c r="AU322" s="161" t="s">
        <v>84</v>
      </c>
      <c r="AY322" s="18" t="s">
        <v>168</v>
      </c>
      <c r="BE322" s="162">
        <f>IF(N322="základní",J322,0)</f>
        <v>0</v>
      </c>
      <c r="BF322" s="162">
        <f>IF(N322="snížená",J322,0)</f>
        <v>0</v>
      </c>
      <c r="BG322" s="162">
        <f>IF(N322="zákl. přenesená",J322,0)</f>
        <v>0</v>
      </c>
      <c r="BH322" s="162">
        <f>IF(N322="sníž. přenesená",J322,0)</f>
        <v>0</v>
      </c>
      <c r="BI322" s="162">
        <f>IF(N322="nulová",J322,0)</f>
        <v>0</v>
      </c>
      <c r="BJ322" s="18" t="s">
        <v>82</v>
      </c>
      <c r="BK322" s="162">
        <f>ROUND(I322*H322,2)</f>
        <v>0</v>
      </c>
      <c r="BL322" s="18" t="s">
        <v>108</v>
      </c>
      <c r="BM322" s="161" t="s">
        <v>407</v>
      </c>
    </row>
    <row r="323" spans="1:65" s="2" customFormat="1" ht="19.5">
      <c r="A323" s="33"/>
      <c r="B323" s="34"/>
      <c r="C323" s="33"/>
      <c r="D323" s="163" t="s">
        <v>175</v>
      </c>
      <c r="E323" s="33"/>
      <c r="F323" s="164" t="s">
        <v>408</v>
      </c>
      <c r="G323" s="33"/>
      <c r="H323" s="33"/>
      <c r="I323" s="165"/>
      <c r="J323" s="33"/>
      <c r="K323" s="33"/>
      <c r="L323" s="34"/>
      <c r="M323" s="166"/>
      <c r="N323" s="167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175</v>
      </c>
      <c r="AU323" s="18" t="s">
        <v>84</v>
      </c>
    </row>
    <row r="324" spans="1:65" s="2" customFormat="1" ht="29.25">
      <c r="A324" s="33"/>
      <c r="B324" s="34"/>
      <c r="C324" s="33"/>
      <c r="D324" s="163" t="s">
        <v>177</v>
      </c>
      <c r="E324" s="33"/>
      <c r="F324" s="168" t="s">
        <v>409</v>
      </c>
      <c r="G324" s="33"/>
      <c r="H324" s="33"/>
      <c r="I324" s="165"/>
      <c r="J324" s="33"/>
      <c r="K324" s="33"/>
      <c r="L324" s="34"/>
      <c r="M324" s="166"/>
      <c r="N324" s="167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177</v>
      </c>
      <c r="AU324" s="18" t="s">
        <v>84</v>
      </c>
    </row>
    <row r="325" spans="1:65" s="13" customFormat="1">
      <c r="B325" s="169"/>
      <c r="D325" s="163" t="s">
        <v>179</v>
      </c>
      <c r="E325" s="170" t="s">
        <v>1</v>
      </c>
      <c r="F325" s="171" t="s">
        <v>410</v>
      </c>
      <c r="H325" s="170" t="s">
        <v>1</v>
      </c>
      <c r="I325" s="172"/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179</v>
      </c>
      <c r="AU325" s="170" t="s">
        <v>84</v>
      </c>
      <c r="AV325" s="13" t="s">
        <v>82</v>
      </c>
      <c r="AW325" s="13" t="s">
        <v>31</v>
      </c>
      <c r="AX325" s="13" t="s">
        <v>75</v>
      </c>
      <c r="AY325" s="170" t="s">
        <v>168</v>
      </c>
    </row>
    <row r="326" spans="1:65" s="14" customFormat="1">
      <c r="B326" s="176"/>
      <c r="D326" s="163" t="s">
        <v>179</v>
      </c>
      <c r="E326" s="177" t="s">
        <v>1</v>
      </c>
      <c r="F326" s="178" t="s">
        <v>411</v>
      </c>
      <c r="H326" s="179">
        <v>50.551000000000002</v>
      </c>
      <c r="I326" s="180"/>
      <c r="L326" s="176"/>
      <c r="M326" s="181"/>
      <c r="N326" s="182"/>
      <c r="O326" s="182"/>
      <c r="P326" s="182"/>
      <c r="Q326" s="182"/>
      <c r="R326" s="182"/>
      <c r="S326" s="182"/>
      <c r="T326" s="183"/>
      <c r="AT326" s="177" t="s">
        <v>179</v>
      </c>
      <c r="AU326" s="177" t="s">
        <v>84</v>
      </c>
      <c r="AV326" s="14" t="s">
        <v>84</v>
      </c>
      <c r="AW326" s="14" t="s">
        <v>31</v>
      </c>
      <c r="AX326" s="14" t="s">
        <v>75</v>
      </c>
      <c r="AY326" s="177" t="s">
        <v>168</v>
      </c>
    </row>
    <row r="327" spans="1:65" s="14" customFormat="1">
      <c r="B327" s="176"/>
      <c r="D327" s="163" t="s">
        <v>179</v>
      </c>
      <c r="E327" s="177" t="s">
        <v>1</v>
      </c>
      <c r="F327" s="178" t="s">
        <v>412</v>
      </c>
      <c r="H327" s="179">
        <v>62.607999999999997</v>
      </c>
      <c r="I327" s="180"/>
      <c r="L327" s="176"/>
      <c r="M327" s="181"/>
      <c r="N327" s="182"/>
      <c r="O327" s="182"/>
      <c r="P327" s="182"/>
      <c r="Q327" s="182"/>
      <c r="R327" s="182"/>
      <c r="S327" s="182"/>
      <c r="T327" s="183"/>
      <c r="AT327" s="177" t="s">
        <v>179</v>
      </c>
      <c r="AU327" s="177" t="s">
        <v>84</v>
      </c>
      <c r="AV327" s="14" t="s">
        <v>84</v>
      </c>
      <c r="AW327" s="14" t="s">
        <v>31</v>
      </c>
      <c r="AX327" s="14" t="s">
        <v>75</v>
      </c>
      <c r="AY327" s="177" t="s">
        <v>168</v>
      </c>
    </row>
    <row r="328" spans="1:65" s="14" customFormat="1">
      <c r="B328" s="176"/>
      <c r="D328" s="163" t="s">
        <v>179</v>
      </c>
      <c r="E328" s="177" t="s">
        <v>1</v>
      </c>
      <c r="F328" s="178" t="s">
        <v>413</v>
      </c>
      <c r="H328" s="179">
        <v>45.029000000000003</v>
      </c>
      <c r="I328" s="180"/>
      <c r="L328" s="176"/>
      <c r="M328" s="181"/>
      <c r="N328" s="182"/>
      <c r="O328" s="182"/>
      <c r="P328" s="182"/>
      <c r="Q328" s="182"/>
      <c r="R328" s="182"/>
      <c r="S328" s="182"/>
      <c r="T328" s="183"/>
      <c r="AT328" s="177" t="s">
        <v>179</v>
      </c>
      <c r="AU328" s="177" t="s">
        <v>84</v>
      </c>
      <c r="AV328" s="14" t="s">
        <v>84</v>
      </c>
      <c r="AW328" s="14" t="s">
        <v>31</v>
      </c>
      <c r="AX328" s="14" t="s">
        <v>75</v>
      </c>
      <c r="AY328" s="177" t="s">
        <v>168</v>
      </c>
    </row>
    <row r="329" spans="1:65" s="15" customFormat="1">
      <c r="B329" s="184"/>
      <c r="D329" s="163" t="s">
        <v>179</v>
      </c>
      <c r="E329" s="185" t="s">
        <v>1</v>
      </c>
      <c r="F329" s="186" t="s">
        <v>184</v>
      </c>
      <c r="H329" s="187">
        <v>158.18799999999999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5" t="s">
        <v>179</v>
      </c>
      <c r="AU329" s="185" t="s">
        <v>84</v>
      </c>
      <c r="AV329" s="15" t="s">
        <v>108</v>
      </c>
      <c r="AW329" s="15" t="s">
        <v>31</v>
      </c>
      <c r="AX329" s="15" t="s">
        <v>82</v>
      </c>
      <c r="AY329" s="185" t="s">
        <v>168</v>
      </c>
    </row>
    <row r="330" spans="1:65" s="2" customFormat="1" ht="16.5" customHeight="1">
      <c r="A330" s="33"/>
      <c r="B330" s="149"/>
      <c r="C330" s="150" t="s">
        <v>414</v>
      </c>
      <c r="D330" s="150" t="s">
        <v>170</v>
      </c>
      <c r="E330" s="151" t="s">
        <v>415</v>
      </c>
      <c r="F330" s="152" t="s">
        <v>416</v>
      </c>
      <c r="G330" s="153" t="s">
        <v>173</v>
      </c>
      <c r="H330" s="154">
        <v>158.18799999999999</v>
      </c>
      <c r="I330" s="155"/>
      <c r="J330" s="156">
        <f>ROUND(I330*H330,2)</f>
        <v>0</v>
      </c>
      <c r="K330" s="152" t="s">
        <v>187</v>
      </c>
      <c r="L330" s="34"/>
      <c r="M330" s="157" t="s">
        <v>1</v>
      </c>
      <c r="N330" s="158" t="s">
        <v>40</v>
      </c>
      <c r="O330" s="59"/>
      <c r="P330" s="159">
        <f>O330*H330</f>
        <v>0</v>
      </c>
      <c r="Q330" s="159">
        <v>0</v>
      </c>
      <c r="R330" s="159">
        <f>Q330*H330</f>
        <v>0</v>
      </c>
      <c r="S330" s="159">
        <v>0</v>
      </c>
      <c r="T330" s="160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1" t="s">
        <v>108</v>
      </c>
      <c r="AT330" s="161" t="s">
        <v>170</v>
      </c>
      <c r="AU330" s="161" t="s">
        <v>84</v>
      </c>
      <c r="AY330" s="18" t="s">
        <v>168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8" t="s">
        <v>82</v>
      </c>
      <c r="BK330" s="162">
        <f>ROUND(I330*H330,2)</f>
        <v>0</v>
      </c>
      <c r="BL330" s="18" t="s">
        <v>108</v>
      </c>
      <c r="BM330" s="161" t="s">
        <v>417</v>
      </c>
    </row>
    <row r="331" spans="1:65" s="2" customFormat="1" ht="29.25">
      <c r="A331" s="33"/>
      <c r="B331" s="34"/>
      <c r="C331" s="33"/>
      <c r="D331" s="163" t="s">
        <v>175</v>
      </c>
      <c r="E331" s="33"/>
      <c r="F331" s="164" t="s">
        <v>418</v>
      </c>
      <c r="G331" s="33"/>
      <c r="H331" s="33"/>
      <c r="I331" s="165"/>
      <c r="J331" s="33"/>
      <c r="K331" s="33"/>
      <c r="L331" s="34"/>
      <c r="M331" s="166"/>
      <c r="N331" s="167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175</v>
      </c>
      <c r="AU331" s="18" t="s">
        <v>84</v>
      </c>
    </row>
    <row r="332" spans="1:65" s="2" customFormat="1" ht="37.9" customHeight="1">
      <c r="A332" s="33"/>
      <c r="B332" s="149"/>
      <c r="C332" s="150" t="s">
        <v>419</v>
      </c>
      <c r="D332" s="150" t="s">
        <v>170</v>
      </c>
      <c r="E332" s="151" t="s">
        <v>420</v>
      </c>
      <c r="F332" s="152" t="s">
        <v>421</v>
      </c>
      <c r="G332" s="153" t="s">
        <v>319</v>
      </c>
      <c r="H332" s="154">
        <v>31.934999999999999</v>
      </c>
      <c r="I332" s="155"/>
      <c r="J332" s="156">
        <f>ROUND(I332*H332,2)</f>
        <v>0</v>
      </c>
      <c r="K332" s="152" t="s">
        <v>187</v>
      </c>
      <c r="L332" s="34"/>
      <c r="M332" s="157" t="s">
        <v>1</v>
      </c>
      <c r="N332" s="158" t="s">
        <v>40</v>
      </c>
      <c r="O332" s="59"/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1" t="s">
        <v>108</v>
      </c>
      <c r="AT332" s="161" t="s">
        <v>170</v>
      </c>
      <c r="AU332" s="161" t="s">
        <v>84</v>
      </c>
      <c r="AY332" s="18" t="s">
        <v>168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8" t="s">
        <v>82</v>
      </c>
      <c r="BK332" s="162">
        <f>ROUND(I332*H332,2)</f>
        <v>0</v>
      </c>
      <c r="BL332" s="18" t="s">
        <v>108</v>
      </c>
      <c r="BM332" s="161" t="s">
        <v>422</v>
      </c>
    </row>
    <row r="333" spans="1:65" s="2" customFormat="1" ht="39">
      <c r="A333" s="33"/>
      <c r="B333" s="34"/>
      <c r="C333" s="33"/>
      <c r="D333" s="163" t="s">
        <v>175</v>
      </c>
      <c r="E333" s="33"/>
      <c r="F333" s="164" t="s">
        <v>423</v>
      </c>
      <c r="G333" s="33"/>
      <c r="H333" s="33"/>
      <c r="I333" s="165"/>
      <c r="J333" s="33"/>
      <c r="K333" s="33"/>
      <c r="L333" s="34"/>
      <c r="M333" s="166"/>
      <c r="N333" s="167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175</v>
      </c>
      <c r="AU333" s="18" t="s">
        <v>84</v>
      </c>
    </row>
    <row r="334" spans="1:65" s="13" customFormat="1" ht="22.5">
      <c r="B334" s="169"/>
      <c r="D334" s="163" t="s">
        <v>179</v>
      </c>
      <c r="E334" s="170" t="s">
        <v>1</v>
      </c>
      <c r="F334" s="171" t="s">
        <v>424</v>
      </c>
      <c r="H334" s="170" t="s">
        <v>1</v>
      </c>
      <c r="I334" s="172"/>
      <c r="L334" s="169"/>
      <c r="M334" s="173"/>
      <c r="N334" s="174"/>
      <c r="O334" s="174"/>
      <c r="P334" s="174"/>
      <c r="Q334" s="174"/>
      <c r="R334" s="174"/>
      <c r="S334" s="174"/>
      <c r="T334" s="175"/>
      <c r="AT334" s="170" t="s">
        <v>179</v>
      </c>
      <c r="AU334" s="170" t="s">
        <v>84</v>
      </c>
      <c r="AV334" s="13" t="s">
        <v>82</v>
      </c>
      <c r="AW334" s="13" t="s">
        <v>31</v>
      </c>
      <c r="AX334" s="13" t="s">
        <v>75</v>
      </c>
      <c r="AY334" s="170" t="s">
        <v>168</v>
      </c>
    </row>
    <row r="335" spans="1:65" s="14" customFormat="1">
      <c r="B335" s="176"/>
      <c r="D335" s="163" t="s">
        <v>179</v>
      </c>
      <c r="E335" s="177" t="s">
        <v>1</v>
      </c>
      <c r="F335" s="178" t="s">
        <v>425</v>
      </c>
      <c r="H335" s="179">
        <v>21.6</v>
      </c>
      <c r="I335" s="180"/>
      <c r="L335" s="176"/>
      <c r="M335" s="181"/>
      <c r="N335" s="182"/>
      <c r="O335" s="182"/>
      <c r="P335" s="182"/>
      <c r="Q335" s="182"/>
      <c r="R335" s="182"/>
      <c r="S335" s="182"/>
      <c r="T335" s="183"/>
      <c r="AT335" s="177" t="s">
        <v>179</v>
      </c>
      <c r="AU335" s="177" t="s">
        <v>84</v>
      </c>
      <c r="AV335" s="14" t="s">
        <v>84</v>
      </c>
      <c r="AW335" s="14" t="s">
        <v>31</v>
      </c>
      <c r="AX335" s="14" t="s">
        <v>75</v>
      </c>
      <c r="AY335" s="177" t="s">
        <v>168</v>
      </c>
    </row>
    <row r="336" spans="1:65" s="13" customFormat="1">
      <c r="B336" s="169"/>
      <c r="D336" s="163" t="s">
        <v>179</v>
      </c>
      <c r="E336" s="170" t="s">
        <v>1</v>
      </c>
      <c r="F336" s="171" t="s">
        <v>426</v>
      </c>
      <c r="H336" s="170" t="s">
        <v>1</v>
      </c>
      <c r="I336" s="172"/>
      <c r="L336" s="169"/>
      <c r="M336" s="173"/>
      <c r="N336" s="174"/>
      <c r="O336" s="174"/>
      <c r="P336" s="174"/>
      <c r="Q336" s="174"/>
      <c r="R336" s="174"/>
      <c r="S336" s="174"/>
      <c r="T336" s="175"/>
      <c r="AT336" s="170" t="s">
        <v>179</v>
      </c>
      <c r="AU336" s="170" t="s">
        <v>84</v>
      </c>
      <c r="AV336" s="13" t="s">
        <v>82</v>
      </c>
      <c r="AW336" s="13" t="s">
        <v>31</v>
      </c>
      <c r="AX336" s="13" t="s">
        <v>75</v>
      </c>
      <c r="AY336" s="170" t="s">
        <v>168</v>
      </c>
    </row>
    <row r="337" spans="1:65" s="13" customFormat="1">
      <c r="B337" s="169"/>
      <c r="D337" s="163" t="s">
        <v>179</v>
      </c>
      <c r="E337" s="170" t="s">
        <v>1</v>
      </c>
      <c r="F337" s="171" t="s">
        <v>427</v>
      </c>
      <c r="H337" s="170" t="s">
        <v>1</v>
      </c>
      <c r="I337" s="172"/>
      <c r="L337" s="169"/>
      <c r="M337" s="173"/>
      <c r="N337" s="174"/>
      <c r="O337" s="174"/>
      <c r="P337" s="174"/>
      <c r="Q337" s="174"/>
      <c r="R337" s="174"/>
      <c r="S337" s="174"/>
      <c r="T337" s="175"/>
      <c r="AT337" s="170" t="s">
        <v>179</v>
      </c>
      <c r="AU337" s="170" t="s">
        <v>84</v>
      </c>
      <c r="AV337" s="13" t="s">
        <v>82</v>
      </c>
      <c r="AW337" s="13" t="s">
        <v>31</v>
      </c>
      <c r="AX337" s="13" t="s">
        <v>75</v>
      </c>
      <c r="AY337" s="170" t="s">
        <v>168</v>
      </c>
    </row>
    <row r="338" spans="1:65" s="14" customFormat="1">
      <c r="B338" s="176"/>
      <c r="D338" s="163" t="s">
        <v>179</v>
      </c>
      <c r="E338" s="177" t="s">
        <v>1</v>
      </c>
      <c r="F338" s="178" t="s">
        <v>428</v>
      </c>
      <c r="H338" s="179">
        <v>4.0350000000000001</v>
      </c>
      <c r="I338" s="180"/>
      <c r="L338" s="176"/>
      <c r="M338" s="181"/>
      <c r="N338" s="182"/>
      <c r="O338" s="182"/>
      <c r="P338" s="182"/>
      <c r="Q338" s="182"/>
      <c r="R338" s="182"/>
      <c r="S338" s="182"/>
      <c r="T338" s="183"/>
      <c r="AT338" s="177" t="s">
        <v>179</v>
      </c>
      <c r="AU338" s="177" t="s">
        <v>84</v>
      </c>
      <c r="AV338" s="14" t="s">
        <v>84</v>
      </c>
      <c r="AW338" s="14" t="s">
        <v>31</v>
      </c>
      <c r="AX338" s="14" t="s">
        <v>75</v>
      </c>
      <c r="AY338" s="177" t="s">
        <v>168</v>
      </c>
    </row>
    <row r="339" spans="1:65" s="14" customFormat="1">
      <c r="B339" s="176"/>
      <c r="D339" s="163" t="s">
        <v>179</v>
      </c>
      <c r="E339" s="177" t="s">
        <v>1</v>
      </c>
      <c r="F339" s="178" t="s">
        <v>429</v>
      </c>
      <c r="H339" s="179">
        <v>1.9319999999999999</v>
      </c>
      <c r="I339" s="180"/>
      <c r="L339" s="176"/>
      <c r="M339" s="181"/>
      <c r="N339" s="182"/>
      <c r="O339" s="182"/>
      <c r="P339" s="182"/>
      <c r="Q339" s="182"/>
      <c r="R339" s="182"/>
      <c r="S339" s="182"/>
      <c r="T339" s="183"/>
      <c r="AT339" s="177" t="s">
        <v>179</v>
      </c>
      <c r="AU339" s="177" t="s">
        <v>84</v>
      </c>
      <c r="AV339" s="14" t="s">
        <v>84</v>
      </c>
      <c r="AW339" s="14" t="s">
        <v>31</v>
      </c>
      <c r="AX339" s="14" t="s">
        <v>75</v>
      </c>
      <c r="AY339" s="177" t="s">
        <v>168</v>
      </c>
    </row>
    <row r="340" spans="1:65" s="14" customFormat="1">
      <c r="B340" s="176"/>
      <c r="D340" s="163" t="s">
        <v>179</v>
      </c>
      <c r="E340" s="177" t="s">
        <v>1</v>
      </c>
      <c r="F340" s="178" t="s">
        <v>430</v>
      </c>
      <c r="H340" s="179">
        <v>4.3680000000000003</v>
      </c>
      <c r="I340" s="180"/>
      <c r="L340" s="176"/>
      <c r="M340" s="181"/>
      <c r="N340" s="182"/>
      <c r="O340" s="182"/>
      <c r="P340" s="182"/>
      <c r="Q340" s="182"/>
      <c r="R340" s="182"/>
      <c r="S340" s="182"/>
      <c r="T340" s="183"/>
      <c r="AT340" s="177" t="s">
        <v>179</v>
      </c>
      <c r="AU340" s="177" t="s">
        <v>84</v>
      </c>
      <c r="AV340" s="14" t="s">
        <v>84</v>
      </c>
      <c r="AW340" s="14" t="s">
        <v>31</v>
      </c>
      <c r="AX340" s="14" t="s">
        <v>75</v>
      </c>
      <c r="AY340" s="177" t="s">
        <v>168</v>
      </c>
    </row>
    <row r="341" spans="1:65" s="13" customFormat="1" ht="22.5">
      <c r="B341" s="169"/>
      <c r="D341" s="163" t="s">
        <v>179</v>
      </c>
      <c r="E341" s="170" t="s">
        <v>1</v>
      </c>
      <c r="F341" s="171" t="s">
        <v>431</v>
      </c>
      <c r="H341" s="170" t="s">
        <v>1</v>
      </c>
      <c r="I341" s="172"/>
      <c r="L341" s="169"/>
      <c r="M341" s="173"/>
      <c r="N341" s="174"/>
      <c r="O341" s="174"/>
      <c r="P341" s="174"/>
      <c r="Q341" s="174"/>
      <c r="R341" s="174"/>
      <c r="S341" s="174"/>
      <c r="T341" s="175"/>
      <c r="AT341" s="170" t="s">
        <v>179</v>
      </c>
      <c r="AU341" s="170" t="s">
        <v>84</v>
      </c>
      <c r="AV341" s="13" t="s">
        <v>82</v>
      </c>
      <c r="AW341" s="13" t="s">
        <v>31</v>
      </c>
      <c r="AX341" s="13" t="s">
        <v>75</v>
      </c>
      <c r="AY341" s="170" t="s">
        <v>168</v>
      </c>
    </row>
    <row r="342" spans="1:65" s="15" customFormat="1">
      <c r="B342" s="184"/>
      <c r="D342" s="163" t="s">
        <v>179</v>
      </c>
      <c r="E342" s="185" t="s">
        <v>1</v>
      </c>
      <c r="F342" s="186" t="s">
        <v>184</v>
      </c>
      <c r="H342" s="187">
        <v>31.934999999999999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5" t="s">
        <v>179</v>
      </c>
      <c r="AU342" s="185" t="s">
        <v>84</v>
      </c>
      <c r="AV342" s="15" t="s">
        <v>108</v>
      </c>
      <c r="AW342" s="15" t="s">
        <v>31</v>
      </c>
      <c r="AX342" s="15" t="s">
        <v>82</v>
      </c>
      <c r="AY342" s="185" t="s">
        <v>168</v>
      </c>
    </row>
    <row r="343" spans="1:65" s="2" customFormat="1" ht="37.9" customHeight="1">
      <c r="A343" s="33"/>
      <c r="B343" s="149"/>
      <c r="C343" s="150" t="s">
        <v>432</v>
      </c>
      <c r="D343" s="150" t="s">
        <v>170</v>
      </c>
      <c r="E343" s="151" t="s">
        <v>433</v>
      </c>
      <c r="F343" s="152" t="s">
        <v>434</v>
      </c>
      <c r="G343" s="153" t="s">
        <v>319</v>
      </c>
      <c r="H343" s="154">
        <v>10.335000000000001</v>
      </c>
      <c r="I343" s="155"/>
      <c r="J343" s="156">
        <f>ROUND(I343*H343,2)</f>
        <v>0</v>
      </c>
      <c r="K343" s="152" t="s">
        <v>1</v>
      </c>
      <c r="L343" s="34"/>
      <c r="M343" s="157" t="s">
        <v>1</v>
      </c>
      <c r="N343" s="158" t="s">
        <v>40</v>
      </c>
      <c r="O343" s="59"/>
      <c r="P343" s="159">
        <f>O343*H343</f>
        <v>0</v>
      </c>
      <c r="Q343" s="159">
        <v>0</v>
      </c>
      <c r="R343" s="159">
        <f>Q343*H343</f>
        <v>0</v>
      </c>
      <c r="S343" s="159">
        <v>0</v>
      </c>
      <c r="T343" s="160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1" t="s">
        <v>108</v>
      </c>
      <c r="AT343" s="161" t="s">
        <v>170</v>
      </c>
      <c r="AU343" s="161" t="s">
        <v>84</v>
      </c>
      <c r="AY343" s="18" t="s">
        <v>168</v>
      </c>
      <c r="BE343" s="162">
        <f>IF(N343="základní",J343,0)</f>
        <v>0</v>
      </c>
      <c r="BF343" s="162">
        <f>IF(N343="snížená",J343,0)</f>
        <v>0</v>
      </c>
      <c r="BG343" s="162">
        <f>IF(N343="zákl. přenesená",J343,0)</f>
        <v>0</v>
      </c>
      <c r="BH343" s="162">
        <f>IF(N343="sníž. přenesená",J343,0)</f>
        <v>0</v>
      </c>
      <c r="BI343" s="162">
        <f>IF(N343="nulová",J343,0)</f>
        <v>0</v>
      </c>
      <c r="BJ343" s="18" t="s">
        <v>82</v>
      </c>
      <c r="BK343" s="162">
        <f>ROUND(I343*H343,2)</f>
        <v>0</v>
      </c>
      <c r="BL343" s="18" t="s">
        <v>108</v>
      </c>
      <c r="BM343" s="161" t="s">
        <v>435</v>
      </c>
    </row>
    <row r="344" spans="1:65" s="2" customFormat="1" ht="39">
      <c r="A344" s="33"/>
      <c r="B344" s="34"/>
      <c r="C344" s="33"/>
      <c r="D344" s="163" t="s">
        <v>175</v>
      </c>
      <c r="E344" s="33"/>
      <c r="F344" s="164" t="s">
        <v>423</v>
      </c>
      <c r="G344" s="33"/>
      <c r="H344" s="33"/>
      <c r="I344" s="165"/>
      <c r="J344" s="33"/>
      <c r="K344" s="33"/>
      <c r="L344" s="34"/>
      <c r="M344" s="166"/>
      <c r="N344" s="167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175</v>
      </c>
      <c r="AU344" s="18" t="s">
        <v>84</v>
      </c>
    </row>
    <row r="345" spans="1:65" s="2" customFormat="1" ht="37.9" customHeight="1">
      <c r="A345" s="33"/>
      <c r="B345" s="149"/>
      <c r="C345" s="150" t="s">
        <v>436</v>
      </c>
      <c r="D345" s="150" t="s">
        <v>170</v>
      </c>
      <c r="E345" s="151" t="s">
        <v>437</v>
      </c>
      <c r="F345" s="152" t="s">
        <v>438</v>
      </c>
      <c r="G345" s="153" t="s">
        <v>319</v>
      </c>
      <c r="H345" s="154">
        <v>1860.9659999999999</v>
      </c>
      <c r="I345" s="155"/>
      <c r="J345" s="156">
        <f>ROUND(I345*H345,2)</f>
        <v>0</v>
      </c>
      <c r="K345" s="152" t="s">
        <v>187</v>
      </c>
      <c r="L345" s="34"/>
      <c r="M345" s="157" t="s">
        <v>1</v>
      </c>
      <c r="N345" s="158" t="s">
        <v>40</v>
      </c>
      <c r="O345" s="59"/>
      <c r="P345" s="159">
        <f>O345*H345</f>
        <v>0</v>
      </c>
      <c r="Q345" s="159">
        <v>0</v>
      </c>
      <c r="R345" s="159">
        <f>Q345*H345</f>
        <v>0</v>
      </c>
      <c r="S345" s="159">
        <v>0</v>
      </c>
      <c r="T345" s="16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1" t="s">
        <v>108</v>
      </c>
      <c r="AT345" s="161" t="s">
        <v>170</v>
      </c>
      <c r="AU345" s="161" t="s">
        <v>84</v>
      </c>
      <c r="AY345" s="18" t="s">
        <v>168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8" t="s">
        <v>82</v>
      </c>
      <c r="BK345" s="162">
        <f>ROUND(I345*H345,2)</f>
        <v>0</v>
      </c>
      <c r="BL345" s="18" t="s">
        <v>108</v>
      </c>
      <c r="BM345" s="161" t="s">
        <v>439</v>
      </c>
    </row>
    <row r="346" spans="1:65" s="2" customFormat="1" ht="39">
      <c r="A346" s="33"/>
      <c r="B346" s="34"/>
      <c r="C346" s="33"/>
      <c r="D346" s="163" t="s">
        <v>175</v>
      </c>
      <c r="E346" s="33"/>
      <c r="F346" s="164" t="s">
        <v>440</v>
      </c>
      <c r="G346" s="33"/>
      <c r="H346" s="33"/>
      <c r="I346" s="165"/>
      <c r="J346" s="33"/>
      <c r="K346" s="33"/>
      <c r="L346" s="34"/>
      <c r="M346" s="166"/>
      <c r="N346" s="167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175</v>
      </c>
      <c r="AU346" s="18" t="s">
        <v>84</v>
      </c>
    </row>
    <row r="347" spans="1:65" s="13" customFormat="1">
      <c r="B347" s="169"/>
      <c r="D347" s="163" t="s">
        <v>179</v>
      </c>
      <c r="E347" s="170" t="s">
        <v>1</v>
      </c>
      <c r="F347" s="171" t="s">
        <v>441</v>
      </c>
      <c r="H347" s="170" t="s">
        <v>1</v>
      </c>
      <c r="I347" s="172"/>
      <c r="L347" s="169"/>
      <c r="M347" s="173"/>
      <c r="N347" s="174"/>
      <c r="O347" s="174"/>
      <c r="P347" s="174"/>
      <c r="Q347" s="174"/>
      <c r="R347" s="174"/>
      <c r="S347" s="174"/>
      <c r="T347" s="175"/>
      <c r="AT347" s="170" t="s">
        <v>179</v>
      </c>
      <c r="AU347" s="170" t="s">
        <v>84</v>
      </c>
      <c r="AV347" s="13" t="s">
        <v>82</v>
      </c>
      <c r="AW347" s="13" t="s">
        <v>31</v>
      </c>
      <c r="AX347" s="13" t="s">
        <v>75</v>
      </c>
      <c r="AY347" s="170" t="s">
        <v>168</v>
      </c>
    </row>
    <row r="348" spans="1:65" s="14" customFormat="1">
      <c r="B348" s="176"/>
      <c r="D348" s="163" t="s">
        <v>179</v>
      </c>
      <c r="E348" s="177" t="s">
        <v>1</v>
      </c>
      <c r="F348" s="178" t="s">
        <v>442</v>
      </c>
      <c r="H348" s="179">
        <v>1780.0820000000001</v>
      </c>
      <c r="I348" s="180"/>
      <c r="L348" s="176"/>
      <c r="M348" s="181"/>
      <c r="N348" s="182"/>
      <c r="O348" s="182"/>
      <c r="P348" s="182"/>
      <c r="Q348" s="182"/>
      <c r="R348" s="182"/>
      <c r="S348" s="182"/>
      <c r="T348" s="183"/>
      <c r="AT348" s="177" t="s">
        <v>179</v>
      </c>
      <c r="AU348" s="177" t="s">
        <v>84</v>
      </c>
      <c r="AV348" s="14" t="s">
        <v>84</v>
      </c>
      <c r="AW348" s="14" t="s">
        <v>31</v>
      </c>
      <c r="AX348" s="14" t="s">
        <v>75</v>
      </c>
      <c r="AY348" s="177" t="s">
        <v>168</v>
      </c>
    </row>
    <row r="349" spans="1:65" s="13" customFormat="1">
      <c r="B349" s="169"/>
      <c r="D349" s="163" t="s">
        <v>179</v>
      </c>
      <c r="E349" s="170" t="s">
        <v>1</v>
      </c>
      <c r="F349" s="171" t="s">
        <v>443</v>
      </c>
      <c r="H349" s="170" t="s">
        <v>1</v>
      </c>
      <c r="I349" s="172"/>
      <c r="L349" s="169"/>
      <c r="M349" s="173"/>
      <c r="N349" s="174"/>
      <c r="O349" s="174"/>
      <c r="P349" s="174"/>
      <c r="Q349" s="174"/>
      <c r="R349" s="174"/>
      <c r="S349" s="174"/>
      <c r="T349" s="175"/>
      <c r="AT349" s="170" t="s">
        <v>179</v>
      </c>
      <c r="AU349" s="170" t="s">
        <v>84</v>
      </c>
      <c r="AV349" s="13" t="s">
        <v>82</v>
      </c>
      <c r="AW349" s="13" t="s">
        <v>31</v>
      </c>
      <c r="AX349" s="13" t="s">
        <v>75</v>
      </c>
      <c r="AY349" s="170" t="s">
        <v>168</v>
      </c>
    </row>
    <row r="350" spans="1:65" s="14" customFormat="1">
      <c r="B350" s="176"/>
      <c r="D350" s="163" t="s">
        <v>179</v>
      </c>
      <c r="E350" s="177" t="s">
        <v>1</v>
      </c>
      <c r="F350" s="178" t="s">
        <v>444</v>
      </c>
      <c r="H350" s="179">
        <v>91.218999999999994</v>
      </c>
      <c r="I350" s="180"/>
      <c r="L350" s="176"/>
      <c r="M350" s="181"/>
      <c r="N350" s="182"/>
      <c r="O350" s="182"/>
      <c r="P350" s="182"/>
      <c r="Q350" s="182"/>
      <c r="R350" s="182"/>
      <c r="S350" s="182"/>
      <c r="T350" s="183"/>
      <c r="AT350" s="177" t="s">
        <v>179</v>
      </c>
      <c r="AU350" s="177" t="s">
        <v>84</v>
      </c>
      <c r="AV350" s="14" t="s">
        <v>84</v>
      </c>
      <c r="AW350" s="14" t="s">
        <v>31</v>
      </c>
      <c r="AX350" s="14" t="s">
        <v>75</v>
      </c>
      <c r="AY350" s="177" t="s">
        <v>168</v>
      </c>
    </row>
    <row r="351" spans="1:65" s="13" customFormat="1">
      <c r="B351" s="169"/>
      <c r="D351" s="163" t="s">
        <v>179</v>
      </c>
      <c r="E351" s="170" t="s">
        <v>1</v>
      </c>
      <c r="F351" s="171" t="s">
        <v>426</v>
      </c>
      <c r="H351" s="170" t="s">
        <v>1</v>
      </c>
      <c r="I351" s="172"/>
      <c r="L351" s="169"/>
      <c r="M351" s="173"/>
      <c r="N351" s="174"/>
      <c r="O351" s="174"/>
      <c r="P351" s="174"/>
      <c r="Q351" s="174"/>
      <c r="R351" s="174"/>
      <c r="S351" s="174"/>
      <c r="T351" s="175"/>
      <c r="AT351" s="170" t="s">
        <v>179</v>
      </c>
      <c r="AU351" s="170" t="s">
        <v>84</v>
      </c>
      <c r="AV351" s="13" t="s">
        <v>82</v>
      </c>
      <c r="AW351" s="13" t="s">
        <v>31</v>
      </c>
      <c r="AX351" s="13" t="s">
        <v>75</v>
      </c>
      <c r="AY351" s="170" t="s">
        <v>168</v>
      </c>
    </row>
    <row r="352" spans="1:65" s="14" customFormat="1">
      <c r="B352" s="176"/>
      <c r="D352" s="163" t="s">
        <v>179</v>
      </c>
      <c r="E352" s="177" t="s">
        <v>1</v>
      </c>
      <c r="F352" s="178" t="s">
        <v>445</v>
      </c>
      <c r="H352" s="179">
        <v>-10.335000000000001</v>
      </c>
      <c r="I352" s="180"/>
      <c r="L352" s="176"/>
      <c r="M352" s="181"/>
      <c r="N352" s="182"/>
      <c r="O352" s="182"/>
      <c r="P352" s="182"/>
      <c r="Q352" s="182"/>
      <c r="R352" s="182"/>
      <c r="S352" s="182"/>
      <c r="T352" s="183"/>
      <c r="AT352" s="177" t="s">
        <v>179</v>
      </c>
      <c r="AU352" s="177" t="s">
        <v>84</v>
      </c>
      <c r="AV352" s="14" t="s">
        <v>84</v>
      </c>
      <c r="AW352" s="14" t="s">
        <v>31</v>
      </c>
      <c r="AX352" s="14" t="s">
        <v>75</v>
      </c>
      <c r="AY352" s="177" t="s">
        <v>168</v>
      </c>
    </row>
    <row r="353" spans="1:65" s="15" customFormat="1">
      <c r="B353" s="184"/>
      <c r="D353" s="163" t="s">
        <v>179</v>
      </c>
      <c r="E353" s="185" t="s">
        <v>1</v>
      </c>
      <c r="F353" s="186" t="s">
        <v>184</v>
      </c>
      <c r="H353" s="187">
        <v>1860.9659999999999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5" t="s">
        <v>179</v>
      </c>
      <c r="AU353" s="185" t="s">
        <v>84</v>
      </c>
      <c r="AV353" s="15" t="s">
        <v>108</v>
      </c>
      <c r="AW353" s="15" t="s">
        <v>31</v>
      </c>
      <c r="AX353" s="15" t="s">
        <v>82</v>
      </c>
      <c r="AY353" s="185" t="s">
        <v>168</v>
      </c>
    </row>
    <row r="354" spans="1:65" s="2" customFormat="1" ht="44.25" customHeight="1">
      <c r="A354" s="33"/>
      <c r="B354" s="149"/>
      <c r="C354" s="150" t="s">
        <v>446</v>
      </c>
      <c r="D354" s="150" t="s">
        <v>170</v>
      </c>
      <c r="E354" s="151" t="s">
        <v>447</v>
      </c>
      <c r="F354" s="152" t="s">
        <v>448</v>
      </c>
      <c r="G354" s="153" t="s">
        <v>319</v>
      </c>
      <c r="H354" s="154">
        <v>11165.796</v>
      </c>
      <c r="I354" s="155"/>
      <c r="J354" s="156">
        <f>ROUND(I354*H354,2)</f>
        <v>0</v>
      </c>
      <c r="K354" s="152" t="s">
        <v>187</v>
      </c>
      <c r="L354" s="34"/>
      <c r="M354" s="157" t="s">
        <v>1</v>
      </c>
      <c r="N354" s="158" t="s">
        <v>40</v>
      </c>
      <c r="O354" s="59"/>
      <c r="P354" s="159">
        <f>O354*H354</f>
        <v>0</v>
      </c>
      <c r="Q354" s="159">
        <v>0</v>
      </c>
      <c r="R354" s="159">
        <f>Q354*H354</f>
        <v>0</v>
      </c>
      <c r="S354" s="159">
        <v>0</v>
      </c>
      <c r="T354" s="160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1" t="s">
        <v>108</v>
      </c>
      <c r="AT354" s="161" t="s">
        <v>170</v>
      </c>
      <c r="AU354" s="161" t="s">
        <v>84</v>
      </c>
      <c r="AY354" s="18" t="s">
        <v>168</v>
      </c>
      <c r="BE354" s="162">
        <f>IF(N354="základní",J354,0)</f>
        <v>0</v>
      </c>
      <c r="BF354" s="162">
        <f>IF(N354="snížená",J354,0)</f>
        <v>0</v>
      </c>
      <c r="BG354" s="162">
        <f>IF(N354="zákl. přenesená",J354,0)</f>
        <v>0</v>
      </c>
      <c r="BH354" s="162">
        <f>IF(N354="sníž. přenesená",J354,0)</f>
        <v>0</v>
      </c>
      <c r="BI354" s="162">
        <f>IF(N354="nulová",J354,0)</f>
        <v>0</v>
      </c>
      <c r="BJ354" s="18" t="s">
        <v>82</v>
      </c>
      <c r="BK354" s="162">
        <f>ROUND(I354*H354,2)</f>
        <v>0</v>
      </c>
      <c r="BL354" s="18" t="s">
        <v>108</v>
      </c>
      <c r="BM354" s="161" t="s">
        <v>449</v>
      </c>
    </row>
    <row r="355" spans="1:65" s="2" customFormat="1" ht="48.75">
      <c r="A355" s="33"/>
      <c r="B355" s="34"/>
      <c r="C355" s="33"/>
      <c r="D355" s="163" t="s">
        <v>175</v>
      </c>
      <c r="E355" s="33"/>
      <c r="F355" s="164" t="s">
        <v>450</v>
      </c>
      <c r="G355" s="33"/>
      <c r="H355" s="33"/>
      <c r="I355" s="165"/>
      <c r="J355" s="33"/>
      <c r="K355" s="33"/>
      <c r="L355" s="34"/>
      <c r="M355" s="166"/>
      <c r="N355" s="167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175</v>
      </c>
      <c r="AU355" s="18" t="s">
        <v>84</v>
      </c>
    </row>
    <row r="356" spans="1:65" s="14" customFormat="1">
      <c r="B356" s="176"/>
      <c r="D356" s="163" t="s">
        <v>179</v>
      </c>
      <c r="F356" s="178" t="s">
        <v>451</v>
      </c>
      <c r="H356" s="179">
        <v>11165.796</v>
      </c>
      <c r="I356" s="180"/>
      <c r="L356" s="176"/>
      <c r="M356" s="181"/>
      <c r="N356" s="182"/>
      <c r="O356" s="182"/>
      <c r="P356" s="182"/>
      <c r="Q356" s="182"/>
      <c r="R356" s="182"/>
      <c r="S356" s="182"/>
      <c r="T356" s="183"/>
      <c r="AT356" s="177" t="s">
        <v>179</v>
      </c>
      <c r="AU356" s="177" t="s">
        <v>84</v>
      </c>
      <c r="AV356" s="14" t="s">
        <v>84</v>
      </c>
      <c r="AW356" s="14" t="s">
        <v>3</v>
      </c>
      <c r="AX356" s="14" t="s">
        <v>82</v>
      </c>
      <c r="AY356" s="177" t="s">
        <v>168</v>
      </c>
    </row>
    <row r="357" spans="1:65" s="2" customFormat="1" ht="37.9" customHeight="1">
      <c r="A357" s="33"/>
      <c r="B357" s="149"/>
      <c r="C357" s="150" t="s">
        <v>452</v>
      </c>
      <c r="D357" s="150" t="s">
        <v>170</v>
      </c>
      <c r="E357" s="151" t="s">
        <v>453</v>
      </c>
      <c r="F357" s="152" t="s">
        <v>454</v>
      </c>
      <c r="G357" s="153" t="s">
        <v>319</v>
      </c>
      <c r="H357" s="154">
        <v>207.85400000000001</v>
      </c>
      <c r="I357" s="155"/>
      <c r="J357" s="156">
        <f>ROUND(I357*H357,2)</f>
        <v>0</v>
      </c>
      <c r="K357" s="152" t="s">
        <v>187</v>
      </c>
      <c r="L357" s="34"/>
      <c r="M357" s="157" t="s">
        <v>1</v>
      </c>
      <c r="N357" s="158" t="s">
        <v>40</v>
      </c>
      <c r="O357" s="59"/>
      <c r="P357" s="159">
        <f>O357*H357</f>
        <v>0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1" t="s">
        <v>108</v>
      </c>
      <c r="AT357" s="161" t="s">
        <v>170</v>
      </c>
      <c r="AU357" s="161" t="s">
        <v>84</v>
      </c>
      <c r="AY357" s="18" t="s">
        <v>168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8" t="s">
        <v>82</v>
      </c>
      <c r="BK357" s="162">
        <f>ROUND(I357*H357,2)</f>
        <v>0</v>
      </c>
      <c r="BL357" s="18" t="s">
        <v>108</v>
      </c>
      <c r="BM357" s="161" t="s">
        <v>455</v>
      </c>
    </row>
    <row r="358" spans="1:65" s="2" customFormat="1" ht="39">
      <c r="A358" s="33"/>
      <c r="B358" s="34"/>
      <c r="C358" s="33"/>
      <c r="D358" s="163" t="s">
        <v>175</v>
      </c>
      <c r="E358" s="33"/>
      <c r="F358" s="164" t="s">
        <v>456</v>
      </c>
      <c r="G358" s="33"/>
      <c r="H358" s="33"/>
      <c r="I358" s="165"/>
      <c r="J358" s="33"/>
      <c r="K358" s="33"/>
      <c r="L358" s="34"/>
      <c r="M358" s="166"/>
      <c r="N358" s="167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175</v>
      </c>
      <c r="AU358" s="18" t="s">
        <v>84</v>
      </c>
    </row>
    <row r="359" spans="1:65" s="13" customFormat="1">
      <c r="B359" s="169"/>
      <c r="D359" s="163" t="s">
        <v>179</v>
      </c>
      <c r="E359" s="170" t="s">
        <v>1</v>
      </c>
      <c r="F359" s="171" t="s">
        <v>441</v>
      </c>
      <c r="H359" s="170" t="s">
        <v>1</v>
      </c>
      <c r="I359" s="172"/>
      <c r="L359" s="169"/>
      <c r="M359" s="173"/>
      <c r="N359" s="174"/>
      <c r="O359" s="174"/>
      <c r="P359" s="174"/>
      <c r="Q359" s="174"/>
      <c r="R359" s="174"/>
      <c r="S359" s="174"/>
      <c r="T359" s="175"/>
      <c r="AT359" s="170" t="s">
        <v>179</v>
      </c>
      <c r="AU359" s="170" t="s">
        <v>84</v>
      </c>
      <c r="AV359" s="13" t="s">
        <v>82</v>
      </c>
      <c r="AW359" s="13" t="s">
        <v>31</v>
      </c>
      <c r="AX359" s="13" t="s">
        <v>75</v>
      </c>
      <c r="AY359" s="170" t="s">
        <v>168</v>
      </c>
    </row>
    <row r="360" spans="1:65" s="14" customFormat="1">
      <c r="B360" s="176"/>
      <c r="D360" s="163" t="s">
        <v>179</v>
      </c>
      <c r="E360" s="177" t="s">
        <v>1</v>
      </c>
      <c r="F360" s="178" t="s">
        <v>457</v>
      </c>
      <c r="H360" s="179">
        <v>197.78700000000001</v>
      </c>
      <c r="I360" s="180"/>
      <c r="L360" s="176"/>
      <c r="M360" s="181"/>
      <c r="N360" s="182"/>
      <c r="O360" s="182"/>
      <c r="P360" s="182"/>
      <c r="Q360" s="182"/>
      <c r="R360" s="182"/>
      <c r="S360" s="182"/>
      <c r="T360" s="183"/>
      <c r="AT360" s="177" t="s">
        <v>179</v>
      </c>
      <c r="AU360" s="177" t="s">
        <v>84</v>
      </c>
      <c r="AV360" s="14" t="s">
        <v>84</v>
      </c>
      <c r="AW360" s="14" t="s">
        <v>31</v>
      </c>
      <c r="AX360" s="14" t="s">
        <v>75</v>
      </c>
      <c r="AY360" s="177" t="s">
        <v>168</v>
      </c>
    </row>
    <row r="361" spans="1:65" s="13" customFormat="1">
      <c r="B361" s="169"/>
      <c r="D361" s="163" t="s">
        <v>179</v>
      </c>
      <c r="E361" s="170" t="s">
        <v>1</v>
      </c>
      <c r="F361" s="171" t="s">
        <v>443</v>
      </c>
      <c r="H361" s="170" t="s">
        <v>1</v>
      </c>
      <c r="I361" s="172"/>
      <c r="L361" s="169"/>
      <c r="M361" s="173"/>
      <c r="N361" s="174"/>
      <c r="O361" s="174"/>
      <c r="P361" s="174"/>
      <c r="Q361" s="174"/>
      <c r="R361" s="174"/>
      <c r="S361" s="174"/>
      <c r="T361" s="175"/>
      <c r="AT361" s="170" t="s">
        <v>179</v>
      </c>
      <c r="AU361" s="170" t="s">
        <v>84</v>
      </c>
      <c r="AV361" s="13" t="s">
        <v>82</v>
      </c>
      <c r="AW361" s="13" t="s">
        <v>31</v>
      </c>
      <c r="AX361" s="13" t="s">
        <v>75</v>
      </c>
      <c r="AY361" s="170" t="s">
        <v>168</v>
      </c>
    </row>
    <row r="362" spans="1:65" s="14" customFormat="1">
      <c r="B362" s="176"/>
      <c r="D362" s="163" t="s">
        <v>179</v>
      </c>
      <c r="E362" s="177" t="s">
        <v>1</v>
      </c>
      <c r="F362" s="178" t="s">
        <v>458</v>
      </c>
      <c r="H362" s="179">
        <v>10.067</v>
      </c>
      <c r="I362" s="180"/>
      <c r="L362" s="176"/>
      <c r="M362" s="181"/>
      <c r="N362" s="182"/>
      <c r="O362" s="182"/>
      <c r="P362" s="182"/>
      <c r="Q362" s="182"/>
      <c r="R362" s="182"/>
      <c r="S362" s="182"/>
      <c r="T362" s="183"/>
      <c r="AT362" s="177" t="s">
        <v>179</v>
      </c>
      <c r="AU362" s="177" t="s">
        <v>84</v>
      </c>
      <c r="AV362" s="14" t="s">
        <v>84</v>
      </c>
      <c r="AW362" s="14" t="s">
        <v>31</v>
      </c>
      <c r="AX362" s="14" t="s">
        <v>75</v>
      </c>
      <c r="AY362" s="177" t="s">
        <v>168</v>
      </c>
    </row>
    <row r="363" spans="1:65" s="15" customFormat="1">
      <c r="B363" s="184"/>
      <c r="D363" s="163" t="s">
        <v>179</v>
      </c>
      <c r="E363" s="185" t="s">
        <v>1</v>
      </c>
      <c r="F363" s="186" t="s">
        <v>184</v>
      </c>
      <c r="H363" s="187">
        <v>207.85400000000001</v>
      </c>
      <c r="I363" s="188"/>
      <c r="L363" s="184"/>
      <c r="M363" s="189"/>
      <c r="N363" s="190"/>
      <c r="O363" s="190"/>
      <c r="P363" s="190"/>
      <c r="Q363" s="190"/>
      <c r="R363" s="190"/>
      <c r="S363" s="190"/>
      <c r="T363" s="191"/>
      <c r="AT363" s="185" t="s">
        <v>179</v>
      </c>
      <c r="AU363" s="185" t="s">
        <v>84</v>
      </c>
      <c r="AV363" s="15" t="s">
        <v>108</v>
      </c>
      <c r="AW363" s="15" t="s">
        <v>31</v>
      </c>
      <c r="AX363" s="15" t="s">
        <v>82</v>
      </c>
      <c r="AY363" s="185" t="s">
        <v>168</v>
      </c>
    </row>
    <row r="364" spans="1:65" s="2" customFormat="1" ht="37.9" customHeight="1">
      <c r="A364" s="33"/>
      <c r="B364" s="149"/>
      <c r="C364" s="150" t="s">
        <v>459</v>
      </c>
      <c r="D364" s="150" t="s">
        <v>170</v>
      </c>
      <c r="E364" s="151" t="s">
        <v>460</v>
      </c>
      <c r="F364" s="152" t="s">
        <v>461</v>
      </c>
      <c r="G364" s="153" t="s">
        <v>319</v>
      </c>
      <c r="H364" s="154">
        <v>1247.124</v>
      </c>
      <c r="I364" s="155"/>
      <c r="J364" s="156">
        <f>ROUND(I364*H364,2)</f>
        <v>0</v>
      </c>
      <c r="K364" s="152" t="s">
        <v>187</v>
      </c>
      <c r="L364" s="34"/>
      <c r="M364" s="157" t="s">
        <v>1</v>
      </c>
      <c r="N364" s="158" t="s">
        <v>40</v>
      </c>
      <c r="O364" s="59"/>
      <c r="P364" s="159">
        <f>O364*H364</f>
        <v>0</v>
      </c>
      <c r="Q364" s="159">
        <v>0</v>
      </c>
      <c r="R364" s="159">
        <f>Q364*H364</f>
        <v>0</v>
      </c>
      <c r="S364" s="159">
        <v>0</v>
      </c>
      <c r="T364" s="16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1" t="s">
        <v>108</v>
      </c>
      <c r="AT364" s="161" t="s">
        <v>170</v>
      </c>
      <c r="AU364" s="161" t="s">
        <v>84</v>
      </c>
      <c r="AY364" s="18" t="s">
        <v>168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18" t="s">
        <v>82</v>
      </c>
      <c r="BK364" s="162">
        <f>ROUND(I364*H364,2)</f>
        <v>0</v>
      </c>
      <c r="BL364" s="18" t="s">
        <v>108</v>
      </c>
      <c r="BM364" s="161" t="s">
        <v>462</v>
      </c>
    </row>
    <row r="365" spans="1:65" s="2" customFormat="1" ht="48.75">
      <c r="A365" s="33"/>
      <c r="B365" s="34"/>
      <c r="C365" s="33"/>
      <c r="D365" s="163" t="s">
        <v>175</v>
      </c>
      <c r="E365" s="33"/>
      <c r="F365" s="164" t="s">
        <v>463</v>
      </c>
      <c r="G365" s="33"/>
      <c r="H365" s="33"/>
      <c r="I365" s="165"/>
      <c r="J365" s="33"/>
      <c r="K365" s="33"/>
      <c r="L365" s="34"/>
      <c r="M365" s="166"/>
      <c r="N365" s="167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175</v>
      </c>
      <c r="AU365" s="18" t="s">
        <v>84</v>
      </c>
    </row>
    <row r="366" spans="1:65" s="14" customFormat="1">
      <c r="B366" s="176"/>
      <c r="D366" s="163" t="s">
        <v>179</v>
      </c>
      <c r="F366" s="178" t="s">
        <v>464</v>
      </c>
      <c r="H366" s="179">
        <v>1247.124</v>
      </c>
      <c r="I366" s="180"/>
      <c r="L366" s="176"/>
      <c r="M366" s="181"/>
      <c r="N366" s="182"/>
      <c r="O366" s="182"/>
      <c r="P366" s="182"/>
      <c r="Q366" s="182"/>
      <c r="R366" s="182"/>
      <c r="S366" s="182"/>
      <c r="T366" s="183"/>
      <c r="AT366" s="177" t="s">
        <v>179</v>
      </c>
      <c r="AU366" s="177" t="s">
        <v>84</v>
      </c>
      <c r="AV366" s="14" t="s">
        <v>84</v>
      </c>
      <c r="AW366" s="14" t="s">
        <v>3</v>
      </c>
      <c r="AX366" s="14" t="s">
        <v>82</v>
      </c>
      <c r="AY366" s="177" t="s">
        <v>168</v>
      </c>
    </row>
    <row r="367" spans="1:65" s="2" customFormat="1" ht="24.2" customHeight="1">
      <c r="A367" s="33"/>
      <c r="B367" s="149"/>
      <c r="C367" s="150" t="s">
        <v>465</v>
      </c>
      <c r="D367" s="150" t="s">
        <v>170</v>
      </c>
      <c r="E367" s="151" t="s">
        <v>466</v>
      </c>
      <c r="F367" s="152" t="s">
        <v>467</v>
      </c>
      <c r="G367" s="153" t="s">
        <v>319</v>
      </c>
      <c r="H367" s="154">
        <v>10.335000000000001</v>
      </c>
      <c r="I367" s="155"/>
      <c r="J367" s="156">
        <f>ROUND(I367*H367,2)</f>
        <v>0</v>
      </c>
      <c r="K367" s="152" t="s">
        <v>187</v>
      </c>
      <c r="L367" s="34"/>
      <c r="M367" s="157" t="s">
        <v>1</v>
      </c>
      <c r="N367" s="158" t="s">
        <v>40</v>
      </c>
      <c r="O367" s="59"/>
      <c r="P367" s="159">
        <f>O367*H367</f>
        <v>0</v>
      </c>
      <c r="Q367" s="159">
        <v>0</v>
      </c>
      <c r="R367" s="159">
        <f>Q367*H367</f>
        <v>0</v>
      </c>
      <c r="S367" s="159">
        <v>0</v>
      </c>
      <c r="T367" s="160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1" t="s">
        <v>108</v>
      </c>
      <c r="AT367" s="161" t="s">
        <v>170</v>
      </c>
      <c r="AU367" s="161" t="s">
        <v>84</v>
      </c>
      <c r="AY367" s="18" t="s">
        <v>168</v>
      </c>
      <c r="BE367" s="162">
        <f>IF(N367="základní",J367,0)</f>
        <v>0</v>
      </c>
      <c r="BF367" s="162">
        <f>IF(N367="snížená",J367,0)</f>
        <v>0</v>
      </c>
      <c r="BG367" s="162">
        <f>IF(N367="zákl. přenesená",J367,0)</f>
        <v>0</v>
      </c>
      <c r="BH367" s="162">
        <f>IF(N367="sníž. přenesená",J367,0)</f>
        <v>0</v>
      </c>
      <c r="BI367" s="162">
        <f>IF(N367="nulová",J367,0)</f>
        <v>0</v>
      </c>
      <c r="BJ367" s="18" t="s">
        <v>82</v>
      </c>
      <c r="BK367" s="162">
        <f>ROUND(I367*H367,2)</f>
        <v>0</v>
      </c>
      <c r="BL367" s="18" t="s">
        <v>108</v>
      </c>
      <c r="BM367" s="161" t="s">
        <v>468</v>
      </c>
    </row>
    <row r="368" spans="1:65" s="2" customFormat="1" ht="29.25">
      <c r="A368" s="33"/>
      <c r="B368" s="34"/>
      <c r="C368" s="33"/>
      <c r="D368" s="163" t="s">
        <v>175</v>
      </c>
      <c r="E368" s="33"/>
      <c r="F368" s="164" t="s">
        <v>469</v>
      </c>
      <c r="G368" s="33"/>
      <c r="H368" s="33"/>
      <c r="I368" s="165"/>
      <c r="J368" s="33"/>
      <c r="K368" s="33"/>
      <c r="L368" s="34"/>
      <c r="M368" s="166"/>
      <c r="N368" s="167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175</v>
      </c>
      <c r="AU368" s="18" t="s">
        <v>84</v>
      </c>
    </row>
    <row r="369" spans="1:65" s="13" customFormat="1">
      <c r="B369" s="169"/>
      <c r="D369" s="163" t="s">
        <v>179</v>
      </c>
      <c r="E369" s="170" t="s">
        <v>1</v>
      </c>
      <c r="F369" s="171" t="s">
        <v>427</v>
      </c>
      <c r="H369" s="170" t="s">
        <v>1</v>
      </c>
      <c r="I369" s="172"/>
      <c r="L369" s="169"/>
      <c r="M369" s="173"/>
      <c r="N369" s="174"/>
      <c r="O369" s="174"/>
      <c r="P369" s="174"/>
      <c r="Q369" s="174"/>
      <c r="R369" s="174"/>
      <c r="S369" s="174"/>
      <c r="T369" s="175"/>
      <c r="AT369" s="170" t="s">
        <v>179</v>
      </c>
      <c r="AU369" s="170" t="s">
        <v>84</v>
      </c>
      <c r="AV369" s="13" t="s">
        <v>82</v>
      </c>
      <c r="AW369" s="13" t="s">
        <v>31</v>
      </c>
      <c r="AX369" s="13" t="s">
        <v>75</v>
      </c>
      <c r="AY369" s="170" t="s">
        <v>168</v>
      </c>
    </row>
    <row r="370" spans="1:65" s="14" customFormat="1">
      <c r="B370" s="176"/>
      <c r="D370" s="163" t="s">
        <v>179</v>
      </c>
      <c r="E370" s="177" t="s">
        <v>1</v>
      </c>
      <c r="F370" s="178" t="s">
        <v>428</v>
      </c>
      <c r="H370" s="179">
        <v>4.0350000000000001</v>
      </c>
      <c r="I370" s="180"/>
      <c r="L370" s="176"/>
      <c r="M370" s="181"/>
      <c r="N370" s="182"/>
      <c r="O370" s="182"/>
      <c r="P370" s="182"/>
      <c r="Q370" s="182"/>
      <c r="R370" s="182"/>
      <c r="S370" s="182"/>
      <c r="T370" s="183"/>
      <c r="AT370" s="177" t="s">
        <v>179</v>
      </c>
      <c r="AU370" s="177" t="s">
        <v>84</v>
      </c>
      <c r="AV370" s="14" t="s">
        <v>84</v>
      </c>
      <c r="AW370" s="14" t="s">
        <v>31</v>
      </c>
      <c r="AX370" s="14" t="s">
        <v>75</v>
      </c>
      <c r="AY370" s="177" t="s">
        <v>168</v>
      </c>
    </row>
    <row r="371" spans="1:65" s="14" customFormat="1">
      <c r="B371" s="176"/>
      <c r="D371" s="163" t="s">
        <v>179</v>
      </c>
      <c r="E371" s="177" t="s">
        <v>1</v>
      </c>
      <c r="F371" s="178" t="s">
        <v>429</v>
      </c>
      <c r="H371" s="179">
        <v>1.9319999999999999</v>
      </c>
      <c r="I371" s="180"/>
      <c r="L371" s="176"/>
      <c r="M371" s="181"/>
      <c r="N371" s="182"/>
      <c r="O371" s="182"/>
      <c r="P371" s="182"/>
      <c r="Q371" s="182"/>
      <c r="R371" s="182"/>
      <c r="S371" s="182"/>
      <c r="T371" s="183"/>
      <c r="AT371" s="177" t="s">
        <v>179</v>
      </c>
      <c r="AU371" s="177" t="s">
        <v>84</v>
      </c>
      <c r="AV371" s="14" t="s">
        <v>84</v>
      </c>
      <c r="AW371" s="14" t="s">
        <v>31</v>
      </c>
      <c r="AX371" s="14" t="s">
        <v>75</v>
      </c>
      <c r="AY371" s="177" t="s">
        <v>168</v>
      </c>
    </row>
    <row r="372" spans="1:65" s="14" customFormat="1">
      <c r="B372" s="176"/>
      <c r="D372" s="163" t="s">
        <v>179</v>
      </c>
      <c r="E372" s="177" t="s">
        <v>1</v>
      </c>
      <c r="F372" s="178" t="s">
        <v>430</v>
      </c>
      <c r="H372" s="179">
        <v>4.3680000000000003</v>
      </c>
      <c r="I372" s="180"/>
      <c r="L372" s="176"/>
      <c r="M372" s="181"/>
      <c r="N372" s="182"/>
      <c r="O372" s="182"/>
      <c r="P372" s="182"/>
      <c r="Q372" s="182"/>
      <c r="R372" s="182"/>
      <c r="S372" s="182"/>
      <c r="T372" s="183"/>
      <c r="AT372" s="177" t="s">
        <v>179</v>
      </c>
      <c r="AU372" s="177" t="s">
        <v>84</v>
      </c>
      <c r="AV372" s="14" t="s">
        <v>84</v>
      </c>
      <c r="AW372" s="14" t="s">
        <v>31</v>
      </c>
      <c r="AX372" s="14" t="s">
        <v>75</v>
      </c>
      <c r="AY372" s="177" t="s">
        <v>168</v>
      </c>
    </row>
    <row r="373" spans="1:65" s="13" customFormat="1" ht="22.5">
      <c r="B373" s="169"/>
      <c r="D373" s="163" t="s">
        <v>179</v>
      </c>
      <c r="E373" s="170" t="s">
        <v>1</v>
      </c>
      <c r="F373" s="171" t="s">
        <v>431</v>
      </c>
      <c r="H373" s="170" t="s">
        <v>1</v>
      </c>
      <c r="I373" s="172"/>
      <c r="L373" s="169"/>
      <c r="M373" s="173"/>
      <c r="N373" s="174"/>
      <c r="O373" s="174"/>
      <c r="P373" s="174"/>
      <c r="Q373" s="174"/>
      <c r="R373" s="174"/>
      <c r="S373" s="174"/>
      <c r="T373" s="175"/>
      <c r="AT373" s="170" t="s">
        <v>179</v>
      </c>
      <c r="AU373" s="170" t="s">
        <v>84</v>
      </c>
      <c r="AV373" s="13" t="s">
        <v>82</v>
      </c>
      <c r="AW373" s="13" t="s">
        <v>31</v>
      </c>
      <c r="AX373" s="13" t="s">
        <v>75</v>
      </c>
      <c r="AY373" s="170" t="s">
        <v>168</v>
      </c>
    </row>
    <row r="374" spans="1:65" s="15" customFormat="1">
      <c r="B374" s="184"/>
      <c r="D374" s="163" t="s">
        <v>179</v>
      </c>
      <c r="E374" s="185" t="s">
        <v>1</v>
      </c>
      <c r="F374" s="186" t="s">
        <v>184</v>
      </c>
      <c r="H374" s="187">
        <v>10.335000000000001</v>
      </c>
      <c r="I374" s="188"/>
      <c r="L374" s="184"/>
      <c r="M374" s="189"/>
      <c r="N374" s="190"/>
      <c r="O374" s="190"/>
      <c r="P374" s="190"/>
      <c r="Q374" s="190"/>
      <c r="R374" s="190"/>
      <c r="S374" s="190"/>
      <c r="T374" s="191"/>
      <c r="AT374" s="185" t="s">
        <v>179</v>
      </c>
      <c r="AU374" s="185" t="s">
        <v>84</v>
      </c>
      <c r="AV374" s="15" t="s">
        <v>108</v>
      </c>
      <c r="AW374" s="15" t="s">
        <v>31</v>
      </c>
      <c r="AX374" s="15" t="s">
        <v>82</v>
      </c>
      <c r="AY374" s="185" t="s">
        <v>168</v>
      </c>
    </row>
    <row r="375" spans="1:65" s="2" customFormat="1" ht="24.2" customHeight="1">
      <c r="A375" s="33"/>
      <c r="B375" s="149"/>
      <c r="C375" s="150" t="s">
        <v>470</v>
      </c>
      <c r="D375" s="150" t="s">
        <v>170</v>
      </c>
      <c r="E375" s="151" t="s">
        <v>471</v>
      </c>
      <c r="F375" s="152" t="s">
        <v>472</v>
      </c>
      <c r="G375" s="153" t="s">
        <v>173</v>
      </c>
      <c r="H375" s="154">
        <v>723.005</v>
      </c>
      <c r="I375" s="155"/>
      <c r="J375" s="156">
        <f>ROUND(I375*H375,2)</f>
        <v>0</v>
      </c>
      <c r="K375" s="152" t="s">
        <v>187</v>
      </c>
      <c r="L375" s="34"/>
      <c r="M375" s="157" t="s">
        <v>1</v>
      </c>
      <c r="N375" s="158" t="s">
        <v>40</v>
      </c>
      <c r="O375" s="59"/>
      <c r="P375" s="159">
        <f>O375*H375</f>
        <v>0</v>
      </c>
      <c r="Q375" s="159">
        <v>0</v>
      </c>
      <c r="R375" s="159">
        <f>Q375*H375</f>
        <v>0</v>
      </c>
      <c r="S375" s="159">
        <v>0</v>
      </c>
      <c r="T375" s="160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1" t="s">
        <v>108</v>
      </c>
      <c r="AT375" s="161" t="s">
        <v>170</v>
      </c>
      <c r="AU375" s="161" t="s">
        <v>84</v>
      </c>
      <c r="AY375" s="18" t="s">
        <v>168</v>
      </c>
      <c r="BE375" s="162">
        <f>IF(N375="základní",J375,0)</f>
        <v>0</v>
      </c>
      <c r="BF375" s="162">
        <f>IF(N375="snížená",J375,0)</f>
        <v>0</v>
      </c>
      <c r="BG375" s="162">
        <f>IF(N375="zákl. přenesená",J375,0)</f>
        <v>0</v>
      </c>
      <c r="BH375" s="162">
        <f>IF(N375="sníž. přenesená",J375,0)</f>
        <v>0</v>
      </c>
      <c r="BI375" s="162">
        <f>IF(N375="nulová",J375,0)</f>
        <v>0</v>
      </c>
      <c r="BJ375" s="18" t="s">
        <v>82</v>
      </c>
      <c r="BK375" s="162">
        <f>ROUND(I375*H375,2)</f>
        <v>0</v>
      </c>
      <c r="BL375" s="18" t="s">
        <v>108</v>
      </c>
      <c r="BM375" s="161" t="s">
        <v>473</v>
      </c>
    </row>
    <row r="376" spans="1:65" s="2" customFormat="1" ht="19.5">
      <c r="A376" s="33"/>
      <c r="B376" s="34"/>
      <c r="C376" s="33"/>
      <c r="D376" s="163" t="s">
        <v>175</v>
      </c>
      <c r="E376" s="33"/>
      <c r="F376" s="164" t="s">
        <v>474</v>
      </c>
      <c r="G376" s="33"/>
      <c r="H376" s="33"/>
      <c r="I376" s="165"/>
      <c r="J376" s="33"/>
      <c r="K376" s="33"/>
      <c r="L376" s="34"/>
      <c r="M376" s="166"/>
      <c r="N376" s="167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175</v>
      </c>
      <c r="AU376" s="18" t="s">
        <v>84</v>
      </c>
    </row>
    <row r="377" spans="1:65" s="2" customFormat="1" ht="19.5">
      <c r="A377" s="33"/>
      <c r="B377" s="34"/>
      <c r="C377" s="33"/>
      <c r="D377" s="163" t="s">
        <v>177</v>
      </c>
      <c r="E377" s="33"/>
      <c r="F377" s="168" t="s">
        <v>178</v>
      </c>
      <c r="G377" s="33"/>
      <c r="H377" s="33"/>
      <c r="I377" s="165"/>
      <c r="J377" s="33"/>
      <c r="K377" s="33"/>
      <c r="L377" s="34"/>
      <c r="M377" s="166"/>
      <c r="N377" s="167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177</v>
      </c>
      <c r="AU377" s="18" t="s">
        <v>84</v>
      </c>
    </row>
    <row r="378" spans="1:65" s="14" customFormat="1">
      <c r="B378" s="176"/>
      <c r="D378" s="163" t="s">
        <v>179</v>
      </c>
      <c r="E378" s="177" t="s">
        <v>1</v>
      </c>
      <c r="F378" s="178" t="s">
        <v>475</v>
      </c>
      <c r="H378" s="179">
        <v>630.673</v>
      </c>
      <c r="I378" s="180"/>
      <c r="L378" s="176"/>
      <c r="M378" s="181"/>
      <c r="N378" s="182"/>
      <c r="O378" s="182"/>
      <c r="P378" s="182"/>
      <c r="Q378" s="182"/>
      <c r="R378" s="182"/>
      <c r="S378" s="182"/>
      <c r="T378" s="183"/>
      <c r="AT378" s="177" t="s">
        <v>179</v>
      </c>
      <c r="AU378" s="177" t="s">
        <v>84</v>
      </c>
      <c r="AV378" s="14" t="s">
        <v>84</v>
      </c>
      <c r="AW378" s="14" t="s">
        <v>31</v>
      </c>
      <c r="AX378" s="14" t="s">
        <v>75</v>
      </c>
      <c r="AY378" s="177" t="s">
        <v>168</v>
      </c>
    </row>
    <row r="379" spans="1:65" s="14" customFormat="1">
      <c r="B379" s="176"/>
      <c r="D379" s="163" t="s">
        <v>179</v>
      </c>
      <c r="E379" s="177" t="s">
        <v>1</v>
      </c>
      <c r="F379" s="178" t="s">
        <v>476</v>
      </c>
      <c r="H379" s="179">
        <v>8.2070000000000007</v>
      </c>
      <c r="I379" s="180"/>
      <c r="L379" s="176"/>
      <c r="M379" s="181"/>
      <c r="N379" s="182"/>
      <c r="O379" s="182"/>
      <c r="P379" s="182"/>
      <c r="Q379" s="182"/>
      <c r="R379" s="182"/>
      <c r="S379" s="182"/>
      <c r="T379" s="183"/>
      <c r="AT379" s="177" t="s">
        <v>179</v>
      </c>
      <c r="AU379" s="177" t="s">
        <v>84</v>
      </c>
      <c r="AV379" s="14" t="s">
        <v>84</v>
      </c>
      <c r="AW379" s="14" t="s">
        <v>31</v>
      </c>
      <c r="AX379" s="14" t="s">
        <v>75</v>
      </c>
      <c r="AY379" s="177" t="s">
        <v>168</v>
      </c>
    </row>
    <row r="380" spans="1:65" s="14" customFormat="1">
      <c r="B380" s="176"/>
      <c r="D380" s="163" t="s">
        <v>179</v>
      </c>
      <c r="E380" s="177" t="s">
        <v>1</v>
      </c>
      <c r="F380" s="178" t="s">
        <v>477</v>
      </c>
      <c r="H380" s="179">
        <v>5.33</v>
      </c>
      <c r="I380" s="180"/>
      <c r="L380" s="176"/>
      <c r="M380" s="181"/>
      <c r="N380" s="182"/>
      <c r="O380" s="182"/>
      <c r="P380" s="182"/>
      <c r="Q380" s="182"/>
      <c r="R380" s="182"/>
      <c r="S380" s="182"/>
      <c r="T380" s="183"/>
      <c r="AT380" s="177" t="s">
        <v>179</v>
      </c>
      <c r="AU380" s="177" t="s">
        <v>84</v>
      </c>
      <c r="AV380" s="14" t="s">
        <v>84</v>
      </c>
      <c r="AW380" s="14" t="s">
        <v>31</v>
      </c>
      <c r="AX380" s="14" t="s">
        <v>75</v>
      </c>
      <c r="AY380" s="177" t="s">
        <v>168</v>
      </c>
    </row>
    <row r="381" spans="1:65" s="14" customFormat="1">
      <c r="B381" s="176"/>
      <c r="D381" s="163" t="s">
        <v>179</v>
      </c>
      <c r="E381" s="177" t="s">
        <v>1</v>
      </c>
      <c r="F381" s="178" t="s">
        <v>478</v>
      </c>
      <c r="H381" s="179">
        <v>8.6999999999999993</v>
      </c>
      <c r="I381" s="180"/>
      <c r="L381" s="176"/>
      <c r="M381" s="181"/>
      <c r="N381" s="182"/>
      <c r="O381" s="182"/>
      <c r="P381" s="182"/>
      <c r="Q381" s="182"/>
      <c r="R381" s="182"/>
      <c r="S381" s="182"/>
      <c r="T381" s="183"/>
      <c r="AT381" s="177" t="s">
        <v>179</v>
      </c>
      <c r="AU381" s="177" t="s">
        <v>84</v>
      </c>
      <c r="AV381" s="14" t="s">
        <v>84</v>
      </c>
      <c r="AW381" s="14" t="s">
        <v>31</v>
      </c>
      <c r="AX381" s="14" t="s">
        <v>75</v>
      </c>
      <c r="AY381" s="177" t="s">
        <v>168</v>
      </c>
    </row>
    <row r="382" spans="1:65" s="14" customFormat="1">
      <c r="B382" s="176"/>
      <c r="D382" s="163" t="s">
        <v>179</v>
      </c>
      <c r="E382" s="177" t="s">
        <v>1</v>
      </c>
      <c r="F382" s="178" t="s">
        <v>479</v>
      </c>
      <c r="H382" s="179">
        <v>4.68</v>
      </c>
      <c r="I382" s="180"/>
      <c r="L382" s="176"/>
      <c r="M382" s="181"/>
      <c r="N382" s="182"/>
      <c r="O382" s="182"/>
      <c r="P382" s="182"/>
      <c r="Q382" s="182"/>
      <c r="R382" s="182"/>
      <c r="S382" s="182"/>
      <c r="T382" s="183"/>
      <c r="AT382" s="177" t="s">
        <v>179</v>
      </c>
      <c r="AU382" s="177" t="s">
        <v>84</v>
      </c>
      <c r="AV382" s="14" t="s">
        <v>84</v>
      </c>
      <c r="AW382" s="14" t="s">
        <v>31</v>
      </c>
      <c r="AX382" s="14" t="s">
        <v>75</v>
      </c>
      <c r="AY382" s="177" t="s">
        <v>168</v>
      </c>
    </row>
    <row r="383" spans="1:65" s="14" customFormat="1">
      <c r="B383" s="176"/>
      <c r="D383" s="163" t="s">
        <v>179</v>
      </c>
      <c r="E383" s="177" t="s">
        <v>1</v>
      </c>
      <c r="F383" s="178" t="s">
        <v>480</v>
      </c>
      <c r="H383" s="179">
        <v>4.3840000000000003</v>
      </c>
      <c r="I383" s="180"/>
      <c r="L383" s="176"/>
      <c r="M383" s="181"/>
      <c r="N383" s="182"/>
      <c r="O383" s="182"/>
      <c r="P383" s="182"/>
      <c r="Q383" s="182"/>
      <c r="R383" s="182"/>
      <c r="S383" s="182"/>
      <c r="T383" s="183"/>
      <c r="AT383" s="177" t="s">
        <v>179</v>
      </c>
      <c r="AU383" s="177" t="s">
        <v>84</v>
      </c>
      <c r="AV383" s="14" t="s">
        <v>84</v>
      </c>
      <c r="AW383" s="14" t="s">
        <v>31</v>
      </c>
      <c r="AX383" s="14" t="s">
        <v>75</v>
      </c>
      <c r="AY383" s="177" t="s">
        <v>168</v>
      </c>
    </row>
    <row r="384" spans="1:65" s="14" customFormat="1">
      <c r="B384" s="176"/>
      <c r="D384" s="163" t="s">
        <v>179</v>
      </c>
      <c r="E384" s="177" t="s">
        <v>1</v>
      </c>
      <c r="F384" s="178" t="s">
        <v>481</v>
      </c>
      <c r="H384" s="179">
        <v>35.1</v>
      </c>
      <c r="I384" s="180"/>
      <c r="L384" s="176"/>
      <c r="M384" s="181"/>
      <c r="N384" s="182"/>
      <c r="O384" s="182"/>
      <c r="P384" s="182"/>
      <c r="Q384" s="182"/>
      <c r="R384" s="182"/>
      <c r="S384" s="182"/>
      <c r="T384" s="183"/>
      <c r="AT384" s="177" t="s">
        <v>179</v>
      </c>
      <c r="AU384" s="177" t="s">
        <v>84</v>
      </c>
      <c r="AV384" s="14" t="s">
        <v>84</v>
      </c>
      <c r="AW384" s="14" t="s">
        <v>31</v>
      </c>
      <c r="AX384" s="14" t="s">
        <v>75</v>
      </c>
      <c r="AY384" s="177" t="s">
        <v>168</v>
      </c>
    </row>
    <row r="385" spans="1:65" s="14" customFormat="1">
      <c r="B385" s="176"/>
      <c r="D385" s="163" t="s">
        <v>179</v>
      </c>
      <c r="E385" s="177" t="s">
        <v>1</v>
      </c>
      <c r="F385" s="178" t="s">
        <v>482</v>
      </c>
      <c r="H385" s="179">
        <v>6.0529999999999999</v>
      </c>
      <c r="I385" s="180"/>
      <c r="L385" s="176"/>
      <c r="M385" s="181"/>
      <c r="N385" s="182"/>
      <c r="O385" s="182"/>
      <c r="P385" s="182"/>
      <c r="Q385" s="182"/>
      <c r="R385" s="182"/>
      <c r="S385" s="182"/>
      <c r="T385" s="183"/>
      <c r="AT385" s="177" t="s">
        <v>179</v>
      </c>
      <c r="AU385" s="177" t="s">
        <v>84</v>
      </c>
      <c r="AV385" s="14" t="s">
        <v>84</v>
      </c>
      <c r="AW385" s="14" t="s">
        <v>31</v>
      </c>
      <c r="AX385" s="14" t="s">
        <v>75</v>
      </c>
      <c r="AY385" s="177" t="s">
        <v>168</v>
      </c>
    </row>
    <row r="386" spans="1:65" s="14" customFormat="1" ht="22.5">
      <c r="B386" s="176"/>
      <c r="D386" s="163" t="s">
        <v>179</v>
      </c>
      <c r="E386" s="177" t="s">
        <v>1</v>
      </c>
      <c r="F386" s="178" t="s">
        <v>483</v>
      </c>
      <c r="H386" s="179">
        <v>10.000999999999999</v>
      </c>
      <c r="I386" s="180"/>
      <c r="L386" s="176"/>
      <c r="M386" s="181"/>
      <c r="N386" s="182"/>
      <c r="O386" s="182"/>
      <c r="P386" s="182"/>
      <c r="Q386" s="182"/>
      <c r="R386" s="182"/>
      <c r="S386" s="182"/>
      <c r="T386" s="183"/>
      <c r="AT386" s="177" t="s">
        <v>179</v>
      </c>
      <c r="AU386" s="177" t="s">
        <v>84</v>
      </c>
      <c r="AV386" s="14" t="s">
        <v>84</v>
      </c>
      <c r="AW386" s="14" t="s">
        <v>31</v>
      </c>
      <c r="AX386" s="14" t="s">
        <v>75</v>
      </c>
      <c r="AY386" s="177" t="s">
        <v>168</v>
      </c>
    </row>
    <row r="387" spans="1:65" s="14" customFormat="1" ht="22.5">
      <c r="B387" s="176"/>
      <c r="D387" s="163" t="s">
        <v>179</v>
      </c>
      <c r="E387" s="177" t="s">
        <v>1</v>
      </c>
      <c r="F387" s="178" t="s">
        <v>484</v>
      </c>
      <c r="H387" s="179">
        <v>9.8770000000000007</v>
      </c>
      <c r="I387" s="180"/>
      <c r="L387" s="176"/>
      <c r="M387" s="181"/>
      <c r="N387" s="182"/>
      <c r="O387" s="182"/>
      <c r="P387" s="182"/>
      <c r="Q387" s="182"/>
      <c r="R387" s="182"/>
      <c r="S387" s="182"/>
      <c r="T387" s="183"/>
      <c r="AT387" s="177" t="s">
        <v>179</v>
      </c>
      <c r="AU387" s="177" t="s">
        <v>84</v>
      </c>
      <c r="AV387" s="14" t="s">
        <v>84</v>
      </c>
      <c r="AW387" s="14" t="s">
        <v>31</v>
      </c>
      <c r="AX387" s="14" t="s">
        <v>75</v>
      </c>
      <c r="AY387" s="177" t="s">
        <v>168</v>
      </c>
    </row>
    <row r="388" spans="1:65" s="15" customFormat="1">
      <c r="B388" s="184"/>
      <c r="D388" s="163" t="s">
        <v>179</v>
      </c>
      <c r="E388" s="185" t="s">
        <v>1</v>
      </c>
      <c r="F388" s="186" t="s">
        <v>184</v>
      </c>
      <c r="H388" s="187">
        <v>723.005</v>
      </c>
      <c r="I388" s="188"/>
      <c r="L388" s="184"/>
      <c r="M388" s="189"/>
      <c r="N388" s="190"/>
      <c r="O388" s="190"/>
      <c r="P388" s="190"/>
      <c r="Q388" s="190"/>
      <c r="R388" s="190"/>
      <c r="S388" s="190"/>
      <c r="T388" s="191"/>
      <c r="AT388" s="185" t="s">
        <v>179</v>
      </c>
      <c r="AU388" s="185" t="s">
        <v>84</v>
      </c>
      <c r="AV388" s="15" t="s">
        <v>108</v>
      </c>
      <c r="AW388" s="15" t="s">
        <v>31</v>
      </c>
      <c r="AX388" s="15" t="s">
        <v>82</v>
      </c>
      <c r="AY388" s="185" t="s">
        <v>168</v>
      </c>
    </row>
    <row r="389" spans="1:65" s="2" customFormat="1" ht="33" customHeight="1">
      <c r="A389" s="33"/>
      <c r="B389" s="149"/>
      <c r="C389" s="150" t="s">
        <v>485</v>
      </c>
      <c r="D389" s="150" t="s">
        <v>170</v>
      </c>
      <c r="E389" s="151" t="s">
        <v>486</v>
      </c>
      <c r="F389" s="152" t="s">
        <v>487</v>
      </c>
      <c r="G389" s="153" t="s">
        <v>488</v>
      </c>
      <c r="H389" s="154">
        <v>3723.8760000000002</v>
      </c>
      <c r="I389" s="155"/>
      <c r="J389" s="156">
        <f>ROUND(I389*H389,2)</f>
        <v>0</v>
      </c>
      <c r="K389" s="152" t="s">
        <v>187</v>
      </c>
      <c r="L389" s="34"/>
      <c r="M389" s="157" t="s">
        <v>1</v>
      </c>
      <c r="N389" s="158" t="s">
        <v>40</v>
      </c>
      <c r="O389" s="59"/>
      <c r="P389" s="159">
        <f>O389*H389</f>
        <v>0</v>
      </c>
      <c r="Q389" s="159">
        <v>0</v>
      </c>
      <c r="R389" s="159">
        <f>Q389*H389</f>
        <v>0</v>
      </c>
      <c r="S389" s="159">
        <v>0</v>
      </c>
      <c r="T389" s="160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1" t="s">
        <v>108</v>
      </c>
      <c r="AT389" s="161" t="s">
        <v>170</v>
      </c>
      <c r="AU389" s="161" t="s">
        <v>84</v>
      </c>
      <c r="AY389" s="18" t="s">
        <v>168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8" t="s">
        <v>82</v>
      </c>
      <c r="BK389" s="162">
        <f>ROUND(I389*H389,2)</f>
        <v>0</v>
      </c>
      <c r="BL389" s="18" t="s">
        <v>108</v>
      </c>
      <c r="BM389" s="161" t="s">
        <v>489</v>
      </c>
    </row>
    <row r="390" spans="1:65" s="2" customFormat="1" ht="29.25">
      <c r="A390" s="33"/>
      <c r="B390" s="34"/>
      <c r="C390" s="33"/>
      <c r="D390" s="163" t="s">
        <v>175</v>
      </c>
      <c r="E390" s="33"/>
      <c r="F390" s="164" t="s">
        <v>490</v>
      </c>
      <c r="G390" s="33"/>
      <c r="H390" s="33"/>
      <c r="I390" s="165"/>
      <c r="J390" s="33"/>
      <c r="K390" s="33"/>
      <c r="L390" s="34"/>
      <c r="M390" s="166"/>
      <c r="N390" s="167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175</v>
      </c>
      <c r="AU390" s="18" t="s">
        <v>84</v>
      </c>
    </row>
    <row r="391" spans="1:65" s="14" customFormat="1">
      <c r="B391" s="176"/>
      <c r="D391" s="163" t="s">
        <v>179</v>
      </c>
      <c r="E391" s="177" t="s">
        <v>1</v>
      </c>
      <c r="F391" s="178" t="s">
        <v>491</v>
      </c>
      <c r="H391" s="179">
        <v>2068.8200000000002</v>
      </c>
      <c r="I391" s="180"/>
      <c r="L391" s="176"/>
      <c r="M391" s="181"/>
      <c r="N391" s="182"/>
      <c r="O391" s="182"/>
      <c r="P391" s="182"/>
      <c r="Q391" s="182"/>
      <c r="R391" s="182"/>
      <c r="S391" s="182"/>
      <c r="T391" s="183"/>
      <c r="AT391" s="177" t="s">
        <v>179</v>
      </c>
      <c r="AU391" s="177" t="s">
        <v>84</v>
      </c>
      <c r="AV391" s="14" t="s">
        <v>84</v>
      </c>
      <c r="AW391" s="14" t="s">
        <v>31</v>
      </c>
      <c r="AX391" s="14" t="s">
        <v>82</v>
      </c>
      <c r="AY391" s="177" t="s">
        <v>168</v>
      </c>
    </row>
    <row r="392" spans="1:65" s="14" customFormat="1">
      <c r="B392" s="176"/>
      <c r="D392" s="163" t="s">
        <v>179</v>
      </c>
      <c r="F392" s="178" t="s">
        <v>492</v>
      </c>
      <c r="H392" s="179">
        <v>3723.8760000000002</v>
      </c>
      <c r="I392" s="180"/>
      <c r="L392" s="176"/>
      <c r="M392" s="181"/>
      <c r="N392" s="182"/>
      <c r="O392" s="182"/>
      <c r="P392" s="182"/>
      <c r="Q392" s="182"/>
      <c r="R392" s="182"/>
      <c r="S392" s="182"/>
      <c r="T392" s="183"/>
      <c r="AT392" s="177" t="s">
        <v>179</v>
      </c>
      <c r="AU392" s="177" t="s">
        <v>84</v>
      </c>
      <c r="AV392" s="14" t="s">
        <v>84</v>
      </c>
      <c r="AW392" s="14" t="s">
        <v>3</v>
      </c>
      <c r="AX392" s="14" t="s">
        <v>82</v>
      </c>
      <c r="AY392" s="177" t="s">
        <v>168</v>
      </c>
    </row>
    <row r="393" spans="1:65" s="2" customFormat="1" ht="24.2" customHeight="1">
      <c r="A393" s="33"/>
      <c r="B393" s="149"/>
      <c r="C393" s="150" t="s">
        <v>493</v>
      </c>
      <c r="D393" s="150" t="s">
        <v>170</v>
      </c>
      <c r="E393" s="151" t="s">
        <v>494</v>
      </c>
      <c r="F393" s="152" t="s">
        <v>495</v>
      </c>
      <c r="G393" s="153" t="s">
        <v>319</v>
      </c>
      <c r="H393" s="154">
        <v>1347.088</v>
      </c>
      <c r="I393" s="155"/>
      <c r="J393" s="156">
        <f>ROUND(I393*H393,2)</f>
        <v>0</v>
      </c>
      <c r="K393" s="152" t="s">
        <v>187</v>
      </c>
      <c r="L393" s="34"/>
      <c r="M393" s="157" t="s">
        <v>1</v>
      </c>
      <c r="N393" s="158" t="s">
        <v>40</v>
      </c>
      <c r="O393" s="59"/>
      <c r="P393" s="159">
        <f>O393*H393</f>
        <v>0</v>
      </c>
      <c r="Q393" s="159">
        <v>0</v>
      </c>
      <c r="R393" s="159">
        <f>Q393*H393</f>
        <v>0</v>
      </c>
      <c r="S393" s="159">
        <v>0</v>
      </c>
      <c r="T393" s="160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1" t="s">
        <v>108</v>
      </c>
      <c r="AT393" s="161" t="s">
        <v>170</v>
      </c>
      <c r="AU393" s="161" t="s">
        <v>84</v>
      </c>
      <c r="AY393" s="18" t="s">
        <v>168</v>
      </c>
      <c r="BE393" s="162">
        <f>IF(N393="základní",J393,0)</f>
        <v>0</v>
      </c>
      <c r="BF393" s="162">
        <f>IF(N393="snížená",J393,0)</f>
        <v>0</v>
      </c>
      <c r="BG393" s="162">
        <f>IF(N393="zákl. přenesená",J393,0)</f>
        <v>0</v>
      </c>
      <c r="BH393" s="162">
        <f>IF(N393="sníž. přenesená",J393,0)</f>
        <v>0</v>
      </c>
      <c r="BI393" s="162">
        <f>IF(N393="nulová",J393,0)</f>
        <v>0</v>
      </c>
      <c r="BJ393" s="18" t="s">
        <v>82</v>
      </c>
      <c r="BK393" s="162">
        <f>ROUND(I393*H393,2)</f>
        <v>0</v>
      </c>
      <c r="BL393" s="18" t="s">
        <v>108</v>
      </c>
      <c r="BM393" s="161" t="s">
        <v>496</v>
      </c>
    </row>
    <row r="394" spans="1:65" s="2" customFormat="1" ht="29.25">
      <c r="A394" s="33"/>
      <c r="B394" s="34"/>
      <c r="C394" s="33"/>
      <c r="D394" s="163" t="s">
        <v>175</v>
      </c>
      <c r="E394" s="33"/>
      <c r="F394" s="164" t="s">
        <v>497</v>
      </c>
      <c r="G394" s="33"/>
      <c r="H394" s="33"/>
      <c r="I394" s="165"/>
      <c r="J394" s="33"/>
      <c r="K394" s="33"/>
      <c r="L394" s="34"/>
      <c r="M394" s="166"/>
      <c r="N394" s="167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175</v>
      </c>
      <c r="AU394" s="18" t="s">
        <v>84</v>
      </c>
    </row>
    <row r="395" spans="1:65" s="13" customFormat="1">
      <c r="B395" s="169"/>
      <c r="D395" s="163" t="s">
        <v>179</v>
      </c>
      <c r="E395" s="170" t="s">
        <v>1</v>
      </c>
      <c r="F395" s="171" t="s">
        <v>498</v>
      </c>
      <c r="H395" s="170" t="s">
        <v>1</v>
      </c>
      <c r="I395" s="172"/>
      <c r="L395" s="169"/>
      <c r="M395" s="173"/>
      <c r="N395" s="174"/>
      <c r="O395" s="174"/>
      <c r="P395" s="174"/>
      <c r="Q395" s="174"/>
      <c r="R395" s="174"/>
      <c r="S395" s="174"/>
      <c r="T395" s="175"/>
      <c r="AT395" s="170" t="s">
        <v>179</v>
      </c>
      <c r="AU395" s="170" t="s">
        <v>84</v>
      </c>
      <c r="AV395" s="13" t="s">
        <v>82</v>
      </c>
      <c r="AW395" s="13" t="s">
        <v>31</v>
      </c>
      <c r="AX395" s="13" t="s">
        <v>75</v>
      </c>
      <c r="AY395" s="170" t="s">
        <v>168</v>
      </c>
    </row>
    <row r="396" spans="1:65" s="14" customFormat="1">
      <c r="B396" s="176"/>
      <c r="D396" s="163" t="s">
        <v>179</v>
      </c>
      <c r="E396" s="177" t="s">
        <v>1</v>
      </c>
      <c r="F396" s="178" t="s">
        <v>499</v>
      </c>
      <c r="H396" s="179">
        <v>1977.8689999999999</v>
      </c>
      <c r="I396" s="180"/>
      <c r="L396" s="176"/>
      <c r="M396" s="181"/>
      <c r="N396" s="182"/>
      <c r="O396" s="182"/>
      <c r="P396" s="182"/>
      <c r="Q396" s="182"/>
      <c r="R396" s="182"/>
      <c r="S396" s="182"/>
      <c r="T396" s="183"/>
      <c r="AT396" s="177" t="s">
        <v>179</v>
      </c>
      <c r="AU396" s="177" t="s">
        <v>84</v>
      </c>
      <c r="AV396" s="14" t="s">
        <v>84</v>
      </c>
      <c r="AW396" s="14" t="s">
        <v>31</v>
      </c>
      <c r="AX396" s="14" t="s">
        <v>75</v>
      </c>
      <c r="AY396" s="177" t="s">
        <v>168</v>
      </c>
    </row>
    <row r="397" spans="1:65" s="13" customFormat="1">
      <c r="B397" s="169"/>
      <c r="D397" s="163" t="s">
        <v>179</v>
      </c>
      <c r="E397" s="170" t="s">
        <v>1</v>
      </c>
      <c r="F397" s="171" t="s">
        <v>500</v>
      </c>
      <c r="H397" s="170" t="s">
        <v>1</v>
      </c>
      <c r="I397" s="172"/>
      <c r="L397" s="169"/>
      <c r="M397" s="173"/>
      <c r="N397" s="174"/>
      <c r="O397" s="174"/>
      <c r="P397" s="174"/>
      <c r="Q397" s="174"/>
      <c r="R397" s="174"/>
      <c r="S397" s="174"/>
      <c r="T397" s="175"/>
      <c r="AT397" s="170" t="s">
        <v>179</v>
      </c>
      <c r="AU397" s="170" t="s">
        <v>84</v>
      </c>
      <c r="AV397" s="13" t="s">
        <v>82</v>
      </c>
      <c r="AW397" s="13" t="s">
        <v>31</v>
      </c>
      <c r="AX397" s="13" t="s">
        <v>75</v>
      </c>
      <c r="AY397" s="170" t="s">
        <v>168</v>
      </c>
    </row>
    <row r="398" spans="1:65" s="14" customFormat="1">
      <c r="B398" s="176"/>
      <c r="D398" s="163" t="s">
        <v>179</v>
      </c>
      <c r="E398" s="177" t="s">
        <v>1</v>
      </c>
      <c r="F398" s="178" t="s">
        <v>501</v>
      </c>
      <c r="H398" s="179">
        <v>101.286</v>
      </c>
      <c r="I398" s="180"/>
      <c r="L398" s="176"/>
      <c r="M398" s="181"/>
      <c r="N398" s="182"/>
      <c r="O398" s="182"/>
      <c r="P398" s="182"/>
      <c r="Q398" s="182"/>
      <c r="R398" s="182"/>
      <c r="S398" s="182"/>
      <c r="T398" s="183"/>
      <c r="AT398" s="177" t="s">
        <v>179</v>
      </c>
      <c r="AU398" s="177" t="s">
        <v>84</v>
      </c>
      <c r="AV398" s="14" t="s">
        <v>84</v>
      </c>
      <c r="AW398" s="14" t="s">
        <v>31</v>
      </c>
      <c r="AX398" s="14" t="s">
        <v>75</v>
      </c>
      <c r="AY398" s="177" t="s">
        <v>168</v>
      </c>
    </row>
    <row r="399" spans="1:65" s="13" customFormat="1">
      <c r="B399" s="169"/>
      <c r="D399" s="163" t="s">
        <v>179</v>
      </c>
      <c r="E399" s="170" t="s">
        <v>1</v>
      </c>
      <c r="F399" s="171" t="s">
        <v>502</v>
      </c>
      <c r="H399" s="170" t="s">
        <v>1</v>
      </c>
      <c r="I399" s="172"/>
      <c r="L399" s="169"/>
      <c r="M399" s="173"/>
      <c r="N399" s="174"/>
      <c r="O399" s="174"/>
      <c r="P399" s="174"/>
      <c r="Q399" s="174"/>
      <c r="R399" s="174"/>
      <c r="S399" s="174"/>
      <c r="T399" s="175"/>
      <c r="AT399" s="170" t="s">
        <v>179</v>
      </c>
      <c r="AU399" s="170" t="s">
        <v>84</v>
      </c>
      <c r="AV399" s="13" t="s">
        <v>82</v>
      </c>
      <c r="AW399" s="13" t="s">
        <v>31</v>
      </c>
      <c r="AX399" s="13" t="s">
        <v>75</v>
      </c>
      <c r="AY399" s="170" t="s">
        <v>168</v>
      </c>
    </row>
    <row r="400" spans="1:65" s="14" customFormat="1">
      <c r="B400" s="176"/>
      <c r="D400" s="163" t="s">
        <v>179</v>
      </c>
      <c r="E400" s="177" t="s">
        <v>1</v>
      </c>
      <c r="F400" s="178" t="s">
        <v>503</v>
      </c>
      <c r="H400" s="179">
        <v>-127.334</v>
      </c>
      <c r="I400" s="180"/>
      <c r="L400" s="176"/>
      <c r="M400" s="181"/>
      <c r="N400" s="182"/>
      <c r="O400" s="182"/>
      <c r="P400" s="182"/>
      <c r="Q400" s="182"/>
      <c r="R400" s="182"/>
      <c r="S400" s="182"/>
      <c r="T400" s="183"/>
      <c r="AT400" s="177" t="s">
        <v>179</v>
      </c>
      <c r="AU400" s="177" t="s">
        <v>84</v>
      </c>
      <c r="AV400" s="14" t="s">
        <v>84</v>
      </c>
      <c r="AW400" s="14" t="s">
        <v>31</v>
      </c>
      <c r="AX400" s="14" t="s">
        <v>75</v>
      </c>
      <c r="AY400" s="177" t="s">
        <v>168</v>
      </c>
    </row>
    <row r="401" spans="2:51" s="13" customFormat="1">
      <c r="B401" s="169"/>
      <c r="D401" s="163" t="s">
        <v>179</v>
      </c>
      <c r="E401" s="170" t="s">
        <v>1</v>
      </c>
      <c r="F401" s="171" t="s">
        <v>504</v>
      </c>
      <c r="H401" s="170" t="s">
        <v>1</v>
      </c>
      <c r="I401" s="172"/>
      <c r="L401" s="169"/>
      <c r="M401" s="173"/>
      <c r="N401" s="174"/>
      <c r="O401" s="174"/>
      <c r="P401" s="174"/>
      <c r="Q401" s="174"/>
      <c r="R401" s="174"/>
      <c r="S401" s="174"/>
      <c r="T401" s="175"/>
      <c r="AT401" s="170" t="s">
        <v>179</v>
      </c>
      <c r="AU401" s="170" t="s">
        <v>84</v>
      </c>
      <c r="AV401" s="13" t="s">
        <v>82</v>
      </c>
      <c r="AW401" s="13" t="s">
        <v>31</v>
      </c>
      <c r="AX401" s="13" t="s">
        <v>75</v>
      </c>
      <c r="AY401" s="170" t="s">
        <v>168</v>
      </c>
    </row>
    <row r="402" spans="2:51" s="14" customFormat="1">
      <c r="B402" s="176"/>
      <c r="D402" s="163" t="s">
        <v>179</v>
      </c>
      <c r="E402" s="177" t="s">
        <v>1</v>
      </c>
      <c r="F402" s="178" t="s">
        <v>505</v>
      </c>
      <c r="H402" s="179">
        <v>-442.98899999999998</v>
      </c>
      <c r="I402" s="180"/>
      <c r="L402" s="176"/>
      <c r="M402" s="181"/>
      <c r="N402" s="182"/>
      <c r="O402" s="182"/>
      <c r="P402" s="182"/>
      <c r="Q402" s="182"/>
      <c r="R402" s="182"/>
      <c r="S402" s="182"/>
      <c r="T402" s="183"/>
      <c r="AT402" s="177" t="s">
        <v>179</v>
      </c>
      <c r="AU402" s="177" t="s">
        <v>84</v>
      </c>
      <c r="AV402" s="14" t="s">
        <v>84</v>
      </c>
      <c r="AW402" s="14" t="s">
        <v>31</v>
      </c>
      <c r="AX402" s="14" t="s">
        <v>75</v>
      </c>
      <c r="AY402" s="177" t="s">
        <v>168</v>
      </c>
    </row>
    <row r="403" spans="2:51" s="13" customFormat="1">
      <c r="B403" s="169"/>
      <c r="D403" s="163" t="s">
        <v>179</v>
      </c>
      <c r="E403" s="170" t="s">
        <v>1</v>
      </c>
      <c r="F403" s="171" t="s">
        <v>506</v>
      </c>
      <c r="H403" s="170" t="s">
        <v>1</v>
      </c>
      <c r="I403" s="172"/>
      <c r="L403" s="169"/>
      <c r="M403" s="173"/>
      <c r="N403" s="174"/>
      <c r="O403" s="174"/>
      <c r="P403" s="174"/>
      <c r="Q403" s="174"/>
      <c r="R403" s="174"/>
      <c r="S403" s="174"/>
      <c r="T403" s="175"/>
      <c r="AT403" s="170" t="s">
        <v>179</v>
      </c>
      <c r="AU403" s="170" t="s">
        <v>84</v>
      </c>
      <c r="AV403" s="13" t="s">
        <v>82</v>
      </c>
      <c r="AW403" s="13" t="s">
        <v>31</v>
      </c>
      <c r="AX403" s="13" t="s">
        <v>75</v>
      </c>
      <c r="AY403" s="170" t="s">
        <v>168</v>
      </c>
    </row>
    <row r="404" spans="2:51" s="14" customFormat="1">
      <c r="B404" s="176"/>
      <c r="D404" s="163" t="s">
        <v>179</v>
      </c>
      <c r="E404" s="177" t="s">
        <v>1</v>
      </c>
      <c r="F404" s="178" t="s">
        <v>507</v>
      </c>
      <c r="H404" s="179">
        <v>-97.391999999999996</v>
      </c>
      <c r="I404" s="180"/>
      <c r="L404" s="176"/>
      <c r="M404" s="181"/>
      <c r="N404" s="182"/>
      <c r="O404" s="182"/>
      <c r="P404" s="182"/>
      <c r="Q404" s="182"/>
      <c r="R404" s="182"/>
      <c r="S404" s="182"/>
      <c r="T404" s="183"/>
      <c r="AT404" s="177" t="s">
        <v>179</v>
      </c>
      <c r="AU404" s="177" t="s">
        <v>84</v>
      </c>
      <c r="AV404" s="14" t="s">
        <v>84</v>
      </c>
      <c r="AW404" s="14" t="s">
        <v>31</v>
      </c>
      <c r="AX404" s="14" t="s">
        <v>75</v>
      </c>
      <c r="AY404" s="177" t="s">
        <v>168</v>
      </c>
    </row>
    <row r="405" spans="2:51" s="13" customFormat="1">
      <c r="B405" s="169"/>
      <c r="D405" s="163" t="s">
        <v>179</v>
      </c>
      <c r="E405" s="170" t="s">
        <v>1</v>
      </c>
      <c r="F405" s="171" t="s">
        <v>508</v>
      </c>
      <c r="H405" s="170" t="s">
        <v>1</v>
      </c>
      <c r="I405" s="172"/>
      <c r="L405" s="169"/>
      <c r="M405" s="173"/>
      <c r="N405" s="174"/>
      <c r="O405" s="174"/>
      <c r="P405" s="174"/>
      <c r="Q405" s="174"/>
      <c r="R405" s="174"/>
      <c r="S405" s="174"/>
      <c r="T405" s="175"/>
      <c r="AT405" s="170" t="s">
        <v>179</v>
      </c>
      <c r="AU405" s="170" t="s">
        <v>84</v>
      </c>
      <c r="AV405" s="13" t="s">
        <v>82</v>
      </c>
      <c r="AW405" s="13" t="s">
        <v>31</v>
      </c>
      <c r="AX405" s="13" t="s">
        <v>75</v>
      </c>
      <c r="AY405" s="170" t="s">
        <v>168</v>
      </c>
    </row>
    <row r="406" spans="2:51" s="14" customFormat="1">
      <c r="B406" s="176"/>
      <c r="D406" s="163" t="s">
        <v>179</v>
      </c>
      <c r="E406" s="177" t="s">
        <v>1</v>
      </c>
      <c r="F406" s="178" t="s">
        <v>509</v>
      </c>
      <c r="H406" s="179">
        <v>-10.925000000000001</v>
      </c>
      <c r="I406" s="180"/>
      <c r="L406" s="176"/>
      <c r="M406" s="181"/>
      <c r="N406" s="182"/>
      <c r="O406" s="182"/>
      <c r="P406" s="182"/>
      <c r="Q406" s="182"/>
      <c r="R406" s="182"/>
      <c r="S406" s="182"/>
      <c r="T406" s="183"/>
      <c r="AT406" s="177" t="s">
        <v>179</v>
      </c>
      <c r="AU406" s="177" t="s">
        <v>84</v>
      </c>
      <c r="AV406" s="14" t="s">
        <v>84</v>
      </c>
      <c r="AW406" s="14" t="s">
        <v>31</v>
      </c>
      <c r="AX406" s="14" t="s">
        <v>75</v>
      </c>
      <c r="AY406" s="177" t="s">
        <v>168</v>
      </c>
    </row>
    <row r="407" spans="2:51" s="13" customFormat="1">
      <c r="B407" s="169"/>
      <c r="D407" s="163" t="s">
        <v>179</v>
      </c>
      <c r="E407" s="170" t="s">
        <v>1</v>
      </c>
      <c r="F407" s="171" t="s">
        <v>510</v>
      </c>
      <c r="H407" s="170" t="s">
        <v>1</v>
      </c>
      <c r="I407" s="172"/>
      <c r="L407" s="169"/>
      <c r="M407" s="173"/>
      <c r="N407" s="174"/>
      <c r="O407" s="174"/>
      <c r="P407" s="174"/>
      <c r="Q407" s="174"/>
      <c r="R407" s="174"/>
      <c r="S407" s="174"/>
      <c r="T407" s="175"/>
      <c r="AT407" s="170" t="s">
        <v>179</v>
      </c>
      <c r="AU407" s="170" t="s">
        <v>84</v>
      </c>
      <c r="AV407" s="13" t="s">
        <v>82</v>
      </c>
      <c r="AW407" s="13" t="s">
        <v>31</v>
      </c>
      <c r="AX407" s="13" t="s">
        <v>75</v>
      </c>
      <c r="AY407" s="170" t="s">
        <v>168</v>
      </c>
    </row>
    <row r="408" spans="2:51" s="14" customFormat="1">
      <c r="B408" s="176"/>
      <c r="D408" s="163" t="s">
        <v>179</v>
      </c>
      <c r="E408" s="177" t="s">
        <v>1</v>
      </c>
      <c r="F408" s="178" t="s">
        <v>511</v>
      </c>
      <c r="H408" s="179">
        <v>-40.777000000000001</v>
      </c>
      <c r="I408" s="180"/>
      <c r="L408" s="176"/>
      <c r="M408" s="181"/>
      <c r="N408" s="182"/>
      <c r="O408" s="182"/>
      <c r="P408" s="182"/>
      <c r="Q408" s="182"/>
      <c r="R408" s="182"/>
      <c r="S408" s="182"/>
      <c r="T408" s="183"/>
      <c r="AT408" s="177" t="s">
        <v>179</v>
      </c>
      <c r="AU408" s="177" t="s">
        <v>84</v>
      </c>
      <c r="AV408" s="14" t="s">
        <v>84</v>
      </c>
      <c r="AW408" s="14" t="s">
        <v>31</v>
      </c>
      <c r="AX408" s="14" t="s">
        <v>75</v>
      </c>
      <c r="AY408" s="177" t="s">
        <v>168</v>
      </c>
    </row>
    <row r="409" spans="2:51" s="14" customFormat="1">
      <c r="B409" s="176"/>
      <c r="D409" s="163" t="s">
        <v>179</v>
      </c>
      <c r="E409" s="177" t="s">
        <v>1</v>
      </c>
      <c r="F409" s="178" t="s">
        <v>512</v>
      </c>
      <c r="H409" s="179">
        <v>-5.9669999999999996</v>
      </c>
      <c r="I409" s="180"/>
      <c r="L409" s="176"/>
      <c r="M409" s="181"/>
      <c r="N409" s="182"/>
      <c r="O409" s="182"/>
      <c r="P409" s="182"/>
      <c r="Q409" s="182"/>
      <c r="R409" s="182"/>
      <c r="S409" s="182"/>
      <c r="T409" s="183"/>
      <c r="AT409" s="177" t="s">
        <v>179</v>
      </c>
      <c r="AU409" s="177" t="s">
        <v>84</v>
      </c>
      <c r="AV409" s="14" t="s">
        <v>84</v>
      </c>
      <c r="AW409" s="14" t="s">
        <v>31</v>
      </c>
      <c r="AX409" s="14" t="s">
        <v>75</v>
      </c>
      <c r="AY409" s="177" t="s">
        <v>168</v>
      </c>
    </row>
    <row r="410" spans="2:51" s="14" customFormat="1">
      <c r="B410" s="176"/>
      <c r="D410" s="163" t="s">
        <v>179</v>
      </c>
      <c r="E410" s="177" t="s">
        <v>1</v>
      </c>
      <c r="F410" s="178" t="s">
        <v>513</v>
      </c>
      <c r="H410" s="179">
        <v>-5.8</v>
      </c>
      <c r="I410" s="180"/>
      <c r="L410" s="176"/>
      <c r="M410" s="181"/>
      <c r="N410" s="182"/>
      <c r="O410" s="182"/>
      <c r="P410" s="182"/>
      <c r="Q410" s="182"/>
      <c r="R410" s="182"/>
      <c r="S410" s="182"/>
      <c r="T410" s="183"/>
      <c r="AT410" s="177" t="s">
        <v>179</v>
      </c>
      <c r="AU410" s="177" t="s">
        <v>84</v>
      </c>
      <c r="AV410" s="14" t="s">
        <v>84</v>
      </c>
      <c r="AW410" s="14" t="s">
        <v>31</v>
      </c>
      <c r="AX410" s="14" t="s">
        <v>75</v>
      </c>
      <c r="AY410" s="177" t="s">
        <v>168</v>
      </c>
    </row>
    <row r="411" spans="2:51" s="14" customFormat="1">
      <c r="B411" s="176"/>
      <c r="D411" s="163" t="s">
        <v>179</v>
      </c>
      <c r="E411" s="177" t="s">
        <v>1</v>
      </c>
      <c r="F411" s="178" t="s">
        <v>514</v>
      </c>
      <c r="H411" s="179">
        <v>-6.6390000000000002</v>
      </c>
      <c r="I411" s="180"/>
      <c r="L411" s="176"/>
      <c r="M411" s="181"/>
      <c r="N411" s="182"/>
      <c r="O411" s="182"/>
      <c r="P411" s="182"/>
      <c r="Q411" s="182"/>
      <c r="R411" s="182"/>
      <c r="S411" s="182"/>
      <c r="T411" s="183"/>
      <c r="AT411" s="177" t="s">
        <v>179</v>
      </c>
      <c r="AU411" s="177" t="s">
        <v>84</v>
      </c>
      <c r="AV411" s="14" t="s">
        <v>84</v>
      </c>
      <c r="AW411" s="14" t="s">
        <v>31</v>
      </c>
      <c r="AX411" s="14" t="s">
        <v>75</v>
      </c>
      <c r="AY411" s="177" t="s">
        <v>168</v>
      </c>
    </row>
    <row r="412" spans="2:51" s="14" customFormat="1">
      <c r="B412" s="176"/>
      <c r="D412" s="163" t="s">
        <v>179</v>
      </c>
      <c r="E412" s="177" t="s">
        <v>1</v>
      </c>
      <c r="F412" s="178" t="s">
        <v>515</v>
      </c>
      <c r="H412" s="179">
        <v>-5.1349999999999998</v>
      </c>
      <c r="I412" s="180"/>
      <c r="L412" s="176"/>
      <c r="M412" s="181"/>
      <c r="N412" s="182"/>
      <c r="O412" s="182"/>
      <c r="P412" s="182"/>
      <c r="Q412" s="182"/>
      <c r="R412" s="182"/>
      <c r="S412" s="182"/>
      <c r="T412" s="183"/>
      <c r="AT412" s="177" t="s">
        <v>179</v>
      </c>
      <c r="AU412" s="177" t="s">
        <v>84</v>
      </c>
      <c r="AV412" s="14" t="s">
        <v>84</v>
      </c>
      <c r="AW412" s="14" t="s">
        <v>31</v>
      </c>
      <c r="AX412" s="14" t="s">
        <v>75</v>
      </c>
      <c r="AY412" s="177" t="s">
        <v>168</v>
      </c>
    </row>
    <row r="413" spans="2:51" s="13" customFormat="1">
      <c r="B413" s="169"/>
      <c r="D413" s="163" t="s">
        <v>179</v>
      </c>
      <c r="E413" s="170" t="s">
        <v>1</v>
      </c>
      <c r="F413" s="171" t="s">
        <v>516</v>
      </c>
      <c r="H413" s="170" t="s">
        <v>1</v>
      </c>
      <c r="I413" s="172"/>
      <c r="L413" s="169"/>
      <c r="M413" s="173"/>
      <c r="N413" s="174"/>
      <c r="O413" s="174"/>
      <c r="P413" s="174"/>
      <c r="Q413" s="174"/>
      <c r="R413" s="174"/>
      <c r="S413" s="174"/>
      <c r="T413" s="175"/>
      <c r="AT413" s="170" t="s">
        <v>179</v>
      </c>
      <c r="AU413" s="170" t="s">
        <v>84</v>
      </c>
      <c r="AV413" s="13" t="s">
        <v>82</v>
      </c>
      <c r="AW413" s="13" t="s">
        <v>31</v>
      </c>
      <c r="AX413" s="13" t="s">
        <v>75</v>
      </c>
      <c r="AY413" s="170" t="s">
        <v>168</v>
      </c>
    </row>
    <row r="414" spans="2:51" s="14" customFormat="1">
      <c r="B414" s="176"/>
      <c r="D414" s="163" t="s">
        <v>179</v>
      </c>
      <c r="E414" s="177" t="s">
        <v>1</v>
      </c>
      <c r="F414" s="178" t="s">
        <v>517</v>
      </c>
      <c r="H414" s="179">
        <v>2.1</v>
      </c>
      <c r="I414" s="180"/>
      <c r="L414" s="176"/>
      <c r="M414" s="181"/>
      <c r="N414" s="182"/>
      <c r="O414" s="182"/>
      <c r="P414" s="182"/>
      <c r="Q414" s="182"/>
      <c r="R414" s="182"/>
      <c r="S414" s="182"/>
      <c r="T414" s="183"/>
      <c r="AT414" s="177" t="s">
        <v>179</v>
      </c>
      <c r="AU414" s="177" t="s">
        <v>84</v>
      </c>
      <c r="AV414" s="14" t="s">
        <v>84</v>
      </c>
      <c r="AW414" s="14" t="s">
        <v>31</v>
      </c>
      <c r="AX414" s="14" t="s">
        <v>75</v>
      </c>
      <c r="AY414" s="177" t="s">
        <v>168</v>
      </c>
    </row>
    <row r="415" spans="2:51" s="13" customFormat="1">
      <c r="B415" s="169"/>
      <c r="D415" s="163" t="s">
        <v>179</v>
      </c>
      <c r="E415" s="170" t="s">
        <v>1</v>
      </c>
      <c r="F415" s="171" t="s">
        <v>518</v>
      </c>
      <c r="H415" s="170" t="s">
        <v>1</v>
      </c>
      <c r="I415" s="172"/>
      <c r="L415" s="169"/>
      <c r="M415" s="173"/>
      <c r="N415" s="174"/>
      <c r="O415" s="174"/>
      <c r="P415" s="174"/>
      <c r="Q415" s="174"/>
      <c r="R415" s="174"/>
      <c r="S415" s="174"/>
      <c r="T415" s="175"/>
      <c r="AT415" s="170" t="s">
        <v>179</v>
      </c>
      <c r="AU415" s="170" t="s">
        <v>84</v>
      </c>
      <c r="AV415" s="13" t="s">
        <v>82</v>
      </c>
      <c r="AW415" s="13" t="s">
        <v>31</v>
      </c>
      <c r="AX415" s="13" t="s">
        <v>75</v>
      </c>
      <c r="AY415" s="170" t="s">
        <v>168</v>
      </c>
    </row>
    <row r="416" spans="2:51" s="14" customFormat="1">
      <c r="B416" s="176"/>
      <c r="D416" s="163" t="s">
        <v>179</v>
      </c>
      <c r="E416" s="177" t="s">
        <v>1</v>
      </c>
      <c r="F416" s="178" t="s">
        <v>519</v>
      </c>
      <c r="H416" s="179">
        <v>0.34200000000000003</v>
      </c>
      <c r="I416" s="180"/>
      <c r="L416" s="176"/>
      <c r="M416" s="181"/>
      <c r="N416" s="182"/>
      <c r="O416" s="182"/>
      <c r="P416" s="182"/>
      <c r="Q416" s="182"/>
      <c r="R416" s="182"/>
      <c r="S416" s="182"/>
      <c r="T416" s="183"/>
      <c r="AT416" s="177" t="s">
        <v>179</v>
      </c>
      <c r="AU416" s="177" t="s">
        <v>84</v>
      </c>
      <c r="AV416" s="14" t="s">
        <v>84</v>
      </c>
      <c r="AW416" s="14" t="s">
        <v>31</v>
      </c>
      <c r="AX416" s="14" t="s">
        <v>75</v>
      </c>
      <c r="AY416" s="177" t="s">
        <v>168</v>
      </c>
    </row>
    <row r="417" spans="1:65" s="13" customFormat="1">
      <c r="B417" s="169"/>
      <c r="D417" s="163" t="s">
        <v>179</v>
      </c>
      <c r="E417" s="170" t="s">
        <v>1</v>
      </c>
      <c r="F417" s="171" t="s">
        <v>520</v>
      </c>
      <c r="H417" s="170" t="s">
        <v>1</v>
      </c>
      <c r="I417" s="172"/>
      <c r="L417" s="169"/>
      <c r="M417" s="173"/>
      <c r="N417" s="174"/>
      <c r="O417" s="174"/>
      <c r="P417" s="174"/>
      <c r="Q417" s="174"/>
      <c r="R417" s="174"/>
      <c r="S417" s="174"/>
      <c r="T417" s="175"/>
      <c r="AT417" s="170" t="s">
        <v>179</v>
      </c>
      <c r="AU417" s="170" t="s">
        <v>84</v>
      </c>
      <c r="AV417" s="13" t="s">
        <v>82</v>
      </c>
      <c r="AW417" s="13" t="s">
        <v>31</v>
      </c>
      <c r="AX417" s="13" t="s">
        <v>75</v>
      </c>
      <c r="AY417" s="170" t="s">
        <v>168</v>
      </c>
    </row>
    <row r="418" spans="1:65" s="14" customFormat="1" ht="22.5">
      <c r="B418" s="176"/>
      <c r="D418" s="163" t="s">
        <v>179</v>
      </c>
      <c r="E418" s="177" t="s">
        <v>1</v>
      </c>
      <c r="F418" s="178" t="s">
        <v>521</v>
      </c>
      <c r="H418" s="179">
        <v>8.4489999999999998</v>
      </c>
      <c r="I418" s="180"/>
      <c r="L418" s="176"/>
      <c r="M418" s="181"/>
      <c r="N418" s="182"/>
      <c r="O418" s="182"/>
      <c r="P418" s="182"/>
      <c r="Q418" s="182"/>
      <c r="R418" s="182"/>
      <c r="S418" s="182"/>
      <c r="T418" s="183"/>
      <c r="AT418" s="177" t="s">
        <v>179</v>
      </c>
      <c r="AU418" s="177" t="s">
        <v>84</v>
      </c>
      <c r="AV418" s="14" t="s">
        <v>84</v>
      </c>
      <c r="AW418" s="14" t="s">
        <v>31</v>
      </c>
      <c r="AX418" s="14" t="s">
        <v>75</v>
      </c>
      <c r="AY418" s="177" t="s">
        <v>168</v>
      </c>
    </row>
    <row r="419" spans="1:65" s="15" customFormat="1">
      <c r="B419" s="184"/>
      <c r="D419" s="163" t="s">
        <v>179</v>
      </c>
      <c r="E419" s="185" t="s">
        <v>1</v>
      </c>
      <c r="F419" s="186" t="s">
        <v>184</v>
      </c>
      <c r="H419" s="187">
        <v>1347.088</v>
      </c>
      <c r="I419" s="188"/>
      <c r="L419" s="184"/>
      <c r="M419" s="189"/>
      <c r="N419" s="190"/>
      <c r="O419" s="190"/>
      <c r="P419" s="190"/>
      <c r="Q419" s="190"/>
      <c r="R419" s="190"/>
      <c r="S419" s="190"/>
      <c r="T419" s="191"/>
      <c r="AT419" s="185" t="s">
        <v>179</v>
      </c>
      <c r="AU419" s="185" t="s">
        <v>84</v>
      </c>
      <c r="AV419" s="15" t="s">
        <v>108</v>
      </c>
      <c r="AW419" s="15" t="s">
        <v>31</v>
      </c>
      <c r="AX419" s="15" t="s">
        <v>82</v>
      </c>
      <c r="AY419" s="185" t="s">
        <v>168</v>
      </c>
    </row>
    <row r="420" spans="1:65" s="2" customFormat="1" ht="16.5" customHeight="1">
      <c r="A420" s="33"/>
      <c r="B420" s="149"/>
      <c r="C420" s="200" t="s">
        <v>522</v>
      </c>
      <c r="D420" s="200" t="s">
        <v>523</v>
      </c>
      <c r="E420" s="201" t="s">
        <v>524</v>
      </c>
      <c r="F420" s="202" t="s">
        <v>525</v>
      </c>
      <c r="G420" s="203" t="s">
        <v>488</v>
      </c>
      <c r="H420" s="204">
        <v>2673.5059999999999</v>
      </c>
      <c r="I420" s="205"/>
      <c r="J420" s="206">
        <f>ROUND(I420*H420,2)</f>
        <v>0</v>
      </c>
      <c r="K420" s="202" t="s">
        <v>187</v>
      </c>
      <c r="L420" s="207"/>
      <c r="M420" s="208" t="s">
        <v>1</v>
      </c>
      <c r="N420" s="209" t="s">
        <v>40</v>
      </c>
      <c r="O420" s="59"/>
      <c r="P420" s="159">
        <f>O420*H420</f>
        <v>0</v>
      </c>
      <c r="Q420" s="159">
        <v>1</v>
      </c>
      <c r="R420" s="159">
        <f>Q420*H420</f>
        <v>2673.5059999999999</v>
      </c>
      <c r="S420" s="159">
        <v>0</v>
      </c>
      <c r="T420" s="160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1" t="s">
        <v>244</v>
      </c>
      <c r="AT420" s="161" t="s">
        <v>523</v>
      </c>
      <c r="AU420" s="161" t="s">
        <v>84</v>
      </c>
      <c r="AY420" s="18" t="s">
        <v>168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8" t="s">
        <v>82</v>
      </c>
      <c r="BK420" s="162">
        <f>ROUND(I420*H420,2)</f>
        <v>0</v>
      </c>
      <c r="BL420" s="18" t="s">
        <v>108</v>
      </c>
      <c r="BM420" s="161" t="s">
        <v>526</v>
      </c>
    </row>
    <row r="421" spans="1:65" s="2" customFormat="1">
      <c r="A421" s="33"/>
      <c r="B421" s="34"/>
      <c r="C421" s="33"/>
      <c r="D421" s="163" t="s">
        <v>175</v>
      </c>
      <c r="E421" s="33"/>
      <c r="F421" s="164" t="s">
        <v>525</v>
      </c>
      <c r="G421" s="33"/>
      <c r="H421" s="33"/>
      <c r="I421" s="165"/>
      <c r="J421" s="33"/>
      <c r="K421" s="33"/>
      <c r="L421" s="34"/>
      <c r="M421" s="166"/>
      <c r="N421" s="167"/>
      <c r="O421" s="59"/>
      <c r="P421" s="59"/>
      <c r="Q421" s="59"/>
      <c r="R421" s="59"/>
      <c r="S421" s="59"/>
      <c r="T421" s="60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T421" s="18" t="s">
        <v>175</v>
      </c>
      <c r="AU421" s="18" t="s">
        <v>84</v>
      </c>
    </row>
    <row r="422" spans="1:65" s="13" customFormat="1">
      <c r="B422" s="169"/>
      <c r="D422" s="163" t="s">
        <v>179</v>
      </c>
      <c r="E422" s="170" t="s">
        <v>1</v>
      </c>
      <c r="F422" s="171" t="s">
        <v>527</v>
      </c>
      <c r="H422" s="170" t="s">
        <v>1</v>
      </c>
      <c r="I422" s="172"/>
      <c r="L422" s="169"/>
      <c r="M422" s="173"/>
      <c r="N422" s="174"/>
      <c r="O422" s="174"/>
      <c r="P422" s="174"/>
      <c r="Q422" s="174"/>
      <c r="R422" s="174"/>
      <c r="S422" s="174"/>
      <c r="T422" s="175"/>
      <c r="AT422" s="170" t="s">
        <v>179</v>
      </c>
      <c r="AU422" s="170" t="s">
        <v>84</v>
      </c>
      <c r="AV422" s="13" t="s">
        <v>82</v>
      </c>
      <c r="AW422" s="13" t="s">
        <v>31</v>
      </c>
      <c r="AX422" s="13" t="s">
        <v>75</v>
      </c>
      <c r="AY422" s="170" t="s">
        <v>168</v>
      </c>
    </row>
    <row r="423" spans="1:65" s="14" customFormat="1">
      <c r="B423" s="176"/>
      <c r="D423" s="163" t="s">
        <v>179</v>
      </c>
      <c r="E423" s="177" t="s">
        <v>1</v>
      </c>
      <c r="F423" s="178" t="s">
        <v>528</v>
      </c>
      <c r="H423" s="179">
        <v>1347.088</v>
      </c>
      <c r="I423" s="180"/>
      <c r="L423" s="176"/>
      <c r="M423" s="181"/>
      <c r="N423" s="182"/>
      <c r="O423" s="182"/>
      <c r="P423" s="182"/>
      <c r="Q423" s="182"/>
      <c r="R423" s="182"/>
      <c r="S423" s="182"/>
      <c r="T423" s="183"/>
      <c r="AT423" s="177" t="s">
        <v>179</v>
      </c>
      <c r="AU423" s="177" t="s">
        <v>84</v>
      </c>
      <c r="AV423" s="14" t="s">
        <v>84</v>
      </c>
      <c r="AW423" s="14" t="s">
        <v>31</v>
      </c>
      <c r="AX423" s="14" t="s">
        <v>75</v>
      </c>
      <c r="AY423" s="177" t="s">
        <v>168</v>
      </c>
    </row>
    <row r="424" spans="1:65" s="13" customFormat="1">
      <c r="B424" s="169"/>
      <c r="D424" s="163" t="s">
        <v>179</v>
      </c>
      <c r="E424" s="170" t="s">
        <v>1</v>
      </c>
      <c r="F424" s="171" t="s">
        <v>427</v>
      </c>
      <c r="H424" s="170" t="s">
        <v>1</v>
      </c>
      <c r="I424" s="172"/>
      <c r="L424" s="169"/>
      <c r="M424" s="173"/>
      <c r="N424" s="174"/>
      <c r="O424" s="174"/>
      <c r="P424" s="174"/>
      <c r="Q424" s="174"/>
      <c r="R424" s="174"/>
      <c r="S424" s="174"/>
      <c r="T424" s="175"/>
      <c r="AT424" s="170" t="s">
        <v>179</v>
      </c>
      <c r="AU424" s="170" t="s">
        <v>84</v>
      </c>
      <c r="AV424" s="13" t="s">
        <v>82</v>
      </c>
      <c r="AW424" s="13" t="s">
        <v>31</v>
      </c>
      <c r="AX424" s="13" t="s">
        <v>75</v>
      </c>
      <c r="AY424" s="170" t="s">
        <v>168</v>
      </c>
    </row>
    <row r="425" spans="1:65" s="14" customFormat="1">
      <c r="B425" s="176"/>
      <c r="D425" s="163" t="s">
        <v>179</v>
      </c>
      <c r="E425" s="177" t="s">
        <v>1</v>
      </c>
      <c r="F425" s="178" t="s">
        <v>529</v>
      </c>
      <c r="H425" s="179">
        <v>-4.0350000000000001</v>
      </c>
      <c r="I425" s="180"/>
      <c r="L425" s="176"/>
      <c r="M425" s="181"/>
      <c r="N425" s="182"/>
      <c r="O425" s="182"/>
      <c r="P425" s="182"/>
      <c r="Q425" s="182"/>
      <c r="R425" s="182"/>
      <c r="S425" s="182"/>
      <c r="T425" s="183"/>
      <c r="AT425" s="177" t="s">
        <v>179</v>
      </c>
      <c r="AU425" s="177" t="s">
        <v>84</v>
      </c>
      <c r="AV425" s="14" t="s">
        <v>84</v>
      </c>
      <c r="AW425" s="14" t="s">
        <v>31</v>
      </c>
      <c r="AX425" s="14" t="s">
        <v>75</v>
      </c>
      <c r="AY425" s="177" t="s">
        <v>168</v>
      </c>
    </row>
    <row r="426" spans="1:65" s="14" customFormat="1">
      <c r="B426" s="176"/>
      <c r="D426" s="163" t="s">
        <v>179</v>
      </c>
      <c r="E426" s="177" t="s">
        <v>1</v>
      </c>
      <c r="F426" s="178" t="s">
        <v>530</v>
      </c>
      <c r="H426" s="179">
        <v>-1.9319999999999999</v>
      </c>
      <c r="I426" s="180"/>
      <c r="L426" s="176"/>
      <c r="M426" s="181"/>
      <c r="N426" s="182"/>
      <c r="O426" s="182"/>
      <c r="P426" s="182"/>
      <c r="Q426" s="182"/>
      <c r="R426" s="182"/>
      <c r="S426" s="182"/>
      <c r="T426" s="183"/>
      <c r="AT426" s="177" t="s">
        <v>179</v>
      </c>
      <c r="AU426" s="177" t="s">
        <v>84</v>
      </c>
      <c r="AV426" s="14" t="s">
        <v>84</v>
      </c>
      <c r="AW426" s="14" t="s">
        <v>31</v>
      </c>
      <c r="AX426" s="14" t="s">
        <v>75</v>
      </c>
      <c r="AY426" s="177" t="s">
        <v>168</v>
      </c>
    </row>
    <row r="427" spans="1:65" s="14" customFormat="1">
      <c r="B427" s="176"/>
      <c r="D427" s="163" t="s">
        <v>179</v>
      </c>
      <c r="E427" s="177" t="s">
        <v>1</v>
      </c>
      <c r="F427" s="178" t="s">
        <v>531</v>
      </c>
      <c r="H427" s="179">
        <v>-4.3680000000000003</v>
      </c>
      <c r="I427" s="180"/>
      <c r="L427" s="176"/>
      <c r="M427" s="181"/>
      <c r="N427" s="182"/>
      <c r="O427" s="182"/>
      <c r="P427" s="182"/>
      <c r="Q427" s="182"/>
      <c r="R427" s="182"/>
      <c r="S427" s="182"/>
      <c r="T427" s="183"/>
      <c r="AT427" s="177" t="s">
        <v>179</v>
      </c>
      <c r="AU427" s="177" t="s">
        <v>84</v>
      </c>
      <c r="AV427" s="14" t="s">
        <v>84</v>
      </c>
      <c r="AW427" s="14" t="s">
        <v>31</v>
      </c>
      <c r="AX427" s="14" t="s">
        <v>75</v>
      </c>
      <c r="AY427" s="177" t="s">
        <v>168</v>
      </c>
    </row>
    <row r="428" spans="1:65" s="13" customFormat="1" ht="22.5">
      <c r="B428" s="169"/>
      <c r="D428" s="163" t="s">
        <v>179</v>
      </c>
      <c r="E428" s="170" t="s">
        <v>1</v>
      </c>
      <c r="F428" s="171" t="s">
        <v>431</v>
      </c>
      <c r="H428" s="170" t="s">
        <v>1</v>
      </c>
      <c r="I428" s="172"/>
      <c r="L428" s="169"/>
      <c r="M428" s="173"/>
      <c r="N428" s="174"/>
      <c r="O428" s="174"/>
      <c r="P428" s="174"/>
      <c r="Q428" s="174"/>
      <c r="R428" s="174"/>
      <c r="S428" s="174"/>
      <c r="T428" s="175"/>
      <c r="AT428" s="170" t="s">
        <v>179</v>
      </c>
      <c r="AU428" s="170" t="s">
        <v>84</v>
      </c>
      <c r="AV428" s="13" t="s">
        <v>82</v>
      </c>
      <c r="AW428" s="13" t="s">
        <v>31</v>
      </c>
      <c r="AX428" s="13" t="s">
        <v>75</v>
      </c>
      <c r="AY428" s="170" t="s">
        <v>168</v>
      </c>
    </row>
    <row r="429" spans="1:65" s="15" customFormat="1">
      <c r="B429" s="184"/>
      <c r="D429" s="163" t="s">
        <v>179</v>
      </c>
      <c r="E429" s="185" t="s">
        <v>1</v>
      </c>
      <c r="F429" s="186" t="s">
        <v>184</v>
      </c>
      <c r="H429" s="187">
        <v>1336.7529999999999</v>
      </c>
      <c r="I429" s="188"/>
      <c r="L429" s="184"/>
      <c r="M429" s="189"/>
      <c r="N429" s="190"/>
      <c r="O429" s="190"/>
      <c r="P429" s="190"/>
      <c r="Q429" s="190"/>
      <c r="R429" s="190"/>
      <c r="S429" s="190"/>
      <c r="T429" s="191"/>
      <c r="AT429" s="185" t="s">
        <v>179</v>
      </c>
      <c r="AU429" s="185" t="s">
        <v>84</v>
      </c>
      <c r="AV429" s="15" t="s">
        <v>108</v>
      </c>
      <c r="AW429" s="15" t="s">
        <v>31</v>
      </c>
      <c r="AX429" s="15" t="s">
        <v>82</v>
      </c>
      <c r="AY429" s="185" t="s">
        <v>168</v>
      </c>
    </row>
    <row r="430" spans="1:65" s="14" customFormat="1">
      <c r="B430" s="176"/>
      <c r="D430" s="163" t="s">
        <v>179</v>
      </c>
      <c r="F430" s="178" t="s">
        <v>532</v>
      </c>
      <c r="H430" s="179">
        <v>2673.5059999999999</v>
      </c>
      <c r="I430" s="180"/>
      <c r="L430" s="176"/>
      <c r="M430" s="181"/>
      <c r="N430" s="182"/>
      <c r="O430" s="182"/>
      <c r="P430" s="182"/>
      <c r="Q430" s="182"/>
      <c r="R430" s="182"/>
      <c r="S430" s="182"/>
      <c r="T430" s="183"/>
      <c r="AT430" s="177" t="s">
        <v>179</v>
      </c>
      <c r="AU430" s="177" t="s">
        <v>84</v>
      </c>
      <c r="AV430" s="14" t="s">
        <v>84</v>
      </c>
      <c r="AW430" s="14" t="s">
        <v>3</v>
      </c>
      <c r="AX430" s="14" t="s">
        <v>82</v>
      </c>
      <c r="AY430" s="177" t="s">
        <v>168</v>
      </c>
    </row>
    <row r="431" spans="1:65" s="2" customFormat="1" ht="24.2" customHeight="1">
      <c r="A431" s="33"/>
      <c r="B431" s="149"/>
      <c r="C431" s="150" t="s">
        <v>533</v>
      </c>
      <c r="D431" s="150" t="s">
        <v>170</v>
      </c>
      <c r="E431" s="151" t="s">
        <v>534</v>
      </c>
      <c r="F431" s="152" t="s">
        <v>535</v>
      </c>
      <c r="G431" s="153" t="s">
        <v>319</v>
      </c>
      <c r="H431" s="154">
        <v>442.98899999999998</v>
      </c>
      <c r="I431" s="155"/>
      <c r="J431" s="156">
        <f>ROUND(I431*H431,2)</f>
        <v>0</v>
      </c>
      <c r="K431" s="152" t="s">
        <v>187</v>
      </c>
      <c r="L431" s="34"/>
      <c r="M431" s="157" t="s">
        <v>1</v>
      </c>
      <c r="N431" s="158" t="s">
        <v>40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</v>
      </c>
      <c r="T431" s="160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108</v>
      </c>
      <c r="AT431" s="161" t="s">
        <v>170</v>
      </c>
      <c r="AU431" s="161" t="s">
        <v>84</v>
      </c>
      <c r="AY431" s="18" t="s">
        <v>168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82</v>
      </c>
      <c r="BK431" s="162">
        <f>ROUND(I431*H431,2)</f>
        <v>0</v>
      </c>
      <c r="BL431" s="18" t="s">
        <v>108</v>
      </c>
      <c r="BM431" s="161" t="s">
        <v>536</v>
      </c>
    </row>
    <row r="432" spans="1:65" s="2" customFormat="1" ht="39">
      <c r="A432" s="33"/>
      <c r="B432" s="34"/>
      <c r="C432" s="33"/>
      <c r="D432" s="163" t="s">
        <v>175</v>
      </c>
      <c r="E432" s="33"/>
      <c r="F432" s="164" t="s">
        <v>537</v>
      </c>
      <c r="G432" s="33"/>
      <c r="H432" s="33"/>
      <c r="I432" s="165"/>
      <c r="J432" s="33"/>
      <c r="K432" s="33"/>
      <c r="L432" s="34"/>
      <c r="M432" s="166"/>
      <c r="N432" s="167"/>
      <c r="O432" s="59"/>
      <c r="P432" s="59"/>
      <c r="Q432" s="59"/>
      <c r="R432" s="59"/>
      <c r="S432" s="59"/>
      <c r="T432" s="60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175</v>
      </c>
      <c r="AU432" s="18" t="s">
        <v>84</v>
      </c>
    </row>
    <row r="433" spans="1:65" s="2" customFormat="1" ht="29.25">
      <c r="A433" s="33"/>
      <c r="B433" s="34"/>
      <c r="C433" s="33"/>
      <c r="D433" s="163" t="s">
        <v>177</v>
      </c>
      <c r="E433" s="33"/>
      <c r="F433" s="168" t="s">
        <v>393</v>
      </c>
      <c r="G433" s="33"/>
      <c r="H433" s="33"/>
      <c r="I433" s="165"/>
      <c r="J433" s="33"/>
      <c r="K433" s="33"/>
      <c r="L433" s="34"/>
      <c r="M433" s="166"/>
      <c r="N433" s="167"/>
      <c r="O433" s="59"/>
      <c r="P433" s="59"/>
      <c r="Q433" s="59"/>
      <c r="R433" s="59"/>
      <c r="S433" s="59"/>
      <c r="T433" s="60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T433" s="18" t="s">
        <v>177</v>
      </c>
      <c r="AU433" s="18" t="s">
        <v>84</v>
      </c>
    </row>
    <row r="434" spans="1:65" s="13" customFormat="1">
      <c r="B434" s="169"/>
      <c r="D434" s="163" t="s">
        <v>179</v>
      </c>
      <c r="E434" s="170" t="s">
        <v>1</v>
      </c>
      <c r="F434" s="171" t="s">
        <v>538</v>
      </c>
      <c r="H434" s="170" t="s">
        <v>1</v>
      </c>
      <c r="I434" s="172"/>
      <c r="L434" s="169"/>
      <c r="M434" s="173"/>
      <c r="N434" s="174"/>
      <c r="O434" s="174"/>
      <c r="P434" s="174"/>
      <c r="Q434" s="174"/>
      <c r="R434" s="174"/>
      <c r="S434" s="174"/>
      <c r="T434" s="175"/>
      <c r="AT434" s="170" t="s">
        <v>179</v>
      </c>
      <c r="AU434" s="170" t="s">
        <v>84</v>
      </c>
      <c r="AV434" s="13" t="s">
        <v>82</v>
      </c>
      <c r="AW434" s="13" t="s">
        <v>31</v>
      </c>
      <c r="AX434" s="13" t="s">
        <v>75</v>
      </c>
      <c r="AY434" s="170" t="s">
        <v>168</v>
      </c>
    </row>
    <row r="435" spans="1:65" s="14" customFormat="1">
      <c r="B435" s="176"/>
      <c r="D435" s="163" t="s">
        <v>179</v>
      </c>
      <c r="E435" s="177" t="s">
        <v>1</v>
      </c>
      <c r="F435" s="178" t="s">
        <v>539</v>
      </c>
      <c r="H435" s="179">
        <v>429.40899999999999</v>
      </c>
      <c r="I435" s="180"/>
      <c r="L435" s="176"/>
      <c r="M435" s="181"/>
      <c r="N435" s="182"/>
      <c r="O435" s="182"/>
      <c r="P435" s="182"/>
      <c r="Q435" s="182"/>
      <c r="R435" s="182"/>
      <c r="S435" s="182"/>
      <c r="T435" s="183"/>
      <c r="AT435" s="177" t="s">
        <v>179</v>
      </c>
      <c r="AU435" s="177" t="s">
        <v>84</v>
      </c>
      <c r="AV435" s="14" t="s">
        <v>84</v>
      </c>
      <c r="AW435" s="14" t="s">
        <v>31</v>
      </c>
      <c r="AX435" s="14" t="s">
        <v>75</v>
      </c>
      <c r="AY435" s="177" t="s">
        <v>168</v>
      </c>
    </row>
    <row r="436" spans="1:65" s="14" customFormat="1">
      <c r="B436" s="176"/>
      <c r="D436" s="163" t="s">
        <v>179</v>
      </c>
      <c r="E436" s="177" t="s">
        <v>1</v>
      </c>
      <c r="F436" s="178" t="s">
        <v>540</v>
      </c>
      <c r="H436" s="179">
        <v>4.24</v>
      </c>
      <c r="I436" s="180"/>
      <c r="L436" s="176"/>
      <c r="M436" s="181"/>
      <c r="N436" s="182"/>
      <c r="O436" s="182"/>
      <c r="P436" s="182"/>
      <c r="Q436" s="182"/>
      <c r="R436" s="182"/>
      <c r="S436" s="182"/>
      <c r="T436" s="183"/>
      <c r="AT436" s="177" t="s">
        <v>179</v>
      </c>
      <c r="AU436" s="177" t="s">
        <v>84</v>
      </c>
      <c r="AV436" s="14" t="s">
        <v>84</v>
      </c>
      <c r="AW436" s="14" t="s">
        <v>31</v>
      </c>
      <c r="AX436" s="14" t="s">
        <v>75</v>
      </c>
      <c r="AY436" s="177" t="s">
        <v>168</v>
      </c>
    </row>
    <row r="437" spans="1:65" s="14" customFormat="1">
      <c r="B437" s="176"/>
      <c r="D437" s="163" t="s">
        <v>179</v>
      </c>
      <c r="E437" s="177" t="s">
        <v>1</v>
      </c>
      <c r="F437" s="178" t="s">
        <v>541</v>
      </c>
      <c r="H437" s="179">
        <v>2.3330000000000002</v>
      </c>
      <c r="I437" s="180"/>
      <c r="L437" s="176"/>
      <c r="M437" s="181"/>
      <c r="N437" s="182"/>
      <c r="O437" s="182"/>
      <c r="P437" s="182"/>
      <c r="Q437" s="182"/>
      <c r="R437" s="182"/>
      <c r="S437" s="182"/>
      <c r="T437" s="183"/>
      <c r="AT437" s="177" t="s">
        <v>179</v>
      </c>
      <c r="AU437" s="177" t="s">
        <v>84</v>
      </c>
      <c r="AV437" s="14" t="s">
        <v>84</v>
      </c>
      <c r="AW437" s="14" t="s">
        <v>31</v>
      </c>
      <c r="AX437" s="14" t="s">
        <v>75</v>
      </c>
      <c r="AY437" s="177" t="s">
        <v>168</v>
      </c>
    </row>
    <row r="438" spans="1:65" s="14" customFormat="1">
      <c r="B438" s="176"/>
      <c r="D438" s="163" t="s">
        <v>179</v>
      </c>
      <c r="E438" s="177" t="s">
        <v>1</v>
      </c>
      <c r="F438" s="178" t="s">
        <v>542</v>
      </c>
      <c r="H438" s="179">
        <v>4.9589999999999996</v>
      </c>
      <c r="I438" s="180"/>
      <c r="L438" s="176"/>
      <c r="M438" s="181"/>
      <c r="N438" s="182"/>
      <c r="O438" s="182"/>
      <c r="P438" s="182"/>
      <c r="Q438" s="182"/>
      <c r="R438" s="182"/>
      <c r="S438" s="182"/>
      <c r="T438" s="183"/>
      <c r="AT438" s="177" t="s">
        <v>179</v>
      </c>
      <c r="AU438" s="177" t="s">
        <v>84</v>
      </c>
      <c r="AV438" s="14" t="s">
        <v>84</v>
      </c>
      <c r="AW438" s="14" t="s">
        <v>31</v>
      </c>
      <c r="AX438" s="14" t="s">
        <v>75</v>
      </c>
      <c r="AY438" s="177" t="s">
        <v>168</v>
      </c>
    </row>
    <row r="439" spans="1:65" s="14" customFormat="1">
      <c r="B439" s="176"/>
      <c r="D439" s="163" t="s">
        <v>179</v>
      </c>
      <c r="E439" s="177" t="s">
        <v>1</v>
      </c>
      <c r="F439" s="178" t="s">
        <v>543</v>
      </c>
      <c r="H439" s="179">
        <v>2.048</v>
      </c>
      <c r="I439" s="180"/>
      <c r="L439" s="176"/>
      <c r="M439" s="181"/>
      <c r="N439" s="182"/>
      <c r="O439" s="182"/>
      <c r="P439" s="182"/>
      <c r="Q439" s="182"/>
      <c r="R439" s="182"/>
      <c r="S439" s="182"/>
      <c r="T439" s="183"/>
      <c r="AT439" s="177" t="s">
        <v>179</v>
      </c>
      <c r="AU439" s="177" t="s">
        <v>84</v>
      </c>
      <c r="AV439" s="14" t="s">
        <v>84</v>
      </c>
      <c r="AW439" s="14" t="s">
        <v>31</v>
      </c>
      <c r="AX439" s="14" t="s">
        <v>75</v>
      </c>
      <c r="AY439" s="177" t="s">
        <v>168</v>
      </c>
    </row>
    <row r="440" spans="1:65" s="15" customFormat="1">
      <c r="B440" s="184"/>
      <c r="D440" s="163" t="s">
        <v>179</v>
      </c>
      <c r="E440" s="185" t="s">
        <v>1</v>
      </c>
      <c r="F440" s="186" t="s">
        <v>184</v>
      </c>
      <c r="H440" s="187">
        <v>442.98899999999998</v>
      </c>
      <c r="I440" s="188"/>
      <c r="L440" s="184"/>
      <c r="M440" s="189"/>
      <c r="N440" s="190"/>
      <c r="O440" s="190"/>
      <c r="P440" s="190"/>
      <c r="Q440" s="190"/>
      <c r="R440" s="190"/>
      <c r="S440" s="190"/>
      <c r="T440" s="191"/>
      <c r="AT440" s="185" t="s">
        <v>179</v>
      </c>
      <c r="AU440" s="185" t="s">
        <v>84</v>
      </c>
      <c r="AV440" s="15" t="s">
        <v>108</v>
      </c>
      <c r="AW440" s="15" t="s">
        <v>31</v>
      </c>
      <c r="AX440" s="15" t="s">
        <v>82</v>
      </c>
      <c r="AY440" s="185" t="s">
        <v>168</v>
      </c>
    </row>
    <row r="441" spans="1:65" s="2" customFormat="1" ht="16.5" customHeight="1">
      <c r="A441" s="33"/>
      <c r="B441" s="149"/>
      <c r="C441" s="200" t="s">
        <v>544</v>
      </c>
      <c r="D441" s="200" t="s">
        <v>523</v>
      </c>
      <c r="E441" s="201" t="s">
        <v>545</v>
      </c>
      <c r="F441" s="202" t="s">
        <v>546</v>
      </c>
      <c r="G441" s="203" t="s">
        <v>488</v>
      </c>
      <c r="H441" s="204">
        <v>885.97799999999995</v>
      </c>
      <c r="I441" s="205"/>
      <c r="J441" s="206">
        <f>ROUND(I441*H441,2)</f>
        <v>0</v>
      </c>
      <c r="K441" s="202" t="s">
        <v>1</v>
      </c>
      <c r="L441" s="207"/>
      <c r="M441" s="208" t="s">
        <v>1</v>
      </c>
      <c r="N441" s="209" t="s">
        <v>40</v>
      </c>
      <c r="O441" s="59"/>
      <c r="P441" s="159">
        <f>O441*H441</f>
        <v>0</v>
      </c>
      <c r="Q441" s="159">
        <v>1</v>
      </c>
      <c r="R441" s="159">
        <f>Q441*H441</f>
        <v>885.97799999999995</v>
      </c>
      <c r="S441" s="159">
        <v>0</v>
      </c>
      <c r="T441" s="160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1" t="s">
        <v>244</v>
      </c>
      <c r="AT441" s="161" t="s">
        <v>523</v>
      </c>
      <c r="AU441" s="161" t="s">
        <v>84</v>
      </c>
      <c r="AY441" s="18" t="s">
        <v>168</v>
      </c>
      <c r="BE441" s="162">
        <f>IF(N441="základní",J441,0)</f>
        <v>0</v>
      </c>
      <c r="BF441" s="162">
        <f>IF(N441="snížená",J441,0)</f>
        <v>0</v>
      </c>
      <c r="BG441" s="162">
        <f>IF(N441="zákl. přenesená",J441,0)</f>
        <v>0</v>
      </c>
      <c r="BH441" s="162">
        <f>IF(N441="sníž. přenesená",J441,0)</f>
        <v>0</v>
      </c>
      <c r="BI441" s="162">
        <f>IF(N441="nulová",J441,0)</f>
        <v>0</v>
      </c>
      <c r="BJ441" s="18" t="s">
        <v>82</v>
      </c>
      <c r="BK441" s="162">
        <f>ROUND(I441*H441,2)</f>
        <v>0</v>
      </c>
      <c r="BL441" s="18" t="s">
        <v>108</v>
      </c>
      <c r="BM441" s="161" t="s">
        <v>547</v>
      </c>
    </row>
    <row r="442" spans="1:65" s="2" customFormat="1">
      <c r="A442" s="33"/>
      <c r="B442" s="34"/>
      <c r="C442" s="33"/>
      <c r="D442" s="163" t="s">
        <v>175</v>
      </c>
      <c r="E442" s="33"/>
      <c r="F442" s="164" t="s">
        <v>546</v>
      </c>
      <c r="G442" s="33"/>
      <c r="H442" s="33"/>
      <c r="I442" s="165"/>
      <c r="J442" s="33"/>
      <c r="K442" s="33"/>
      <c r="L442" s="34"/>
      <c r="M442" s="166"/>
      <c r="N442" s="167"/>
      <c r="O442" s="59"/>
      <c r="P442" s="59"/>
      <c r="Q442" s="59"/>
      <c r="R442" s="59"/>
      <c r="S442" s="59"/>
      <c r="T442" s="60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T442" s="18" t="s">
        <v>175</v>
      </c>
      <c r="AU442" s="18" t="s">
        <v>84</v>
      </c>
    </row>
    <row r="443" spans="1:65" s="14" customFormat="1">
      <c r="B443" s="176"/>
      <c r="D443" s="163" t="s">
        <v>179</v>
      </c>
      <c r="F443" s="178" t="s">
        <v>548</v>
      </c>
      <c r="H443" s="179">
        <v>885.97799999999995</v>
      </c>
      <c r="I443" s="180"/>
      <c r="L443" s="176"/>
      <c r="M443" s="181"/>
      <c r="N443" s="182"/>
      <c r="O443" s="182"/>
      <c r="P443" s="182"/>
      <c r="Q443" s="182"/>
      <c r="R443" s="182"/>
      <c r="S443" s="182"/>
      <c r="T443" s="183"/>
      <c r="AT443" s="177" t="s">
        <v>179</v>
      </c>
      <c r="AU443" s="177" t="s">
        <v>84</v>
      </c>
      <c r="AV443" s="14" t="s">
        <v>84</v>
      </c>
      <c r="AW443" s="14" t="s">
        <v>3</v>
      </c>
      <c r="AX443" s="14" t="s">
        <v>82</v>
      </c>
      <c r="AY443" s="177" t="s">
        <v>168</v>
      </c>
    </row>
    <row r="444" spans="1:65" s="2" customFormat="1" ht="33" customHeight="1">
      <c r="A444" s="33"/>
      <c r="B444" s="149"/>
      <c r="C444" s="150" t="s">
        <v>549</v>
      </c>
      <c r="D444" s="150" t="s">
        <v>170</v>
      </c>
      <c r="E444" s="151" t="s">
        <v>550</v>
      </c>
      <c r="F444" s="152" t="s">
        <v>551</v>
      </c>
      <c r="G444" s="153" t="s">
        <v>488</v>
      </c>
      <c r="H444" s="154">
        <v>3559.4839999999999</v>
      </c>
      <c r="I444" s="155"/>
      <c r="J444" s="156">
        <f>ROUND(I444*H444,2)</f>
        <v>0</v>
      </c>
      <c r="K444" s="152" t="s">
        <v>187</v>
      </c>
      <c r="L444" s="34"/>
      <c r="M444" s="157" t="s">
        <v>1</v>
      </c>
      <c r="N444" s="158" t="s">
        <v>40</v>
      </c>
      <c r="O444" s="59"/>
      <c r="P444" s="159">
        <f>O444*H444</f>
        <v>0</v>
      </c>
      <c r="Q444" s="159">
        <v>0</v>
      </c>
      <c r="R444" s="159">
        <f>Q444*H444</f>
        <v>0</v>
      </c>
      <c r="S444" s="159">
        <v>0</v>
      </c>
      <c r="T444" s="160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1" t="s">
        <v>108</v>
      </c>
      <c r="AT444" s="161" t="s">
        <v>170</v>
      </c>
      <c r="AU444" s="161" t="s">
        <v>84</v>
      </c>
      <c r="AY444" s="18" t="s">
        <v>168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8" t="s">
        <v>82</v>
      </c>
      <c r="BK444" s="162">
        <f>ROUND(I444*H444,2)</f>
        <v>0</v>
      </c>
      <c r="BL444" s="18" t="s">
        <v>108</v>
      </c>
      <c r="BM444" s="161" t="s">
        <v>552</v>
      </c>
    </row>
    <row r="445" spans="1:65" s="2" customFormat="1" ht="29.25">
      <c r="A445" s="33"/>
      <c r="B445" s="34"/>
      <c r="C445" s="33"/>
      <c r="D445" s="163" t="s">
        <v>175</v>
      </c>
      <c r="E445" s="33"/>
      <c r="F445" s="164" t="s">
        <v>553</v>
      </c>
      <c r="G445" s="33"/>
      <c r="H445" s="33"/>
      <c r="I445" s="165"/>
      <c r="J445" s="33"/>
      <c r="K445" s="33"/>
      <c r="L445" s="34"/>
      <c r="M445" s="166"/>
      <c r="N445" s="167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175</v>
      </c>
      <c r="AU445" s="18" t="s">
        <v>84</v>
      </c>
    </row>
    <row r="446" spans="1:65" s="14" customFormat="1">
      <c r="B446" s="176"/>
      <c r="D446" s="163" t="s">
        <v>179</v>
      </c>
      <c r="E446" s="177" t="s">
        <v>1</v>
      </c>
      <c r="F446" s="178" t="s">
        <v>554</v>
      </c>
      <c r="H446" s="179">
        <v>3559.4839999999999</v>
      </c>
      <c r="I446" s="180"/>
      <c r="L446" s="176"/>
      <c r="M446" s="181"/>
      <c r="N446" s="182"/>
      <c r="O446" s="182"/>
      <c r="P446" s="182"/>
      <c r="Q446" s="182"/>
      <c r="R446" s="182"/>
      <c r="S446" s="182"/>
      <c r="T446" s="183"/>
      <c r="AT446" s="177" t="s">
        <v>179</v>
      </c>
      <c r="AU446" s="177" t="s">
        <v>84</v>
      </c>
      <c r="AV446" s="14" t="s">
        <v>84</v>
      </c>
      <c r="AW446" s="14" t="s">
        <v>31</v>
      </c>
      <c r="AX446" s="14" t="s">
        <v>82</v>
      </c>
      <c r="AY446" s="177" t="s">
        <v>168</v>
      </c>
    </row>
    <row r="447" spans="1:65" s="12" customFormat="1" ht="22.9" customHeight="1">
      <c r="B447" s="136"/>
      <c r="D447" s="137" t="s">
        <v>74</v>
      </c>
      <c r="E447" s="147" t="s">
        <v>84</v>
      </c>
      <c r="F447" s="147" t="s">
        <v>555</v>
      </c>
      <c r="I447" s="139"/>
      <c r="J447" s="148">
        <f>BK447</f>
        <v>0</v>
      </c>
      <c r="L447" s="136"/>
      <c r="M447" s="141"/>
      <c r="N447" s="142"/>
      <c r="O447" s="142"/>
      <c r="P447" s="143">
        <f>SUM(P448:P469)</f>
        <v>0</v>
      </c>
      <c r="Q447" s="142"/>
      <c r="R447" s="143">
        <f>SUM(R448:R469)</f>
        <v>83.624401330000012</v>
      </c>
      <c r="S447" s="142"/>
      <c r="T447" s="144">
        <f>SUM(T448:T469)</f>
        <v>0</v>
      </c>
      <c r="AR447" s="137" t="s">
        <v>82</v>
      </c>
      <c r="AT447" s="145" t="s">
        <v>74</v>
      </c>
      <c r="AU447" s="145" t="s">
        <v>82</v>
      </c>
      <c r="AY447" s="137" t="s">
        <v>168</v>
      </c>
      <c r="BK447" s="146">
        <f>SUM(BK448:BK469)</f>
        <v>0</v>
      </c>
    </row>
    <row r="448" spans="1:65" s="2" customFormat="1" ht="37.9" customHeight="1">
      <c r="A448" s="33"/>
      <c r="B448" s="149"/>
      <c r="C448" s="150" t="s">
        <v>556</v>
      </c>
      <c r="D448" s="150" t="s">
        <v>170</v>
      </c>
      <c r="E448" s="151" t="s">
        <v>557</v>
      </c>
      <c r="F448" s="152" t="s">
        <v>558</v>
      </c>
      <c r="G448" s="153" t="s">
        <v>254</v>
      </c>
      <c r="H448" s="154">
        <v>363.93</v>
      </c>
      <c r="I448" s="155"/>
      <c r="J448" s="156">
        <f>ROUND(I448*H448,2)</f>
        <v>0</v>
      </c>
      <c r="K448" s="152" t="s">
        <v>187</v>
      </c>
      <c r="L448" s="34"/>
      <c r="M448" s="157" t="s">
        <v>1</v>
      </c>
      <c r="N448" s="158" t="s">
        <v>40</v>
      </c>
      <c r="O448" s="59"/>
      <c r="P448" s="159">
        <f>O448*H448</f>
        <v>0</v>
      </c>
      <c r="Q448" s="159">
        <v>0.20469000000000001</v>
      </c>
      <c r="R448" s="159">
        <f>Q448*H448</f>
        <v>74.492831700000011</v>
      </c>
      <c r="S448" s="159">
        <v>0</v>
      </c>
      <c r="T448" s="160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1" t="s">
        <v>108</v>
      </c>
      <c r="AT448" s="161" t="s">
        <v>170</v>
      </c>
      <c r="AU448" s="161" t="s">
        <v>84</v>
      </c>
      <c r="AY448" s="18" t="s">
        <v>168</v>
      </c>
      <c r="BE448" s="162">
        <f>IF(N448="základní",J448,0)</f>
        <v>0</v>
      </c>
      <c r="BF448" s="162">
        <f>IF(N448="snížená",J448,0)</f>
        <v>0</v>
      </c>
      <c r="BG448" s="162">
        <f>IF(N448="zákl. přenesená",J448,0)</f>
        <v>0</v>
      </c>
      <c r="BH448" s="162">
        <f>IF(N448="sníž. přenesená",J448,0)</f>
        <v>0</v>
      </c>
      <c r="BI448" s="162">
        <f>IF(N448="nulová",J448,0)</f>
        <v>0</v>
      </c>
      <c r="BJ448" s="18" t="s">
        <v>82</v>
      </c>
      <c r="BK448" s="162">
        <f>ROUND(I448*H448,2)</f>
        <v>0</v>
      </c>
      <c r="BL448" s="18" t="s">
        <v>108</v>
      </c>
      <c r="BM448" s="161" t="s">
        <v>559</v>
      </c>
    </row>
    <row r="449" spans="1:65" s="2" customFormat="1" ht="39">
      <c r="A449" s="33"/>
      <c r="B449" s="34"/>
      <c r="C449" s="33"/>
      <c r="D449" s="163" t="s">
        <v>175</v>
      </c>
      <c r="E449" s="33"/>
      <c r="F449" s="164" t="s">
        <v>560</v>
      </c>
      <c r="G449" s="33"/>
      <c r="H449" s="33"/>
      <c r="I449" s="165"/>
      <c r="J449" s="33"/>
      <c r="K449" s="33"/>
      <c r="L449" s="34"/>
      <c r="M449" s="166"/>
      <c r="N449" s="167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175</v>
      </c>
      <c r="AU449" s="18" t="s">
        <v>84</v>
      </c>
    </row>
    <row r="450" spans="1:65" s="2" customFormat="1" ht="19.5">
      <c r="A450" s="33"/>
      <c r="B450" s="34"/>
      <c r="C450" s="33"/>
      <c r="D450" s="163" t="s">
        <v>177</v>
      </c>
      <c r="E450" s="33"/>
      <c r="F450" s="168" t="s">
        <v>178</v>
      </c>
      <c r="G450" s="33"/>
      <c r="H450" s="33"/>
      <c r="I450" s="165"/>
      <c r="J450" s="33"/>
      <c r="K450" s="33"/>
      <c r="L450" s="34"/>
      <c r="M450" s="166"/>
      <c r="N450" s="167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177</v>
      </c>
      <c r="AU450" s="18" t="s">
        <v>84</v>
      </c>
    </row>
    <row r="451" spans="1:65" s="14" customFormat="1">
      <c r="B451" s="176"/>
      <c r="D451" s="163" t="s">
        <v>179</v>
      </c>
      <c r="E451" s="177" t="s">
        <v>1</v>
      </c>
      <c r="F451" s="178" t="s">
        <v>561</v>
      </c>
      <c r="H451" s="179">
        <v>344.63</v>
      </c>
      <c r="I451" s="180"/>
      <c r="L451" s="176"/>
      <c r="M451" s="181"/>
      <c r="N451" s="182"/>
      <c r="O451" s="182"/>
      <c r="P451" s="182"/>
      <c r="Q451" s="182"/>
      <c r="R451" s="182"/>
      <c r="S451" s="182"/>
      <c r="T451" s="183"/>
      <c r="AT451" s="177" t="s">
        <v>179</v>
      </c>
      <c r="AU451" s="177" t="s">
        <v>84</v>
      </c>
      <c r="AV451" s="14" t="s">
        <v>84</v>
      </c>
      <c r="AW451" s="14" t="s">
        <v>31</v>
      </c>
      <c r="AX451" s="14" t="s">
        <v>75</v>
      </c>
      <c r="AY451" s="177" t="s">
        <v>168</v>
      </c>
    </row>
    <row r="452" spans="1:65" s="14" customFormat="1">
      <c r="B452" s="176"/>
      <c r="D452" s="163" t="s">
        <v>179</v>
      </c>
      <c r="E452" s="177" t="s">
        <v>1</v>
      </c>
      <c r="F452" s="178" t="s">
        <v>562</v>
      </c>
      <c r="H452" s="179">
        <v>5.8</v>
      </c>
      <c r="I452" s="180"/>
      <c r="L452" s="176"/>
      <c r="M452" s="181"/>
      <c r="N452" s="182"/>
      <c r="O452" s="182"/>
      <c r="P452" s="182"/>
      <c r="Q452" s="182"/>
      <c r="R452" s="182"/>
      <c r="S452" s="182"/>
      <c r="T452" s="183"/>
      <c r="AT452" s="177" t="s">
        <v>179</v>
      </c>
      <c r="AU452" s="177" t="s">
        <v>84</v>
      </c>
      <c r="AV452" s="14" t="s">
        <v>84</v>
      </c>
      <c r="AW452" s="14" t="s">
        <v>31</v>
      </c>
      <c r="AX452" s="14" t="s">
        <v>75</v>
      </c>
      <c r="AY452" s="177" t="s">
        <v>168</v>
      </c>
    </row>
    <row r="453" spans="1:65" s="14" customFormat="1">
      <c r="B453" s="176"/>
      <c r="D453" s="163" t="s">
        <v>179</v>
      </c>
      <c r="E453" s="177" t="s">
        <v>1</v>
      </c>
      <c r="F453" s="178" t="s">
        <v>563</v>
      </c>
      <c r="H453" s="179">
        <v>4.0999999999999996</v>
      </c>
      <c r="I453" s="180"/>
      <c r="L453" s="176"/>
      <c r="M453" s="181"/>
      <c r="N453" s="182"/>
      <c r="O453" s="182"/>
      <c r="P453" s="182"/>
      <c r="Q453" s="182"/>
      <c r="R453" s="182"/>
      <c r="S453" s="182"/>
      <c r="T453" s="183"/>
      <c r="AT453" s="177" t="s">
        <v>179</v>
      </c>
      <c r="AU453" s="177" t="s">
        <v>84</v>
      </c>
      <c r="AV453" s="14" t="s">
        <v>84</v>
      </c>
      <c r="AW453" s="14" t="s">
        <v>31</v>
      </c>
      <c r="AX453" s="14" t="s">
        <v>75</v>
      </c>
      <c r="AY453" s="177" t="s">
        <v>168</v>
      </c>
    </row>
    <row r="454" spans="1:65" s="14" customFormat="1">
      <c r="B454" s="176"/>
      <c r="D454" s="163" t="s">
        <v>179</v>
      </c>
      <c r="E454" s="177" t="s">
        <v>1</v>
      </c>
      <c r="F454" s="178" t="s">
        <v>564</v>
      </c>
      <c r="H454" s="179">
        <v>5.8</v>
      </c>
      <c r="I454" s="180"/>
      <c r="L454" s="176"/>
      <c r="M454" s="181"/>
      <c r="N454" s="182"/>
      <c r="O454" s="182"/>
      <c r="P454" s="182"/>
      <c r="Q454" s="182"/>
      <c r="R454" s="182"/>
      <c r="S454" s="182"/>
      <c r="T454" s="183"/>
      <c r="AT454" s="177" t="s">
        <v>179</v>
      </c>
      <c r="AU454" s="177" t="s">
        <v>84</v>
      </c>
      <c r="AV454" s="14" t="s">
        <v>84</v>
      </c>
      <c r="AW454" s="14" t="s">
        <v>31</v>
      </c>
      <c r="AX454" s="14" t="s">
        <v>75</v>
      </c>
      <c r="AY454" s="177" t="s">
        <v>168</v>
      </c>
    </row>
    <row r="455" spans="1:65" s="14" customFormat="1">
      <c r="B455" s="176"/>
      <c r="D455" s="163" t="s">
        <v>179</v>
      </c>
      <c r="E455" s="177" t="s">
        <v>1</v>
      </c>
      <c r="F455" s="178" t="s">
        <v>565</v>
      </c>
      <c r="H455" s="179">
        <v>3.6</v>
      </c>
      <c r="I455" s="180"/>
      <c r="L455" s="176"/>
      <c r="M455" s="181"/>
      <c r="N455" s="182"/>
      <c r="O455" s="182"/>
      <c r="P455" s="182"/>
      <c r="Q455" s="182"/>
      <c r="R455" s="182"/>
      <c r="S455" s="182"/>
      <c r="T455" s="183"/>
      <c r="AT455" s="177" t="s">
        <v>179</v>
      </c>
      <c r="AU455" s="177" t="s">
        <v>84</v>
      </c>
      <c r="AV455" s="14" t="s">
        <v>84</v>
      </c>
      <c r="AW455" s="14" t="s">
        <v>31</v>
      </c>
      <c r="AX455" s="14" t="s">
        <v>75</v>
      </c>
      <c r="AY455" s="177" t="s">
        <v>168</v>
      </c>
    </row>
    <row r="456" spans="1:65" s="15" customFormat="1">
      <c r="B456" s="184"/>
      <c r="D456" s="163" t="s">
        <v>179</v>
      </c>
      <c r="E456" s="185" t="s">
        <v>1</v>
      </c>
      <c r="F456" s="186" t="s">
        <v>184</v>
      </c>
      <c r="H456" s="187">
        <v>363.93</v>
      </c>
      <c r="I456" s="188"/>
      <c r="L456" s="184"/>
      <c r="M456" s="189"/>
      <c r="N456" s="190"/>
      <c r="O456" s="190"/>
      <c r="P456" s="190"/>
      <c r="Q456" s="190"/>
      <c r="R456" s="190"/>
      <c r="S456" s="190"/>
      <c r="T456" s="191"/>
      <c r="AT456" s="185" t="s">
        <v>179</v>
      </c>
      <c r="AU456" s="185" t="s">
        <v>84</v>
      </c>
      <c r="AV456" s="15" t="s">
        <v>108</v>
      </c>
      <c r="AW456" s="15" t="s">
        <v>31</v>
      </c>
      <c r="AX456" s="15" t="s">
        <v>82</v>
      </c>
      <c r="AY456" s="185" t="s">
        <v>168</v>
      </c>
    </row>
    <row r="457" spans="1:65" s="2" customFormat="1" ht="24.2" customHeight="1">
      <c r="A457" s="33"/>
      <c r="B457" s="149"/>
      <c r="C457" s="150" t="s">
        <v>566</v>
      </c>
      <c r="D457" s="150" t="s">
        <v>170</v>
      </c>
      <c r="E457" s="151" t="s">
        <v>567</v>
      </c>
      <c r="F457" s="152" t="s">
        <v>568</v>
      </c>
      <c r="G457" s="153" t="s">
        <v>488</v>
      </c>
      <c r="H457" s="154">
        <v>7.6130000000000004</v>
      </c>
      <c r="I457" s="155"/>
      <c r="J457" s="156">
        <f>ROUND(I457*H457,2)</f>
        <v>0</v>
      </c>
      <c r="K457" s="152" t="s">
        <v>187</v>
      </c>
      <c r="L457" s="34"/>
      <c r="M457" s="157" t="s">
        <v>1</v>
      </c>
      <c r="N457" s="158" t="s">
        <v>40</v>
      </c>
      <c r="O457" s="59"/>
      <c r="P457" s="159">
        <f>O457*H457</f>
        <v>0</v>
      </c>
      <c r="Q457" s="159">
        <v>9.9510000000000001E-2</v>
      </c>
      <c r="R457" s="159">
        <f>Q457*H457</f>
        <v>0.7575696300000001</v>
      </c>
      <c r="S457" s="159">
        <v>0</v>
      </c>
      <c r="T457" s="160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1" t="s">
        <v>108</v>
      </c>
      <c r="AT457" s="161" t="s">
        <v>170</v>
      </c>
      <c r="AU457" s="161" t="s">
        <v>84</v>
      </c>
      <c r="AY457" s="18" t="s">
        <v>168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8" t="s">
        <v>82</v>
      </c>
      <c r="BK457" s="162">
        <f>ROUND(I457*H457,2)</f>
        <v>0</v>
      </c>
      <c r="BL457" s="18" t="s">
        <v>108</v>
      </c>
      <c r="BM457" s="161" t="s">
        <v>569</v>
      </c>
    </row>
    <row r="458" spans="1:65" s="2" customFormat="1" ht="19.5">
      <c r="A458" s="33"/>
      <c r="B458" s="34"/>
      <c r="C458" s="33"/>
      <c r="D458" s="163" t="s">
        <v>175</v>
      </c>
      <c r="E458" s="33"/>
      <c r="F458" s="164" t="s">
        <v>570</v>
      </c>
      <c r="G458" s="33"/>
      <c r="H458" s="33"/>
      <c r="I458" s="165"/>
      <c r="J458" s="33"/>
      <c r="K458" s="33"/>
      <c r="L458" s="34"/>
      <c r="M458" s="166"/>
      <c r="N458" s="167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175</v>
      </c>
      <c r="AU458" s="18" t="s">
        <v>84</v>
      </c>
    </row>
    <row r="459" spans="1:65" s="2" customFormat="1" ht="29.25">
      <c r="A459" s="33"/>
      <c r="B459" s="34"/>
      <c r="C459" s="33"/>
      <c r="D459" s="163" t="s">
        <v>177</v>
      </c>
      <c r="E459" s="33"/>
      <c r="F459" s="168" t="s">
        <v>409</v>
      </c>
      <c r="G459" s="33"/>
      <c r="H459" s="33"/>
      <c r="I459" s="165"/>
      <c r="J459" s="33"/>
      <c r="K459" s="33"/>
      <c r="L459" s="34"/>
      <c r="M459" s="166"/>
      <c r="N459" s="167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T459" s="18" t="s">
        <v>177</v>
      </c>
      <c r="AU459" s="18" t="s">
        <v>84</v>
      </c>
    </row>
    <row r="460" spans="1:65" s="13" customFormat="1">
      <c r="B460" s="169"/>
      <c r="D460" s="163" t="s">
        <v>179</v>
      </c>
      <c r="E460" s="170" t="s">
        <v>1</v>
      </c>
      <c r="F460" s="171" t="s">
        <v>410</v>
      </c>
      <c r="H460" s="170" t="s">
        <v>1</v>
      </c>
      <c r="I460" s="172"/>
      <c r="L460" s="169"/>
      <c r="M460" s="173"/>
      <c r="N460" s="174"/>
      <c r="O460" s="174"/>
      <c r="P460" s="174"/>
      <c r="Q460" s="174"/>
      <c r="R460" s="174"/>
      <c r="S460" s="174"/>
      <c r="T460" s="175"/>
      <c r="AT460" s="170" t="s">
        <v>179</v>
      </c>
      <c r="AU460" s="170" t="s">
        <v>84</v>
      </c>
      <c r="AV460" s="13" t="s">
        <v>82</v>
      </c>
      <c r="AW460" s="13" t="s">
        <v>31</v>
      </c>
      <c r="AX460" s="13" t="s">
        <v>75</v>
      </c>
      <c r="AY460" s="170" t="s">
        <v>168</v>
      </c>
    </row>
    <row r="461" spans="1:65" s="14" customFormat="1">
      <c r="B461" s="176"/>
      <c r="D461" s="163" t="s">
        <v>179</v>
      </c>
      <c r="E461" s="177" t="s">
        <v>1</v>
      </c>
      <c r="F461" s="178" t="s">
        <v>571</v>
      </c>
      <c r="H461" s="179">
        <v>2.4020000000000001</v>
      </c>
      <c r="I461" s="180"/>
      <c r="L461" s="176"/>
      <c r="M461" s="181"/>
      <c r="N461" s="182"/>
      <c r="O461" s="182"/>
      <c r="P461" s="182"/>
      <c r="Q461" s="182"/>
      <c r="R461" s="182"/>
      <c r="S461" s="182"/>
      <c r="T461" s="183"/>
      <c r="AT461" s="177" t="s">
        <v>179</v>
      </c>
      <c r="AU461" s="177" t="s">
        <v>84</v>
      </c>
      <c r="AV461" s="14" t="s">
        <v>84</v>
      </c>
      <c r="AW461" s="14" t="s">
        <v>31</v>
      </c>
      <c r="AX461" s="14" t="s">
        <v>75</v>
      </c>
      <c r="AY461" s="177" t="s">
        <v>168</v>
      </c>
    </row>
    <row r="462" spans="1:65" s="14" customFormat="1">
      <c r="B462" s="176"/>
      <c r="D462" s="163" t="s">
        <v>179</v>
      </c>
      <c r="E462" s="177" t="s">
        <v>1</v>
      </c>
      <c r="F462" s="178" t="s">
        <v>572</v>
      </c>
      <c r="H462" s="179">
        <v>3.1469999999999998</v>
      </c>
      <c r="I462" s="180"/>
      <c r="L462" s="176"/>
      <c r="M462" s="181"/>
      <c r="N462" s="182"/>
      <c r="O462" s="182"/>
      <c r="P462" s="182"/>
      <c r="Q462" s="182"/>
      <c r="R462" s="182"/>
      <c r="S462" s="182"/>
      <c r="T462" s="183"/>
      <c r="AT462" s="177" t="s">
        <v>179</v>
      </c>
      <c r="AU462" s="177" t="s">
        <v>84</v>
      </c>
      <c r="AV462" s="14" t="s">
        <v>84</v>
      </c>
      <c r="AW462" s="14" t="s">
        <v>31</v>
      </c>
      <c r="AX462" s="14" t="s">
        <v>75</v>
      </c>
      <c r="AY462" s="177" t="s">
        <v>168</v>
      </c>
    </row>
    <row r="463" spans="1:65" s="14" customFormat="1">
      <c r="B463" s="176"/>
      <c r="D463" s="163" t="s">
        <v>179</v>
      </c>
      <c r="E463" s="177" t="s">
        <v>1</v>
      </c>
      <c r="F463" s="178" t="s">
        <v>573</v>
      </c>
      <c r="H463" s="179">
        <v>2.0640000000000001</v>
      </c>
      <c r="I463" s="180"/>
      <c r="L463" s="176"/>
      <c r="M463" s="181"/>
      <c r="N463" s="182"/>
      <c r="O463" s="182"/>
      <c r="P463" s="182"/>
      <c r="Q463" s="182"/>
      <c r="R463" s="182"/>
      <c r="S463" s="182"/>
      <c r="T463" s="183"/>
      <c r="AT463" s="177" t="s">
        <v>179</v>
      </c>
      <c r="AU463" s="177" t="s">
        <v>84</v>
      </c>
      <c r="AV463" s="14" t="s">
        <v>84</v>
      </c>
      <c r="AW463" s="14" t="s">
        <v>31</v>
      </c>
      <c r="AX463" s="14" t="s">
        <v>75</v>
      </c>
      <c r="AY463" s="177" t="s">
        <v>168</v>
      </c>
    </row>
    <row r="464" spans="1:65" s="15" customFormat="1">
      <c r="B464" s="184"/>
      <c r="D464" s="163" t="s">
        <v>179</v>
      </c>
      <c r="E464" s="185" t="s">
        <v>1</v>
      </c>
      <c r="F464" s="186" t="s">
        <v>184</v>
      </c>
      <c r="H464" s="187">
        <v>7.6130000000000004</v>
      </c>
      <c r="I464" s="188"/>
      <c r="L464" s="184"/>
      <c r="M464" s="189"/>
      <c r="N464" s="190"/>
      <c r="O464" s="190"/>
      <c r="P464" s="190"/>
      <c r="Q464" s="190"/>
      <c r="R464" s="190"/>
      <c r="S464" s="190"/>
      <c r="T464" s="191"/>
      <c r="AT464" s="185" t="s">
        <v>179</v>
      </c>
      <c r="AU464" s="185" t="s">
        <v>84</v>
      </c>
      <c r="AV464" s="15" t="s">
        <v>108</v>
      </c>
      <c r="AW464" s="15" t="s">
        <v>31</v>
      </c>
      <c r="AX464" s="15" t="s">
        <v>82</v>
      </c>
      <c r="AY464" s="185" t="s">
        <v>168</v>
      </c>
    </row>
    <row r="465" spans="1:65" s="2" customFormat="1" ht="16.5" customHeight="1">
      <c r="A465" s="33"/>
      <c r="B465" s="149"/>
      <c r="C465" s="200" t="s">
        <v>574</v>
      </c>
      <c r="D465" s="200" t="s">
        <v>523</v>
      </c>
      <c r="E465" s="201" t="s">
        <v>575</v>
      </c>
      <c r="F465" s="202" t="s">
        <v>576</v>
      </c>
      <c r="G465" s="203" t="s">
        <v>488</v>
      </c>
      <c r="H465" s="204">
        <v>8.3740000000000006</v>
      </c>
      <c r="I465" s="205"/>
      <c r="J465" s="206">
        <f>ROUND(I465*H465,2)</f>
        <v>0</v>
      </c>
      <c r="K465" s="202" t="s">
        <v>187</v>
      </c>
      <c r="L465" s="207"/>
      <c r="M465" s="208" t="s">
        <v>1</v>
      </c>
      <c r="N465" s="209" t="s">
        <v>40</v>
      </c>
      <c r="O465" s="59"/>
      <c r="P465" s="159">
        <f>O465*H465</f>
        <v>0</v>
      </c>
      <c r="Q465" s="159">
        <v>1</v>
      </c>
      <c r="R465" s="159">
        <f>Q465*H465</f>
        <v>8.3740000000000006</v>
      </c>
      <c r="S465" s="159">
        <v>0</v>
      </c>
      <c r="T465" s="160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1" t="s">
        <v>244</v>
      </c>
      <c r="AT465" s="161" t="s">
        <v>523</v>
      </c>
      <c r="AU465" s="161" t="s">
        <v>84</v>
      </c>
      <c r="AY465" s="18" t="s">
        <v>168</v>
      </c>
      <c r="BE465" s="162">
        <f>IF(N465="základní",J465,0)</f>
        <v>0</v>
      </c>
      <c r="BF465" s="162">
        <f>IF(N465="snížená",J465,0)</f>
        <v>0</v>
      </c>
      <c r="BG465" s="162">
        <f>IF(N465="zákl. přenesená",J465,0)</f>
        <v>0</v>
      </c>
      <c r="BH465" s="162">
        <f>IF(N465="sníž. přenesená",J465,0)</f>
        <v>0</v>
      </c>
      <c r="BI465" s="162">
        <f>IF(N465="nulová",J465,0)</f>
        <v>0</v>
      </c>
      <c r="BJ465" s="18" t="s">
        <v>82</v>
      </c>
      <c r="BK465" s="162">
        <f>ROUND(I465*H465,2)</f>
        <v>0</v>
      </c>
      <c r="BL465" s="18" t="s">
        <v>108</v>
      </c>
      <c r="BM465" s="161" t="s">
        <v>577</v>
      </c>
    </row>
    <row r="466" spans="1:65" s="2" customFormat="1">
      <c r="A466" s="33"/>
      <c r="B466" s="34"/>
      <c r="C466" s="33"/>
      <c r="D466" s="163" t="s">
        <v>175</v>
      </c>
      <c r="E466" s="33"/>
      <c r="F466" s="164" t="s">
        <v>576</v>
      </c>
      <c r="G466" s="33"/>
      <c r="H466" s="33"/>
      <c r="I466" s="165"/>
      <c r="J466" s="33"/>
      <c r="K466" s="33"/>
      <c r="L466" s="34"/>
      <c r="M466" s="166"/>
      <c r="N466" s="167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175</v>
      </c>
      <c r="AU466" s="18" t="s">
        <v>84</v>
      </c>
    </row>
    <row r="467" spans="1:65" s="14" customFormat="1">
      <c r="B467" s="176"/>
      <c r="D467" s="163" t="s">
        <v>179</v>
      </c>
      <c r="F467" s="178" t="s">
        <v>578</v>
      </c>
      <c r="H467" s="179">
        <v>8.3740000000000006</v>
      </c>
      <c r="I467" s="180"/>
      <c r="L467" s="176"/>
      <c r="M467" s="181"/>
      <c r="N467" s="182"/>
      <c r="O467" s="182"/>
      <c r="P467" s="182"/>
      <c r="Q467" s="182"/>
      <c r="R467" s="182"/>
      <c r="S467" s="182"/>
      <c r="T467" s="183"/>
      <c r="AT467" s="177" t="s">
        <v>179</v>
      </c>
      <c r="AU467" s="177" t="s">
        <v>84</v>
      </c>
      <c r="AV467" s="14" t="s">
        <v>84</v>
      </c>
      <c r="AW467" s="14" t="s">
        <v>3</v>
      </c>
      <c r="AX467" s="14" t="s">
        <v>82</v>
      </c>
      <c r="AY467" s="177" t="s">
        <v>168</v>
      </c>
    </row>
    <row r="468" spans="1:65" s="2" customFormat="1" ht="24.2" customHeight="1">
      <c r="A468" s="33"/>
      <c r="B468" s="149"/>
      <c r="C468" s="150" t="s">
        <v>579</v>
      </c>
      <c r="D468" s="150" t="s">
        <v>170</v>
      </c>
      <c r="E468" s="151" t="s">
        <v>580</v>
      </c>
      <c r="F468" s="152" t="s">
        <v>581</v>
      </c>
      <c r="G468" s="153" t="s">
        <v>488</v>
      </c>
      <c r="H468" s="154">
        <v>7.6130000000000004</v>
      </c>
      <c r="I468" s="155"/>
      <c r="J468" s="156">
        <f>ROUND(I468*H468,2)</f>
        <v>0</v>
      </c>
      <c r="K468" s="152" t="s">
        <v>187</v>
      </c>
      <c r="L468" s="34"/>
      <c r="M468" s="157" t="s">
        <v>1</v>
      </c>
      <c r="N468" s="158" t="s">
        <v>40</v>
      </c>
      <c r="O468" s="59"/>
      <c r="P468" s="159">
        <f>O468*H468</f>
        <v>0</v>
      </c>
      <c r="Q468" s="159">
        <v>0</v>
      </c>
      <c r="R468" s="159">
        <f>Q468*H468</f>
        <v>0</v>
      </c>
      <c r="S468" s="159">
        <v>0</v>
      </c>
      <c r="T468" s="160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108</v>
      </c>
      <c r="AT468" s="161" t="s">
        <v>170</v>
      </c>
      <c r="AU468" s="161" t="s">
        <v>84</v>
      </c>
      <c r="AY468" s="18" t="s">
        <v>168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82</v>
      </c>
      <c r="BK468" s="162">
        <f>ROUND(I468*H468,2)</f>
        <v>0</v>
      </c>
      <c r="BL468" s="18" t="s">
        <v>108</v>
      </c>
      <c r="BM468" s="161" t="s">
        <v>582</v>
      </c>
    </row>
    <row r="469" spans="1:65" s="2" customFormat="1" ht="19.5">
      <c r="A469" s="33"/>
      <c r="B469" s="34"/>
      <c r="C469" s="33"/>
      <c r="D469" s="163" t="s">
        <v>175</v>
      </c>
      <c r="E469" s="33"/>
      <c r="F469" s="164" t="s">
        <v>583</v>
      </c>
      <c r="G469" s="33"/>
      <c r="H469" s="33"/>
      <c r="I469" s="165"/>
      <c r="J469" s="33"/>
      <c r="K469" s="33"/>
      <c r="L469" s="34"/>
      <c r="M469" s="166"/>
      <c r="N469" s="167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175</v>
      </c>
      <c r="AU469" s="18" t="s">
        <v>84</v>
      </c>
    </row>
    <row r="470" spans="1:65" s="12" customFormat="1" ht="22.9" customHeight="1">
      <c r="B470" s="136"/>
      <c r="D470" s="137" t="s">
        <v>74</v>
      </c>
      <c r="E470" s="147" t="s">
        <v>104</v>
      </c>
      <c r="F470" s="147" t="s">
        <v>584</v>
      </c>
      <c r="I470" s="139"/>
      <c r="J470" s="148">
        <f>BK470</f>
        <v>0</v>
      </c>
      <c r="L470" s="136"/>
      <c r="M470" s="141"/>
      <c r="N470" s="142"/>
      <c r="O470" s="142"/>
      <c r="P470" s="143">
        <f>SUM(P471:P521)</f>
        <v>0</v>
      </c>
      <c r="Q470" s="142"/>
      <c r="R470" s="143">
        <f>SUM(R471:R521)</f>
        <v>26.120042619999996</v>
      </c>
      <c r="S470" s="142"/>
      <c r="T470" s="144">
        <f>SUM(T471:T521)</f>
        <v>0</v>
      </c>
      <c r="AR470" s="137" t="s">
        <v>82</v>
      </c>
      <c r="AT470" s="145" t="s">
        <v>74</v>
      </c>
      <c r="AU470" s="145" t="s">
        <v>82</v>
      </c>
      <c r="AY470" s="137" t="s">
        <v>168</v>
      </c>
      <c r="BK470" s="146">
        <f>SUM(BK471:BK521)</f>
        <v>0</v>
      </c>
    </row>
    <row r="471" spans="1:65" s="2" customFormat="1" ht="44.25" customHeight="1">
      <c r="A471" s="33"/>
      <c r="B471" s="149"/>
      <c r="C471" s="150" t="s">
        <v>585</v>
      </c>
      <c r="D471" s="150" t="s">
        <v>170</v>
      </c>
      <c r="E471" s="151" t="s">
        <v>586</v>
      </c>
      <c r="F471" s="152" t="s">
        <v>587</v>
      </c>
      <c r="G471" s="153" t="s">
        <v>269</v>
      </c>
      <c r="H471" s="154">
        <v>1</v>
      </c>
      <c r="I471" s="155"/>
      <c r="J471" s="156">
        <f>ROUND(I471*H471,2)</f>
        <v>0</v>
      </c>
      <c r="K471" s="152" t="s">
        <v>1</v>
      </c>
      <c r="L471" s="34"/>
      <c r="M471" s="157" t="s">
        <v>1</v>
      </c>
      <c r="N471" s="158" t="s">
        <v>40</v>
      </c>
      <c r="O471" s="59"/>
      <c r="P471" s="159">
        <f>O471*H471</f>
        <v>0</v>
      </c>
      <c r="Q471" s="159">
        <v>0</v>
      </c>
      <c r="R471" s="159">
        <f>Q471*H471</f>
        <v>0</v>
      </c>
      <c r="S471" s="159">
        <v>0</v>
      </c>
      <c r="T471" s="160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1" t="s">
        <v>108</v>
      </c>
      <c r="AT471" s="161" t="s">
        <v>170</v>
      </c>
      <c r="AU471" s="161" t="s">
        <v>84</v>
      </c>
      <c r="AY471" s="18" t="s">
        <v>168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8" t="s">
        <v>82</v>
      </c>
      <c r="BK471" s="162">
        <f>ROUND(I471*H471,2)</f>
        <v>0</v>
      </c>
      <c r="BL471" s="18" t="s">
        <v>108</v>
      </c>
      <c r="BM471" s="161" t="s">
        <v>588</v>
      </c>
    </row>
    <row r="472" spans="1:65" s="2" customFormat="1" ht="29.25">
      <c r="A472" s="33"/>
      <c r="B472" s="34"/>
      <c r="C472" s="33"/>
      <c r="D472" s="163" t="s">
        <v>175</v>
      </c>
      <c r="E472" s="33"/>
      <c r="F472" s="164" t="s">
        <v>587</v>
      </c>
      <c r="G472" s="33"/>
      <c r="H472" s="33"/>
      <c r="I472" s="165"/>
      <c r="J472" s="33"/>
      <c r="K472" s="33"/>
      <c r="L472" s="34"/>
      <c r="M472" s="166"/>
      <c r="N472" s="167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175</v>
      </c>
      <c r="AU472" s="18" t="s">
        <v>84</v>
      </c>
    </row>
    <row r="473" spans="1:65" s="14" customFormat="1">
      <c r="B473" s="176"/>
      <c r="D473" s="163" t="s">
        <v>179</v>
      </c>
      <c r="E473" s="177" t="s">
        <v>1</v>
      </c>
      <c r="F473" s="178" t="s">
        <v>589</v>
      </c>
      <c r="H473" s="179">
        <v>1</v>
      </c>
      <c r="I473" s="180"/>
      <c r="L473" s="176"/>
      <c r="M473" s="181"/>
      <c r="N473" s="182"/>
      <c r="O473" s="182"/>
      <c r="P473" s="182"/>
      <c r="Q473" s="182"/>
      <c r="R473" s="182"/>
      <c r="S473" s="182"/>
      <c r="T473" s="183"/>
      <c r="AT473" s="177" t="s">
        <v>179</v>
      </c>
      <c r="AU473" s="177" t="s">
        <v>84</v>
      </c>
      <c r="AV473" s="14" t="s">
        <v>84</v>
      </c>
      <c r="AW473" s="14" t="s">
        <v>31</v>
      </c>
      <c r="AX473" s="14" t="s">
        <v>82</v>
      </c>
      <c r="AY473" s="177" t="s">
        <v>168</v>
      </c>
    </row>
    <row r="474" spans="1:65" s="2" customFormat="1" ht="33" customHeight="1">
      <c r="A474" s="33"/>
      <c r="B474" s="149"/>
      <c r="C474" s="150" t="s">
        <v>590</v>
      </c>
      <c r="D474" s="150" t="s">
        <v>170</v>
      </c>
      <c r="E474" s="151" t="s">
        <v>591</v>
      </c>
      <c r="F474" s="152" t="s">
        <v>592</v>
      </c>
      <c r="G474" s="153" t="s">
        <v>319</v>
      </c>
      <c r="H474" s="154">
        <v>1.42</v>
      </c>
      <c r="I474" s="155"/>
      <c r="J474" s="156">
        <f>ROUND(I474*H474,2)</f>
        <v>0</v>
      </c>
      <c r="K474" s="152" t="s">
        <v>1</v>
      </c>
      <c r="L474" s="34"/>
      <c r="M474" s="157" t="s">
        <v>1</v>
      </c>
      <c r="N474" s="158" t="s">
        <v>40</v>
      </c>
      <c r="O474" s="59"/>
      <c r="P474" s="159">
        <f>O474*H474</f>
        <v>0</v>
      </c>
      <c r="Q474" s="159">
        <v>2.5047999999999999</v>
      </c>
      <c r="R474" s="159">
        <f>Q474*H474</f>
        <v>3.5568159999999995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108</v>
      </c>
      <c r="AT474" s="161" t="s">
        <v>170</v>
      </c>
      <c r="AU474" s="161" t="s">
        <v>84</v>
      </c>
      <c r="AY474" s="18" t="s">
        <v>168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82</v>
      </c>
      <c r="BK474" s="162">
        <f>ROUND(I474*H474,2)</f>
        <v>0</v>
      </c>
      <c r="BL474" s="18" t="s">
        <v>108</v>
      </c>
      <c r="BM474" s="161" t="s">
        <v>593</v>
      </c>
    </row>
    <row r="475" spans="1:65" s="2" customFormat="1" ht="19.5">
      <c r="A475" s="33"/>
      <c r="B475" s="34"/>
      <c r="C475" s="33"/>
      <c r="D475" s="163" t="s">
        <v>175</v>
      </c>
      <c r="E475" s="33"/>
      <c r="F475" s="164" t="s">
        <v>592</v>
      </c>
      <c r="G475" s="33"/>
      <c r="H475" s="33"/>
      <c r="I475" s="165"/>
      <c r="J475" s="33"/>
      <c r="K475" s="33"/>
      <c r="L475" s="34"/>
      <c r="M475" s="166"/>
      <c r="N475" s="167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175</v>
      </c>
      <c r="AU475" s="18" t="s">
        <v>84</v>
      </c>
    </row>
    <row r="476" spans="1:65" s="2" customFormat="1" ht="19.5">
      <c r="A476" s="33"/>
      <c r="B476" s="34"/>
      <c r="C476" s="33"/>
      <c r="D476" s="163" t="s">
        <v>177</v>
      </c>
      <c r="E476" s="33"/>
      <c r="F476" s="168" t="s">
        <v>178</v>
      </c>
      <c r="G476" s="33"/>
      <c r="H476" s="33"/>
      <c r="I476" s="165"/>
      <c r="J476" s="33"/>
      <c r="K476" s="33"/>
      <c r="L476" s="34"/>
      <c r="M476" s="166"/>
      <c r="N476" s="167"/>
      <c r="O476" s="59"/>
      <c r="P476" s="59"/>
      <c r="Q476" s="59"/>
      <c r="R476" s="59"/>
      <c r="S476" s="59"/>
      <c r="T476" s="60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8" t="s">
        <v>177</v>
      </c>
      <c r="AU476" s="18" t="s">
        <v>84</v>
      </c>
    </row>
    <row r="477" spans="1:65" s="13" customFormat="1">
      <c r="B477" s="169"/>
      <c r="D477" s="163" t="s">
        <v>179</v>
      </c>
      <c r="E477" s="170" t="s">
        <v>1</v>
      </c>
      <c r="F477" s="171" t="s">
        <v>594</v>
      </c>
      <c r="H477" s="170" t="s">
        <v>1</v>
      </c>
      <c r="I477" s="172"/>
      <c r="L477" s="169"/>
      <c r="M477" s="173"/>
      <c r="N477" s="174"/>
      <c r="O477" s="174"/>
      <c r="P477" s="174"/>
      <c r="Q477" s="174"/>
      <c r="R477" s="174"/>
      <c r="S477" s="174"/>
      <c r="T477" s="175"/>
      <c r="AT477" s="170" t="s">
        <v>179</v>
      </c>
      <c r="AU477" s="170" t="s">
        <v>84</v>
      </c>
      <c r="AV477" s="13" t="s">
        <v>82</v>
      </c>
      <c r="AW477" s="13" t="s">
        <v>31</v>
      </c>
      <c r="AX477" s="13" t="s">
        <v>75</v>
      </c>
      <c r="AY477" s="170" t="s">
        <v>168</v>
      </c>
    </row>
    <row r="478" spans="1:65" s="14" customFormat="1">
      <c r="B478" s="176"/>
      <c r="D478" s="163" t="s">
        <v>179</v>
      </c>
      <c r="E478" s="177" t="s">
        <v>1</v>
      </c>
      <c r="F478" s="178" t="s">
        <v>595</v>
      </c>
      <c r="H478" s="179">
        <v>0.35</v>
      </c>
      <c r="I478" s="180"/>
      <c r="L478" s="176"/>
      <c r="M478" s="181"/>
      <c r="N478" s="182"/>
      <c r="O478" s="182"/>
      <c r="P478" s="182"/>
      <c r="Q478" s="182"/>
      <c r="R478" s="182"/>
      <c r="S478" s="182"/>
      <c r="T478" s="183"/>
      <c r="AT478" s="177" t="s">
        <v>179</v>
      </c>
      <c r="AU478" s="177" t="s">
        <v>84</v>
      </c>
      <c r="AV478" s="14" t="s">
        <v>84</v>
      </c>
      <c r="AW478" s="14" t="s">
        <v>31</v>
      </c>
      <c r="AX478" s="14" t="s">
        <v>75</v>
      </c>
      <c r="AY478" s="177" t="s">
        <v>168</v>
      </c>
    </row>
    <row r="479" spans="1:65" s="14" customFormat="1">
      <c r="B479" s="176"/>
      <c r="D479" s="163" t="s">
        <v>179</v>
      </c>
      <c r="E479" s="177" t="s">
        <v>1</v>
      </c>
      <c r="F479" s="178" t="s">
        <v>596</v>
      </c>
      <c r="H479" s="179">
        <v>0.72</v>
      </c>
      <c r="I479" s="180"/>
      <c r="L479" s="176"/>
      <c r="M479" s="181"/>
      <c r="N479" s="182"/>
      <c r="O479" s="182"/>
      <c r="P479" s="182"/>
      <c r="Q479" s="182"/>
      <c r="R479" s="182"/>
      <c r="S479" s="182"/>
      <c r="T479" s="183"/>
      <c r="AT479" s="177" t="s">
        <v>179</v>
      </c>
      <c r="AU479" s="177" t="s">
        <v>84</v>
      </c>
      <c r="AV479" s="14" t="s">
        <v>84</v>
      </c>
      <c r="AW479" s="14" t="s">
        <v>31</v>
      </c>
      <c r="AX479" s="14" t="s">
        <v>75</v>
      </c>
      <c r="AY479" s="177" t="s">
        <v>168</v>
      </c>
    </row>
    <row r="480" spans="1:65" s="14" customFormat="1">
      <c r="B480" s="176"/>
      <c r="D480" s="163" t="s">
        <v>179</v>
      </c>
      <c r="E480" s="177" t="s">
        <v>1</v>
      </c>
      <c r="F480" s="178" t="s">
        <v>597</v>
      </c>
      <c r="H480" s="179">
        <v>0.35</v>
      </c>
      <c r="I480" s="180"/>
      <c r="L480" s="176"/>
      <c r="M480" s="181"/>
      <c r="N480" s="182"/>
      <c r="O480" s="182"/>
      <c r="P480" s="182"/>
      <c r="Q480" s="182"/>
      <c r="R480" s="182"/>
      <c r="S480" s="182"/>
      <c r="T480" s="183"/>
      <c r="AT480" s="177" t="s">
        <v>179</v>
      </c>
      <c r="AU480" s="177" t="s">
        <v>84</v>
      </c>
      <c r="AV480" s="14" t="s">
        <v>84</v>
      </c>
      <c r="AW480" s="14" t="s">
        <v>31</v>
      </c>
      <c r="AX480" s="14" t="s">
        <v>75</v>
      </c>
      <c r="AY480" s="177" t="s">
        <v>168</v>
      </c>
    </row>
    <row r="481" spans="1:65" s="15" customFormat="1">
      <c r="B481" s="184"/>
      <c r="D481" s="163" t="s">
        <v>179</v>
      </c>
      <c r="E481" s="185" t="s">
        <v>1</v>
      </c>
      <c r="F481" s="186" t="s">
        <v>184</v>
      </c>
      <c r="H481" s="187">
        <v>1.42</v>
      </c>
      <c r="I481" s="188"/>
      <c r="L481" s="184"/>
      <c r="M481" s="189"/>
      <c r="N481" s="190"/>
      <c r="O481" s="190"/>
      <c r="P481" s="190"/>
      <c r="Q481" s="190"/>
      <c r="R481" s="190"/>
      <c r="S481" s="190"/>
      <c r="T481" s="191"/>
      <c r="AT481" s="185" t="s">
        <v>179</v>
      </c>
      <c r="AU481" s="185" t="s">
        <v>84</v>
      </c>
      <c r="AV481" s="15" t="s">
        <v>108</v>
      </c>
      <c r="AW481" s="15" t="s">
        <v>31</v>
      </c>
      <c r="AX481" s="15" t="s">
        <v>82</v>
      </c>
      <c r="AY481" s="185" t="s">
        <v>168</v>
      </c>
    </row>
    <row r="482" spans="1:65" s="2" customFormat="1" ht="37.9" customHeight="1">
      <c r="A482" s="33"/>
      <c r="B482" s="149"/>
      <c r="C482" s="150" t="s">
        <v>598</v>
      </c>
      <c r="D482" s="150" t="s">
        <v>170</v>
      </c>
      <c r="E482" s="151" t="s">
        <v>599</v>
      </c>
      <c r="F482" s="152" t="s">
        <v>600</v>
      </c>
      <c r="G482" s="153" t="s">
        <v>319</v>
      </c>
      <c r="H482" s="154">
        <v>8.0109999999999992</v>
      </c>
      <c r="I482" s="155"/>
      <c r="J482" s="156">
        <f>ROUND(I482*H482,2)</f>
        <v>0</v>
      </c>
      <c r="K482" s="152" t="s">
        <v>187</v>
      </c>
      <c r="L482" s="34"/>
      <c r="M482" s="157" t="s">
        <v>1</v>
      </c>
      <c r="N482" s="158" t="s">
        <v>40</v>
      </c>
      <c r="O482" s="59"/>
      <c r="P482" s="159">
        <f>O482*H482</f>
        <v>0</v>
      </c>
      <c r="Q482" s="159">
        <v>2.5143</v>
      </c>
      <c r="R482" s="159">
        <f>Q482*H482</f>
        <v>20.142057299999998</v>
      </c>
      <c r="S482" s="159">
        <v>0</v>
      </c>
      <c r="T482" s="16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1" t="s">
        <v>108</v>
      </c>
      <c r="AT482" s="161" t="s">
        <v>170</v>
      </c>
      <c r="AU482" s="161" t="s">
        <v>84</v>
      </c>
      <c r="AY482" s="18" t="s">
        <v>168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8" t="s">
        <v>82</v>
      </c>
      <c r="BK482" s="162">
        <f>ROUND(I482*H482,2)</f>
        <v>0</v>
      </c>
      <c r="BL482" s="18" t="s">
        <v>108</v>
      </c>
      <c r="BM482" s="161" t="s">
        <v>601</v>
      </c>
    </row>
    <row r="483" spans="1:65" s="2" customFormat="1" ht="29.25">
      <c r="A483" s="33"/>
      <c r="B483" s="34"/>
      <c r="C483" s="33"/>
      <c r="D483" s="163" t="s">
        <v>175</v>
      </c>
      <c r="E483" s="33"/>
      <c r="F483" s="164" t="s">
        <v>602</v>
      </c>
      <c r="G483" s="33"/>
      <c r="H483" s="33"/>
      <c r="I483" s="165"/>
      <c r="J483" s="33"/>
      <c r="K483" s="33"/>
      <c r="L483" s="34"/>
      <c r="M483" s="166"/>
      <c r="N483" s="167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175</v>
      </c>
      <c r="AU483" s="18" t="s">
        <v>84</v>
      </c>
    </row>
    <row r="484" spans="1:65" s="2" customFormat="1" ht="29.25">
      <c r="A484" s="33"/>
      <c r="B484" s="34"/>
      <c r="C484" s="33"/>
      <c r="D484" s="163" t="s">
        <v>177</v>
      </c>
      <c r="E484" s="33"/>
      <c r="F484" s="168" t="s">
        <v>409</v>
      </c>
      <c r="G484" s="33"/>
      <c r="H484" s="33"/>
      <c r="I484" s="165"/>
      <c r="J484" s="33"/>
      <c r="K484" s="33"/>
      <c r="L484" s="34"/>
      <c r="M484" s="166"/>
      <c r="N484" s="167"/>
      <c r="O484" s="59"/>
      <c r="P484" s="59"/>
      <c r="Q484" s="59"/>
      <c r="R484" s="59"/>
      <c r="S484" s="59"/>
      <c r="T484" s="60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177</v>
      </c>
      <c r="AU484" s="18" t="s">
        <v>84</v>
      </c>
    </row>
    <row r="485" spans="1:65" s="13" customFormat="1">
      <c r="B485" s="169"/>
      <c r="D485" s="163" t="s">
        <v>179</v>
      </c>
      <c r="E485" s="170" t="s">
        <v>1</v>
      </c>
      <c r="F485" s="171" t="s">
        <v>594</v>
      </c>
      <c r="H485" s="170" t="s">
        <v>1</v>
      </c>
      <c r="I485" s="172"/>
      <c r="L485" s="169"/>
      <c r="M485" s="173"/>
      <c r="N485" s="174"/>
      <c r="O485" s="174"/>
      <c r="P485" s="174"/>
      <c r="Q485" s="174"/>
      <c r="R485" s="174"/>
      <c r="S485" s="174"/>
      <c r="T485" s="175"/>
      <c r="AT485" s="170" t="s">
        <v>179</v>
      </c>
      <c r="AU485" s="170" t="s">
        <v>84</v>
      </c>
      <c r="AV485" s="13" t="s">
        <v>82</v>
      </c>
      <c r="AW485" s="13" t="s">
        <v>31</v>
      </c>
      <c r="AX485" s="13" t="s">
        <v>75</v>
      </c>
      <c r="AY485" s="170" t="s">
        <v>168</v>
      </c>
    </row>
    <row r="486" spans="1:65" s="14" customFormat="1">
      <c r="B486" s="176"/>
      <c r="D486" s="163" t="s">
        <v>179</v>
      </c>
      <c r="E486" s="177" t="s">
        <v>1</v>
      </c>
      <c r="F486" s="178" t="s">
        <v>603</v>
      </c>
      <c r="H486" s="179">
        <v>3.0129999999999999</v>
      </c>
      <c r="I486" s="180"/>
      <c r="L486" s="176"/>
      <c r="M486" s="181"/>
      <c r="N486" s="182"/>
      <c r="O486" s="182"/>
      <c r="P486" s="182"/>
      <c r="Q486" s="182"/>
      <c r="R486" s="182"/>
      <c r="S486" s="182"/>
      <c r="T486" s="183"/>
      <c r="AT486" s="177" t="s">
        <v>179</v>
      </c>
      <c r="AU486" s="177" t="s">
        <v>84</v>
      </c>
      <c r="AV486" s="14" t="s">
        <v>84</v>
      </c>
      <c r="AW486" s="14" t="s">
        <v>31</v>
      </c>
      <c r="AX486" s="14" t="s">
        <v>75</v>
      </c>
      <c r="AY486" s="177" t="s">
        <v>168</v>
      </c>
    </row>
    <row r="487" spans="1:65" s="14" customFormat="1">
      <c r="B487" s="176"/>
      <c r="D487" s="163" t="s">
        <v>179</v>
      </c>
      <c r="E487" s="177" t="s">
        <v>1</v>
      </c>
      <c r="F487" s="178" t="s">
        <v>604</v>
      </c>
      <c r="H487" s="179">
        <v>2.3719999999999999</v>
      </c>
      <c r="I487" s="180"/>
      <c r="L487" s="176"/>
      <c r="M487" s="181"/>
      <c r="N487" s="182"/>
      <c r="O487" s="182"/>
      <c r="P487" s="182"/>
      <c r="Q487" s="182"/>
      <c r="R487" s="182"/>
      <c r="S487" s="182"/>
      <c r="T487" s="183"/>
      <c r="AT487" s="177" t="s">
        <v>179</v>
      </c>
      <c r="AU487" s="177" t="s">
        <v>84</v>
      </c>
      <c r="AV487" s="14" t="s">
        <v>84</v>
      </c>
      <c r="AW487" s="14" t="s">
        <v>31</v>
      </c>
      <c r="AX487" s="14" t="s">
        <v>75</v>
      </c>
      <c r="AY487" s="177" t="s">
        <v>168</v>
      </c>
    </row>
    <row r="488" spans="1:65" s="14" customFormat="1">
      <c r="B488" s="176"/>
      <c r="D488" s="163" t="s">
        <v>179</v>
      </c>
      <c r="E488" s="177" t="s">
        <v>1</v>
      </c>
      <c r="F488" s="178" t="s">
        <v>605</v>
      </c>
      <c r="H488" s="179">
        <v>2.8380000000000001</v>
      </c>
      <c r="I488" s="180"/>
      <c r="L488" s="176"/>
      <c r="M488" s="181"/>
      <c r="N488" s="182"/>
      <c r="O488" s="182"/>
      <c r="P488" s="182"/>
      <c r="Q488" s="182"/>
      <c r="R488" s="182"/>
      <c r="S488" s="182"/>
      <c r="T488" s="183"/>
      <c r="AT488" s="177" t="s">
        <v>179</v>
      </c>
      <c r="AU488" s="177" t="s">
        <v>84</v>
      </c>
      <c r="AV488" s="14" t="s">
        <v>84</v>
      </c>
      <c r="AW488" s="14" t="s">
        <v>31</v>
      </c>
      <c r="AX488" s="14" t="s">
        <v>75</v>
      </c>
      <c r="AY488" s="177" t="s">
        <v>168</v>
      </c>
    </row>
    <row r="489" spans="1:65" s="13" customFormat="1">
      <c r="B489" s="169"/>
      <c r="D489" s="163" t="s">
        <v>179</v>
      </c>
      <c r="E489" s="170" t="s">
        <v>1</v>
      </c>
      <c r="F489" s="171" t="s">
        <v>606</v>
      </c>
      <c r="H489" s="170" t="s">
        <v>1</v>
      </c>
      <c r="I489" s="172"/>
      <c r="L489" s="169"/>
      <c r="M489" s="173"/>
      <c r="N489" s="174"/>
      <c r="O489" s="174"/>
      <c r="P489" s="174"/>
      <c r="Q489" s="174"/>
      <c r="R489" s="174"/>
      <c r="S489" s="174"/>
      <c r="T489" s="175"/>
      <c r="AT489" s="170" t="s">
        <v>179</v>
      </c>
      <c r="AU489" s="170" t="s">
        <v>84</v>
      </c>
      <c r="AV489" s="13" t="s">
        <v>82</v>
      </c>
      <c r="AW489" s="13" t="s">
        <v>31</v>
      </c>
      <c r="AX489" s="13" t="s">
        <v>75</v>
      </c>
      <c r="AY489" s="170" t="s">
        <v>168</v>
      </c>
    </row>
    <row r="490" spans="1:65" s="14" customFormat="1">
      <c r="B490" s="176"/>
      <c r="D490" s="163" t="s">
        <v>179</v>
      </c>
      <c r="E490" s="177" t="s">
        <v>1</v>
      </c>
      <c r="F490" s="178" t="s">
        <v>607</v>
      </c>
      <c r="H490" s="179">
        <v>-0.21199999999999999</v>
      </c>
      <c r="I490" s="180"/>
      <c r="L490" s="176"/>
      <c r="M490" s="181"/>
      <c r="N490" s="182"/>
      <c r="O490" s="182"/>
      <c r="P490" s="182"/>
      <c r="Q490" s="182"/>
      <c r="R490" s="182"/>
      <c r="S490" s="182"/>
      <c r="T490" s="183"/>
      <c r="AT490" s="177" t="s">
        <v>179</v>
      </c>
      <c r="AU490" s="177" t="s">
        <v>84</v>
      </c>
      <c r="AV490" s="14" t="s">
        <v>84</v>
      </c>
      <c r="AW490" s="14" t="s">
        <v>31</v>
      </c>
      <c r="AX490" s="14" t="s">
        <v>75</v>
      </c>
      <c r="AY490" s="177" t="s">
        <v>168</v>
      </c>
    </row>
    <row r="491" spans="1:65" s="15" customFormat="1">
      <c r="B491" s="184"/>
      <c r="D491" s="163" t="s">
        <v>179</v>
      </c>
      <c r="E491" s="185" t="s">
        <v>1</v>
      </c>
      <c r="F491" s="186" t="s">
        <v>184</v>
      </c>
      <c r="H491" s="187">
        <v>8.0109999999999992</v>
      </c>
      <c r="I491" s="188"/>
      <c r="L491" s="184"/>
      <c r="M491" s="189"/>
      <c r="N491" s="190"/>
      <c r="O491" s="190"/>
      <c r="P491" s="190"/>
      <c r="Q491" s="190"/>
      <c r="R491" s="190"/>
      <c r="S491" s="190"/>
      <c r="T491" s="191"/>
      <c r="AT491" s="185" t="s">
        <v>179</v>
      </c>
      <c r="AU491" s="185" t="s">
        <v>84</v>
      </c>
      <c r="AV491" s="15" t="s">
        <v>108</v>
      </c>
      <c r="AW491" s="15" t="s">
        <v>31</v>
      </c>
      <c r="AX491" s="15" t="s">
        <v>82</v>
      </c>
      <c r="AY491" s="185" t="s">
        <v>168</v>
      </c>
    </row>
    <row r="492" spans="1:65" s="2" customFormat="1" ht="33" customHeight="1">
      <c r="A492" s="33"/>
      <c r="B492" s="149"/>
      <c r="C492" s="150" t="s">
        <v>608</v>
      </c>
      <c r="D492" s="150" t="s">
        <v>170</v>
      </c>
      <c r="E492" s="151" t="s">
        <v>609</v>
      </c>
      <c r="F492" s="152" t="s">
        <v>610</v>
      </c>
      <c r="G492" s="153" t="s">
        <v>173</v>
      </c>
      <c r="H492" s="154">
        <v>55.932000000000002</v>
      </c>
      <c r="I492" s="155"/>
      <c r="J492" s="156">
        <f>ROUND(I492*H492,2)</f>
        <v>0</v>
      </c>
      <c r="K492" s="152" t="s">
        <v>187</v>
      </c>
      <c r="L492" s="34"/>
      <c r="M492" s="157" t="s">
        <v>1</v>
      </c>
      <c r="N492" s="158" t="s">
        <v>40</v>
      </c>
      <c r="O492" s="59"/>
      <c r="P492" s="159">
        <f>O492*H492</f>
        <v>0</v>
      </c>
      <c r="Q492" s="159">
        <v>2.47E-3</v>
      </c>
      <c r="R492" s="159">
        <f>Q492*H492</f>
        <v>0.13815204</v>
      </c>
      <c r="S492" s="159">
        <v>0</v>
      </c>
      <c r="T492" s="160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1" t="s">
        <v>108</v>
      </c>
      <c r="AT492" s="161" t="s">
        <v>170</v>
      </c>
      <c r="AU492" s="161" t="s">
        <v>84</v>
      </c>
      <c r="AY492" s="18" t="s">
        <v>168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8" t="s">
        <v>82</v>
      </c>
      <c r="BK492" s="162">
        <f>ROUND(I492*H492,2)</f>
        <v>0</v>
      </c>
      <c r="BL492" s="18" t="s">
        <v>108</v>
      </c>
      <c r="BM492" s="161" t="s">
        <v>611</v>
      </c>
    </row>
    <row r="493" spans="1:65" s="2" customFormat="1" ht="29.25">
      <c r="A493" s="33"/>
      <c r="B493" s="34"/>
      <c r="C493" s="33"/>
      <c r="D493" s="163" t="s">
        <v>175</v>
      </c>
      <c r="E493" s="33"/>
      <c r="F493" s="164" t="s">
        <v>612</v>
      </c>
      <c r="G493" s="33"/>
      <c r="H493" s="33"/>
      <c r="I493" s="165"/>
      <c r="J493" s="33"/>
      <c r="K493" s="33"/>
      <c r="L493" s="34"/>
      <c r="M493" s="166"/>
      <c r="N493" s="167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175</v>
      </c>
      <c r="AU493" s="18" t="s">
        <v>84</v>
      </c>
    </row>
    <row r="494" spans="1:65" s="2" customFormat="1" ht="29.25">
      <c r="A494" s="33"/>
      <c r="B494" s="34"/>
      <c r="C494" s="33"/>
      <c r="D494" s="163" t="s">
        <v>177</v>
      </c>
      <c r="E494" s="33"/>
      <c r="F494" s="168" t="s">
        <v>409</v>
      </c>
      <c r="G494" s="33"/>
      <c r="H494" s="33"/>
      <c r="I494" s="165"/>
      <c r="J494" s="33"/>
      <c r="K494" s="33"/>
      <c r="L494" s="34"/>
      <c r="M494" s="166"/>
      <c r="N494" s="167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177</v>
      </c>
      <c r="AU494" s="18" t="s">
        <v>84</v>
      </c>
    </row>
    <row r="495" spans="1:65" s="13" customFormat="1">
      <c r="B495" s="169"/>
      <c r="D495" s="163" t="s">
        <v>179</v>
      </c>
      <c r="E495" s="170" t="s">
        <v>1</v>
      </c>
      <c r="F495" s="171" t="s">
        <v>594</v>
      </c>
      <c r="H495" s="170" t="s">
        <v>1</v>
      </c>
      <c r="I495" s="172"/>
      <c r="L495" s="169"/>
      <c r="M495" s="173"/>
      <c r="N495" s="174"/>
      <c r="O495" s="174"/>
      <c r="P495" s="174"/>
      <c r="Q495" s="174"/>
      <c r="R495" s="174"/>
      <c r="S495" s="174"/>
      <c r="T495" s="175"/>
      <c r="AT495" s="170" t="s">
        <v>179</v>
      </c>
      <c r="AU495" s="170" t="s">
        <v>84</v>
      </c>
      <c r="AV495" s="13" t="s">
        <v>82</v>
      </c>
      <c r="AW495" s="13" t="s">
        <v>31</v>
      </c>
      <c r="AX495" s="13" t="s">
        <v>75</v>
      </c>
      <c r="AY495" s="170" t="s">
        <v>168</v>
      </c>
    </row>
    <row r="496" spans="1:65" s="14" customFormat="1">
      <c r="B496" s="176"/>
      <c r="D496" s="163" t="s">
        <v>179</v>
      </c>
      <c r="E496" s="177" t="s">
        <v>1</v>
      </c>
      <c r="F496" s="178" t="s">
        <v>613</v>
      </c>
      <c r="H496" s="179">
        <v>20.5</v>
      </c>
      <c r="I496" s="180"/>
      <c r="L496" s="176"/>
      <c r="M496" s="181"/>
      <c r="N496" s="182"/>
      <c r="O496" s="182"/>
      <c r="P496" s="182"/>
      <c r="Q496" s="182"/>
      <c r="R496" s="182"/>
      <c r="S496" s="182"/>
      <c r="T496" s="183"/>
      <c r="AT496" s="177" t="s">
        <v>179</v>
      </c>
      <c r="AU496" s="177" t="s">
        <v>84</v>
      </c>
      <c r="AV496" s="14" t="s">
        <v>84</v>
      </c>
      <c r="AW496" s="14" t="s">
        <v>31</v>
      </c>
      <c r="AX496" s="14" t="s">
        <v>75</v>
      </c>
      <c r="AY496" s="177" t="s">
        <v>168</v>
      </c>
    </row>
    <row r="497" spans="1:65" s="14" customFormat="1">
      <c r="B497" s="176"/>
      <c r="D497" s="163" t="s">
        <v>179</v>
      </c>
      <c r="E497" s="177" t="s">
        <v>1</v>
      </c>
      <c r="F497" s="178" t="s">
        <v>614</v>
      </c>
      <c r="H497" s="179">
        <v>1.6279999999999999</v>
      </c>
      <c r="I497" s="180"/>
      <c r="L497" s="176"/>
      <c r="M497" s="181"/>
      <c r="N497" s="182"/>
      <c r="O497" s="182"/>
      <c r="P497" s="182"/>
      <c r="Q497" s="182"/>
      <c r="R497" s="182"/>
      <c r="S497" s="182"/>
      <c r="T497" s="183"/>
      <c r="AT497" s="177" t="s">
        <v>179</v>
      </c>
      <c r="AU497" s="177" t="s">
        <v>84</v>
      </c>
      <c r="AV497" s="14" t="s">
        <v>84</v>
      </c>
      <c r="AW497" s="14" t="s">
        <v>31</v>
      </c>
      <c r="AX497" s="14" t="s">
        <v>75</v>
      </c>
      <c r="AY497" s="177" t="s">
        <v>168</v>
      </c>
    </row>
    <row r="498" spans="1:65" s="14" customFormat="1">
      <c r="B498" s="176"/>
      <c r="D498" s="163" t="s">
        <v>179</v>
      </c>
      <c r="E498" s="177" t="s">
        <v>1</v>
      </c>
      <c r="F498" s="178" t="s">
        <v>615</v>
      </c>
      <c r="H498" s="179">
        <v>14.772</v>
      </c>
      <c r="I498" s="180"/>
      <c r="L498" s="176"/>
      <c r="M498" s="181"/>
      <c r="N498" s="182"/>
      <c r="O498" s="182"/>
      <c r="P498" s="182"/>
      <c r="Q498" s="182"/>
      <c r="R498" s="182"/>
      <c r="S498" s="182"/>
      <c r="T498" s="183"/>
      <c r="AT498" s="177" t="s">
        <v>179</v>
      </c>
      <c r="AU498" s="177" t="s">
        <v>84</v>
      </c>
      <c r="AV498" s="14" t="s">
        <v>84</v>
      </c>
      <c r="AW498" s="14" t="s">
        <v>31</v>
      </c>
      <c r="AX498" s="14" t="s">
        <v>75</v>
      </c>
      <c r="AY498" s="177" t="s">
        <v>168</v>
      </c>
    </row>
    <row r="499" spans="1:65" s="14" customFormat="1">
      <c r="B499" s="176"/>
      <c r="D499" s="163" t="s">
        <v>179</v>
      </c>
      <c r="E499" s="177" t="s">
        <v>1</v>
      </c>
      <c r="F499" s="178" t="s">
        <v>616</v>
      </c>
      <c r="H499" s="179">
        <v>19.100000000000001</v>
      </c>
      <c r="I499" s="180"/>
      <c r="L499" s="176"/>
      <c r="M499" s="181"/>
      <c r="N499" s="182"/>
      <c r="O499" s="182"/>
      <c r="P499" s="182"/>
      <c r="Q499" s="182"/>
      <c r="R499" s="182"/>
      <c r="S499" s="182"/>
      <c r="T499" s="183"/>
      <c r="AT499" s="177" t="s">
        <v>179</v>
      </c>
      <c r="AU499" s="177" t="s">
        <v>84</v>
      </c>
      <c r="AV499" s="14" t="s">
        <v>84</v>
      </c>
      <c r="AW499" s="14" t="s">
        <v>31</v>
      </c>
      <c r="AX499" s="14" t="s">
        <v>75</v>
      </c>
      <c r="AY499" s="177" t="s">
        <v>168</v>
      </c>
    </row>
    <row r="500" spans="1:65" s="14" customFormat="1">
      <c r="B500" s="176"/>
      <c r="D500" s="163" t="s">
        <v>179</v>
      </c>
      <c r="E500" s="177" t="s">
        <v>1</v>
      </c>
      <c r="F500" s="178" t="s">
        <v>614</v>
      </c>
      <c r="H500" s="179">
        <v>1.6279999999999999</v>
      </c>
      <c r="I500" s="180"/>
      <c r="L500" s="176"/>
      <c r="M500" s="181"/>
      <c r="N500" s="182"/>
      <c r="O500" s="182"/>
      <c r="P500" s="182"/>
      <c r="Q500" s="182"/>
      <c r="R500" s="182"/>
      <c r="S500" s="182"/>
      <c r="T500" s="183"/>
      <c r="AT500" s="177" t="s">
        <v>179</v>
      </c>
      <c r="AU500" s="177" t="s">
        <v>84</v>
      </c>
      <c r="AV500" s="14" t="s">
        <v>84</v>
      </c>
      <c r="AW500" s="14" t="s">
        <v>31</v>
      </c>
      <c r="AX500" s="14" t="s">
        <v>75</v>
      </c>
      <c r="AY500" s="177" t="s">
        <v>168</v>
      </c>
    </row>
    <row r="501" spans="1:65" s="13" customFormat="1">
      <c r="B501" s="169"/>
      <c r="D501" s="163" t="s">
        <v>179</v>
      </c>
      <c r="E501" s="170" t="s">
        <v>1</v>
      </c>
      <c r="F501" s="171" t="s">
        <v>606</v>
      </c>
      <c r="H501" s="170" t="s">
        <v>1</v>
      </c>
      <c r="I501" s="172"/>
      <c r="L501" s="169"/>
      <c r="M501" s="173"/>
      <c r="N501" s="174"/>
      <c r="O501" s="174"/>
      <c r="P501" s="174"/>
      <c r="Q501" s="174"/>
      <c r="R501" s="174"/>
      <c r="S501" s="174"/>
      <c r="T501" s="175"/>
      <c r="AT501" s="170" t="s">
        <v>179</v>
      </c>
      <c r="AU501" s="170" t="s">
        <v>84</v>
      </c>
      <c r="AV501" s="13" t="s">
        <v>82</v>
      </c>
      <c r="AW501" s="13" t="s">
        <v>31</v>
      </c>
      <c r="AX501" s="13" t="s">
        <v>75</v>
      </c>
      <c r="AY501" s="170" t="s">
        <v>168</v>
      </c>
    </row>
    <row r="502" spans="1:65" s="14" customFormat="1">
      <c r="B502" s="176"/>
      <c r="D502" s="163" t="s">
        <v>179</v>
      </c>
      <c r="E502" s="177" t="s">
        <v>1</v>
      </c>
      <c r="F502" s="178" t="s">
        <v>617</v>
      </c>
      <c r="H502" s="179">
        <v>-1.696</v>
      </c>
      <c r="I502" s="180"/>
      <c r="L502" s="176"/>
      <c r="M502" s="181"/>
      <c r="N502" s="182"/>
      <c r="O502" s="182"/>
      <c r="P502" s="182"/>
      <c r="Q502" s="182"/>
      <c r="R502" s="182"/>
      <c r="S502" s="182"/>
      <c r="T502" s="183"/>
      <c r="AT502" s="177" t="s">
        <v>179</v>
      </c>
      <c r="AU502" s="177" t="s">
        <v>84</v>
      </c>
      <c r="AV502" s="14" t="s">
        <v>84</v>
      </c>
      <c r="AW502" s="14" t="s">
        <v>31</v>
      </c>
      <c r="AX502" s="14" t="s">
        <v>75</v>
      </c>
      <c r="AY502" s="177" t="s">
        <v>168</v>
      </c>
    </row>
    <row r="503" spans="1:65" s="15" customFormat="1">
      <c r="B503" s="184"/>
      <c r="D503" s="163" t="s">
        <v>179</v>
      </c>
      <c r="E503" s="185" t="s">
        <v>1</v>
      </c>
      <c r="F503" s="186" t="s">
        <v>184</v>
      </c>
      <c r="H503" s="187">
        <v>55.932000000000002</v>
      </c>
      <c r="I503" s="188"/>
      <c r="L503" s="184"/>
      <c r="M503" s="189"/>
      <c r="N503" s="190"/>
      <c r="O503" s="190"/>
      <c r="P503" s="190"/>
      <c r="Q503" s="190"/>
      <c r="R503" s="190"/>
      <c r="S503" s="190"/>
      <c r="T503" s="191"/>
      <c r="AT503" s="185" t="s">
        <v>179</v>
      </c>
      <c r="AU503" s="185" t="s">
        <v>84</v>
      </c>
      <c r="AV503" s="15" t="s">
        <v>108</v>
      </c>
      <c r="AW503" s="15" t="s">
        <v>31</v>
      </c>
      <c r="AX503" s="15" t="s">
        <v>82</v>
      </c>
      <c r="AY503" s="185" t="s">
        <v>168</v>
      </c>
    </row>
    <row r="504" spans="1:65" s="2" customFormat="1" ht="33" customHeight="1">
      <c r="A504" s="33"/>
      <c r="B504" s="149"/>
      <c r="C504" s="150" t="s">
        <v>618</v>
      </c>
      <c r="D504" s="150" t="s">
        <v>170</v>
      </c>
      <c r="E504" s="151" t="s">
        <v>619</v>
      </c>
      <c r="F504" s="152" t="s">
        <v>620</v>
      </c>
      <c r="G504" s="153" t="s">
        <v>173</v>
      </c>
      <c r="H504" s="154">
        <v>55.932000000000002</v>
      </c>
      <c r="I504" s="155"/>
      <c r="J504" s="156">
        <f>ROUND(I504*H504,2)</f>
        <v>0</v>
      </c>
      <c r="K504" s="152" t="s">
        <v>187</v>
      </c>
      <c r="L504" s="34"/>
      <c r="M504" s="157" t="s">
        <v>1</v>
      </c>
      <c r="N504" s="158" t="s">
        <v>40</v>
      </c>
      <c r="O504" s="59"/>
      <c r="P504" s="159">
        <f>O504*H504</f>
        <v>0</v>
      </c>
      <c r="Q504" s="159">
        <v>0</v>
      </c>
      <c r="R504" s="159">
        <f>Q504*H504</f>
        <v>0</v>
      </c>
      <c r="S504" s="159">
        <v>0</v>
      </c>
      <c r="T504" s="160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1" t="s">
        <v>108</v>
      </c>
      <c r="AT504" s="161" t="s">
        <v>170</v>
      </c>
      <c r="AU504" s="161" t="s">
        <v>84</v>
      </c>
      <c r="AY504" s="18" t="s">
        <v>168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18" t="s">
        <v>82</v>
      </c>
      <c r="BK504" s="162">
        <f>ROUND(I504*H504,2)</f>
        <v>0</v>
      </c>
      <c r="BL504" s="18" t="s">
        <v>108</v>
      </c>
      <c r="BM504" s="161" t="s">
        <v>621</v>
      </c>
    </row>
    <row r="505" spans="1:65" s="2" customFormat="1" ht="29.25">
      <c r="A505" s="33"/>
      <c r="B505" s="34"/>
      <c r="C505" s="33"/>
      <c r="D505" s="163" t="s">
        <v>175</v>
      </c>
      <c r="E505" s="33"/>
      <c r="F505" s="164" t="s">
        <v>622</v>
      </c>
      <c r="G505" s="33"/>
      <c r="H505" s="33"/>
      <c r="I505" s="165"/>
      <c r="J505" s="33"/>
      <c r="K505" s="33"/>
      <c r="L505" s="34"/>
      <c r="M505" s="166"/>
      <c r="N505" s="167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175</v>
      </c>
      <c r="AU505" s="18" t="s">
        <v>84</v>
      </c>
    </row>
    <row r="506" spans="1:65" s="2" customFormat="1" ht="24.2" customHeight="1">
      <c r="A506" s="33"/>
      <c r="B506" s="149"/>
      <c r="C506" s="150" t="s">
        <v>623</v>
      </c>
      <c r="D506" s="150" t="s">
        <v>170</v>
      </c>
      <c r="E506" s="151" t="s">
        <v>624</v>
      </c>
      <c r="F506" s="152" t="s">
        <v>625</v>
      </c>
      <c r="G506" s="153" t="s">
        <v>488</v>
      </c>
      <c r="H506" s="154">
        <v>0.95899999999999996</v>
      </c>
      <c r="I506" s="155"/>
      <c r="J506" s="156">
        <f>ROUND(I506*H506,2)</f>
        <v>0</v>
      </c>
      <c r="K506" s="152" t="s">
        <v>187</v>
      </c>
      <c r="L506" s="34"/>
      <c r="M506" s="157" t="s">
        <v>1</v>
      </c>
      <c r="N506" s="158" t="s">
        <v>40</v>
      </c>
      <c r="O506" s="59"/>
      <c r="P506" s="159">
        <f>O506*H506</f>
        <v>0</v>
      </c>
      <c r="Q506" s="159">
        <v>1.10951</v>
      </c>
      <c r="R506" s="159">
        <f>Q506*H506</f>
        <v>1.0640200899999999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108</v>
      </c>
      <c r="AT506" s="161" t="s">
        <v>170</v>
      </c>
      <c r="AU506" s="161" t="s">
        <v>84</v>
      </c>
      <c r="AY506" s="18" t="s">
        <v>168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82</v>
      </c>
      <c r="BK506" s="162">
        <f>ROUND(I506*H506,2)</f>
        <v>0</v>
      </c>
      <c r="BL506" s="18" t="s">
        <v>108</v>
      </c>
      <c r="BM506" s="161" t="s">
        <v>626</v>
      </c>
    </row>
    <row r="507" spans="1:65" s="2" customFormat="1" ht="19.5">
      <c r="A507" s="33"/>
      <c r="B507" s="34"/>
      <c r="C507" s="33"/>
      <c r="D507" s="163" t="s">
        <v>175</v>
      </c>
      <c r="E507" s="33"/>
      <c r="F507" s="164" t="s">
        <v>627</v>
      </c>
      <c r="G507" s="33"/>
      <c r="H507" s="33"/>
      <c r="I507" s="165"/>
      <c r="J507" s="33"/>
      <c r="K507" s="33"/>
      <c r="L507" s="34"/>
      <c r="M507" s="166"/>
      <c r="N507" s="167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175</v>
      </c>
      <c r="AU507" s="18" t="s">
        <v>84</v>
      </c>
    </row>
    <row r="508" spans="1:65" s="2" customFormat="1" ht="29.25">
      <c r="A508" s="33"/>
      <c r="B508" s="34"/>
      <c r="C508" s="33"/>
      <c r="D508" s="163" t="s">
        <v>177</v>
      </c>
      <c r="E508" s="33"/>
      <c r="F508" s="168" t="s">
        <v>409</v>
      </c>
      <c r="G508" s="33"/>
      <c r="H508" s="33"/>
      <c r="I508" s="165"/>
      <c r="J508" s="33"/>
      <c r="K508" s="33"/>
      <c r="L508" s="34"/>
      <c r="M508" s="166"/>
      <c r="N508" s="167"/>
      <c r="O508" s="59"/>
      <c r="P508" s="59"/>
      <c r="Q508" s="59"/>
      <c r="R508" s="59"/>
      <c r="S508" s="59"/>
      <c r="T508" s="60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T508" s="18" t="s">
        <v>177</v>
      </c>
      <c r="AU508" s="18" t="s">
        <v>84</v>
      </c>
    </row>
    <row r="509" spans="1:65" s="13" customFormat="1">
      <c r="B509" s="169"/>
      <c r="D509" s="163" t="s">
        <v>179</v>
      </c>
      <c r="E509" s="170" t="s">
        <v>1</v>
      </c>
      <c r="F509" s="171" t="s">
        <v>594</v>
      </c>
      <c r="H509" s="170" t="s">
        <v>1</v>
      </c>
      <c r="I509" s="172"/>
      <c r="L509" s="169"/>
      <c r="M509" s="173"/>
      <c r="N509" s="174"/>
      <c r="O509" s="174"/>
      <c r="P509" s="174"/>
      <c r="Q509" s="174"/>
      <c r="R509" s="174"/>
      <c r="S509" s="174"/>
      <c r="T509" s="175"/>
      <c r="AT509" s="170" t="s">
        <v>179</v>
      </c>
      <c r="AU509" s="170" t="s">
        <v>84</v>
      </c>
      <c r="AV509" s="13" t="s">
        <v>82</v>
      </c>
      <c r="AW509" s="13" t="s">
        <v>31</v>
      </c>
      <c r="AX509" s="13" t="s">
        <v>75</v>
      </c>
      <c r="AY509" s="170" t="s">
        <v>168</v>
      </c>
    </row>
    <row r="510" spans="1:65" s="14" customFormat="1">
      <c r="B510" s="176"/>
      <c r="D510" s="163" t="s">
        <v>179</v>
      </c>
      <c r="E510" s="177" t="s">
        <v>1</v>
      </c>
      <c r="F510" s="178" t="s">
        <v>628</v>
      </c>
      <c r="H510" s="179">
        <v>0.309</v>
      </c>
      <c r="I510" s="180"/>
      <c r="L510" s="176"/>
      <c r="M510" s="181"/>
      <c r="N510" s="182"/>
      <c r="O510" s="182"/>
      <c r="P510" s="182"/>
      <c r="Q510" s="182"/>
      <c r="R510" s="182"/>
      <c r="S510" s="182"/>
      <c r="T510" s="183"/>
      <c r="AT510" s="177" t="s">
        <v>179</v>
      </c>
      <c r="AU510" s="177" t="s">
        <v>84</v>
      </c>
      <c r="AV510" s="14" t="s">
        <v>84</v>
      </c>
      <c r="AW510" s="14" t="s">
        <v>31</v>
      </c>
      <c r="AX510" s="14" t="s">
        <v>75</v>
      </c>
      <c r="AY510" s="177" t="s">
        <v>168</v>
      </c>
    </row>
    <row r="511" spans="1:65" s="14" customFormat="1">
      <c r="B511" s="176"/>
      <c r="D511" s="163" t="s">
        <v>179</v>
      </c>
      <c r="E511" s="177" t="s">
        <v>1</v>
      </c>
      <c r="F511" s="178" t="s">
        <v>629</v>
      </c>
      <c r="H511" s="179">
        <v>0.28499999999999998</v>
      </c>
      <c r="I511" s="180"/>
      <c r="L511" s="176"/>
      <c r="M511" s="181"/>
      <c r="N511" s="182"/>
      <c r="O511" s="182"/>
      <c r="P511" s="182"/>
      <c r="Q511" s="182"/>
      <c r="R511" s="182"/>
      <c r="S511" s="182"/>
      <c r="T511" s="183"/>
      <c r="AT511" s="177" t="s">
        <v>179</v>
      </c>
      <c r="AU511" s="177" t="s">
        <v>84</v>
      </c>
      <c r="AV511" s="14" t="s">
        <v>84</v>
      </c>
      <c r="AW511" s="14" t="s">
        <v>31</v>
      </c>
      <c r="AX511" s="14" t="s">
        <v>75</v>
      </c>
      <c r="AY511" s="177" t="s">
        <v>168</v>
      </c>
    </row>
    <row r="512" spans="1:65" s="14" customFormat="1">
      <c r="B512" s="176"/>
      <c r="D512" s="163" t="s">
        <v>179</v>
      </c>
      <c r="E512" s="177" t="s">
        <v>1</v>
      </c>
      <c r="F512" s="178" t="s">
        <v>630</v>
      </c>
      <c r="H512" s="179">
        <v>0.36499999999999999</v>
      </c>
      <c r="I512" s="180"/>
      <c r="L512" s="176"/>
      <c r="M512" s="181"/>
      <c r="N512" s="182"/>
      <c r="O512" s="182"/>
      <c r="P512" s="182"/>
      <c r="Q512" s="182"/>
      <c r="R512" s="182"/>
      <c r="S512" s="182"/>
      <c r="T512" s="183"/>
      <c r="AT512" s="177" t="s">
        <v>179</v>
      </c>
      <c r="AU512" s="177" t="s">
        <v>84</v>
      </c>
      <c r="AV512" s="14" t="s">
        <v>84</v>
      </c>
      <c r="AW512" s="14" t="s">
        <v>31</v>
      </c>
      <c r="AX512" s="14" t="s">
        <v>75</v>
      </c>
      <c r="AY512" s="177" t="s">
        <v>168</v>
      </c>
    </row>
    <row r="513" spans="1:65" s="15" customFormat="1">
      <c r="B513" s="184"/>
      <c r="D513" s="163" t="s">
        <v>179</v>
      </c>
      <c r="E513" s="185" t="s">
        <v>1</v>
      </c>
      <c r="F513" s="186" t="s">
        <v>184</v>
      </c>
      <c r="H513" s="187">
        <v>0.95899999999999996</v>
      </c>
      <c r="I513" s="188"/>
      <c r="L513" s="184"/>
      <c r="M513" s="189"/>
      <c r="N513" s="190"/>
      <c r="O513" s="190"/>
      <c r="P513" s="190"/>
      <c r="Q513" s="190"/>
      <c r="R513" s="190"/>
      <c r="S513" s="190"/>
      <c r="T513" s="191"/>
      <c r="AT513" s="185" t="s">
        <v>179</v>
      </c>
      <c r="AU513" s="185" t="s">
        <v>84</v>
      </c>
      <c r="AV513" s="15" t="s">
        <v>108</v>
      </c>
      <c r="AW513" s="15" t="s">
        <v>31</v>
      </c>
      <c r="AX513" s="15" t="s">
        <v>82</v>
      </c>
      <c r="AY513" s="185" t="s">
        <v>168</v>
      </c>
    </row>
    <row r="514" spans="1:65" s="2" customFormat="1" ht="24.2" customHeight="1">
      <c r="A514" s="33"/>
      <c r="B514" s="149"/>
      <c r="C514" s="150" t="s">
        <v>631</v>
      </c>
      <c r="D514" s="150" t="s">
        <v>170</v>
      </c>
      <c r="E514" s="151" t="s">
        <v>632</v>
      </c>
      <c r="F514" s="152" t="s">
        <v>633</v>
      </c>
      <c r="G514" s="153" t="s">
        <v>488</v>
      </c>
      <c r="H514" s="154">
        <v>1.147</v>
      </c>
      <c r="I514" s="155"/>
      <c r="J514" s="156">
        <f>ROUND(I514*H514,2)</f>
        <v>0</v>
      </c>
      <c r="K514" s="152" t="s">
        <v>187</v>
      </c>
      <c r="L514" s="34"/>
      <c r="M514" s="157" t="s">
        <v>1</v>
      </c>
      <c r="N514" s="158" t="s">
        <v>40</v>
      </c>
      <c r="O514" s="59"/>
      <c r="P514" s="159">
        <f>O514*H514</f>
        <v>0</v>
      </c>
      <c r="Q514" s="159">
        <v>1.06277</v>
      </c>
      <c r="R514" s="159">
        <f>Q514*H514</f>
        <v>1.2189971900000001</v>
      </c>
      <c r="S514" s="159">
        <v>0</v>
      </c>
      <c r="T514" s="160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1" t="s">
        <v>108</v>
      </c>
      <c r="AT514" s="161" t="s">
        <v>170</v>
      </c>
      <c r="AU514" s="161" t="s">
        <v>84</v>
      </c>
      <c r="AY514" s="18" t="s">
        <v>168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18" t="s">
        <v>82</v>
      </c>
      <c r="BK514" s="162">
        <f>ROUND(I514*H514,2)</f>
        <v>0</v>
      </c>
      <c r="BL514" s="18" t="s">
        <v>108</v>
      </c>
      <c r="BM514" s="161" t="s">
        <v>634</v>
      </c>
    </row>
    <row r="515" spans="1:65" s="2" customFormat="1" ht="19.5">
      <c r="A515" s="33"/>
      <c r="B515" s="34"/>
      <c r="C515" s="33"/>
      <c r="D515" s="163" t="s">
        <v>175</v>
      </c>
      <c r="E515" s="33"/>
      <c r="F515" s="164" t="s">
        <v>635</v>
      </c>
      <c r="G515" s="33"/>
      <c r="H515" s="33"/>
      <c r="I515" s="165"/>
      <c r="J515" s="33"/>
      <c r="K515" s="33"/>
      <c r="L515" s="34"/>
      <c r="M515" s="166"/>
      <c r="N515" s="167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T515" s="18" t="s">
        <v>175</v>
      </c>
      <c r="AU515" s="18" t="s">
        <v>84</v>
      </c>
    </row>
    <row r="516" spans="1:65" s="2" customFormat="1" ht="29.25">
      <c r="A516" s="33"/>
      <c r="B516" s="34"/>
      <c r="C516" s="33"/>
      <c r="D516" s="163" t="s">
        <v>177</v>
      </c>
      <c r="E516" s="33"/>
      <c r="F516" s="168" t="s">
        <v>409</v>
      </c>
      <c r="G516" s="33"/>
      <c r="H516" s="33"/>
      <c r="I516" s="165"/>
      <c r="J516" s="33"/>
      <c r="K516" s="33"/>
      <c r="L516" s="34"/>
      <c r="M516" s="166"/>
      <c r="N516" s="167"/>
      <c r="O516" s="59"/>
      <c r="P516" s="59"/>
      <c r="Q516" s="59"/>
      <c r="R516" s="59"/>
      <c r="S516" s="59"/>
      <c r="T516" s="60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T516" s="18" t="s">
        <v>177</v>
      </c>
      <c r="AU516" s="18" t="s">
        <v>84</v>
      </c>
    </row>
    <row r="517" spans="1:65" s="13" customFormat="1">
      <c r="B517" s="169"/>
      <c r="D517" s="163" t="s">
        <v>179</v>
      </c>
      <c r="E517" s="170" t="s">
        <v>1</v>
      </c>
      <c r="F517" s="171" t="s">
        <v>594</v>
      </c>
      <c r="H517" s="170" t="s">
        <v>1</v>
      </c>
      <c r="I517" s="172"/>
      <c r="L517" s="169"/>
      <c r="M517" s="173"/>
      <c r="N517" s="174"/>
      <c r="O517" s="174"/>
      <c r="P517" s="174"/>
      <c r="Q517" s="174"/>
      <c r="R517" s="174"/>
      <c r="S517" s="174"/>
      <c r="T517" s="175"/>
      <c r="AT517" s="170" t="s">
        <v>179</v>
      </c>
      <c r="AU517" s="170" t="s">
        <v>84</v>
      </c>
      <c r="AV517" s="13" t="s">
        <v>82</v>
      </c>
      <c r="AW517" s="13" t="s">
        <v>31</v>
      </c>
      <c r="AX517" s="13" t="s">
        <v>75</v>
      </c>
      <c r="AY517" s="170" t="s">
        <v>168</v>
      </c>
    </row>
    <row r="518" spans="1:65" s="14" customFormat="1">
      <c r="B518" s="176"/>
      <c r="D518" s="163" t="s">
        <v>179</v>
      </c>
      <c r="E518" s="177" t="s">
        <v>1</v>
      </c>
      <c r="F518" s="178" t="s">
        <v>636</v>
      </c>
      <c r="H518" s="179">
        <v>0.34699999999999998</v>
      </c>
      <c r="I518" s="180"/>
      <c r="L518" s="176"/>
      <c r="M518" s="181"/>
      <c r="N518" s="182"/>
      <c r="O518" s="182"/>
      <c r="P518" s="182"/>
      <c r="Q518" s="182"/>
      <c r="R518" s="182"/>
      <c r="S518" s="182"/>
      <c r="T518" s="183"/>
      <c r="AT518" s="177" t="s">
        <v>179</v>
      </c>
      <c r="AU518" s="177" t="s">
        <v>84</v>
      </c>
      <c r="AV518" s="14" t="s">
        <v>84</v>
      </c>
      <c r="AW518" s="14" t="s">
        <v>31</v>
      </c>
      <c r="AX518" s="14" t="s">
        <v>75</v>
      </c>
      <c r="AY518" s="177" t="s">
        <v>168</v>
      </c>
    </row>
    <row r="519" spans="1:65" s="14" customFormat="1">
      <c r="B519" s="176"/>
      <c r="D519" s="163" t="s">
        <v>179</v>
      </c>
      <c r="E519" s="177" t="s">
        <v>1</v>
      </c>
      <c r="F519" s="178" t="s">
        <v>637</v>
      </c>
      <c r="H519" s="179">
        <v>0.4</v>
      </c>
      <c r="I519" s="180"/>
      <c r="L519" s="176"/>
      <c r="M519" s="181"/>
      <c r="N519" s="182"/>
      <c r="O519" s="182"/>
      <c r="P519" s="182"/>
      <c r="Q519" s="182"/>
      <c r="R519" s="182"/>
      <c r="S519" s="182"/>
      <c r="T519" s="183"/>
      <c r="AT519" s="177" t="s">
        <v>179</v>
      </c>
      <c r="AU519" s="177" t="s">
        <v>84</v>
      </c>
      <c r="AV519" s="14" t="s">
        <v>84</v>
      </c>
      <c r="AW519" s="14" t="s">
        <v>31</v>
      </c>
      <c r="AX519" s="14" t="s">
        <v>75</v>
      </c>
      <c r="AY519" s="177" t="s">
        <v>168</v>
      </c>
    </row>
    <row r="520" spans="1:65" s="14" customFormat="1">
      <c r="B520" s="176"/>
      <c r="D520" s="163" t="s">
        <v>179</v>
      </c>
      <c r="E520" s="177" t="s">
        <v>1</v>
      </c>
      <c r="F520" s="178" t="s">
        <v>638</v>
      </c>
      <c r="H520" s="179">
        <v>0.4</v>
      </c>
      <c r="I520" s="180"/>
      <c r="L520" s="176"/>
      <c r="M520" s="181"/>
      <c r="N520" s="182"/>
      <c r="O520" s="182"/>
      <c r="P520" s="182"/>
      <c r="Q520" s="182"/>
      <c r="R520" s="182"/>
      <c r="S520" s="182"/>
      <c r="T520" s="183"/>
      <c r="AT520" s="177" t="s">
        <v>179</v>
      </c>
      <c r="AU520" s="177" t="s">
        <v>84</v>
      </c>
      <c r="AV520" s="14" t="s">
        <v>84</v>
      </c>
      <c r="AW520" s="14" t="s">
        <v>31</v>
      </c>
      <c r="AX520" s="14" t="s">
        <v>75</v>
      </c>
      <c r="AY520" s="177" t="s">
        <v>168</v>
      </c>
    </row>
    <row r="521" spans="1:65" s="15" customFormat="1">
      <c r="B521" s="184"/>
      <c r="D521" s="163" t="s">
        <v>179</v>
      </c>
      <c r="E521" s="185" t="s">
        <v>1</v>
      </c>
      <c r="F521" s="186" t="s">
        <v>184</v>
      </c>
      <c r="H521" s="187">
        <v>1.147</v>
      </c>
      <c r="I521" s="188"/>
      <c r="L521" s="184"/>
      <c r="M521" s="189"/>
      <c r="N521" s="190"/>
      <c r="O521" s="190"/>
      <c r="P521" s="190"/>
      <c r="Q521" s="190"/>
      <c r="R521" s="190"/>
      <c r="S521" s="190"/>
      <c r="T521" s="191"/>
      <c r="AT521" s="185" t="s">
        <v>179</v>
      </c>
      <c r="AU521" s="185" t="s">
        <v>84</v>
      </c>
      <c r="AV521" s="15" t="s">
        <v>108</v>
      </c>
      <c r="AW521" s="15" t="s">
        <v>31</v>
      </c>
      <c r="AX521" s="15" t="s">
        <v>82</v>
      </c>
      <c r="AY521" s="185" t="s">
        <v>168</v>
      </c>
    </row>
    <row r="522" spans="1:65" s="12" customFormat="1" ht="22.9" customHeight="1">
      <c r="B522" s="136"/>
      <c r="D522" s="137" t="s">
        <v>74</v>
      </c>
      <c r="E522" s="147" t="s">
        <v>108</v>
      </c>
      <c r="F522" s="147" t="s">
        <v>639</v>
      </c>
      <c r="I522" s="139"/>
      <c r="J522" s="148">
        <f>BK522</f>
        <v>0</v>
      </c>
      <c r="L522" s="136"/>
      <c r="M522" s="141"/>
      <c r="N522" s="142"/>
      <c r="O522" s="142"/>
      <c r="P522" s="143">
        <f>SUM(P523:P582)</f>
        <v>0</v>
      </c>
      <c r="Q522" s="142"/>
      <c r="R522" s="143">
        <f>SUM(R523:R582)</f>
        <v>2.8304</v>
      </c>
      <c r="S522" s="142"/>
      <c r="T522" s="144">
        <f>SUM(T523:T582)</f>
        <v>0</v>
      </c>
      <c r="AR522" s="137" t="s">
        <v>82</v>
      </c>
      <c r="AT522" s="145" t="s">
        <v>74</v>
      </c>
      <c r="AU522" s="145" t="s">
        <v>82</v>
      </c>
      <c r="AY522" s="137" t="s">
        <v>168</v>
      </c>
      <c r="BK522" s="146">
        <f>SUM(BK523:BK582)</f>
        <v>0</v>
      </c>
    </row>
    <row r="523" spans="1:65" s="2" customFormat="1" ht="21.75" customHeight="1">
      <c r="A523" s="33"/>
      <c r="B523" s="149"/>
      <c r="C523" s="150" t="s">
        <v>640</v>
      </c>
      <c r="D523" s="150" t="s">
        <v>170</v>
      </c>
      <c r="E523" s="151" t="s">
        <v>641</v>
      </c>
      <c r="F523" s="152" t="s">
        <v>642</v>
      </c>
      <c r="G523" s="153" t="s">
        <v>319</v>
      </c>
      <c r="H523" s="154">
        <v>72.108999999999995</v>
      </c>
      <c r="I523" s="155"/>
      <c r="J523" s="156">
        <f>ROUND(I523*H523,2)</f>
        <v>0</v>
      </c>
      <c r="K523" s="152" t="s">
        <v>187</v>
      </c>
      <c r="L523" s="34"/>
      <c r="M523" s="157" t="s">
        <v>1</v>
      </c>
      <c r="N523" s="158" t="s">
        <v>40</v>
      </c>
      <c r="O523" s="59"/>
      <c r="P523" s="159">
        <f>O523*H523</f>
        <v>0</v>
      </c>
      <c r="Q523" s="159">
        <v>0</v>
      </c>
      <c r="R523" s="159">
        <f>Q523*H523</f>
        <v>0</v>
      </c>
      <c r="S523" s="159">
        <v>0</v>
      </c>
      <c r="T523" s="160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1" t="s">
        <v>108</v>
      </c>
      <c r="AT523" s="161" t="s">
        <v>170</v>
      </c>
      <c r="AU523" s="161" t="s">
        <v>84</v>
      </c>
      <c r="AY523" s="18" t="s">
        <v>168</v>
      </c>
      <c r="BE523" s="162">
        <f>IF(N523="základní",J523,0)</f>
        <v>0</v>
      </c>
      <c r="BF523" s="162">
        <f>IF(N523="snížená",J523,0)</f>
        <v>0</v>
      </c>
      <c r="BG523" s="162">
        <f>IF(N523="zákl. přenesená",J523,0)</f>
        <v>0</v>
      </c>
      <c r="BH523" s="162">
        <f>IF(N523="sníž. přenesená",J523,0)</f>
        <v>0</v>
      </c>
      <c r="BI523" s="162">
        <f>IF(N523="nulová",J523,0)</f>
        <v>0</v>
      </c>
      <c r="BJ523" s="18" t="s">
        <v>82</v>
      </c>
      <c r="BK523" s="162">
        <f>ROUND(I523*H523,2)</f>
        <v>0</v>
      </c>
      <c r="BL523" s="18" t="s">
        <v>108</v>
      </c>
      <c r="BM523" s="161" t="s">
        <v>643</v>
      </c>
    </row>
    <row r="524" spans="1:65" s="2" customFormat="1" ht="19.5">
      <c r="A524" s="33"/>
      <c r="B524" s="34"/>
      <c r="C524" s="33"/>
      <c r="D524" s="163" t="s">
        <v>175</v>
      </c>
      <c r="E524" s="33"/>
      <c r="F524" s="164" t="s">
        <v>644</v>
      </c>
      <c r="G524" s="33"/>
      <c r="H524" s="33"/>
      <c r="I524" s="165"/>
      <c r="J524" s="33"/>
      <c r="K524" s="33"/>
      <c r="L524" s="34"/>
      <c r="M524" s="166"/>
      <c r="N524" s="167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8" t="s">
        <v>175</v>
      </c>
      <c r="AU524" s="18" t="s">
        <v>84</v>
      </c>
    </row>
    <row r="525" spans="1:65" s="2" customFormat="1" ht="19.5">
      <c r="A525" s="33"/>
      <c r="B525" s="34"/>
      <c r="C525" s="33"/>
      <c r="D525" s="163" t="s">
        <v>177</v>
      </c>
      <c r="E525" s="33"/>
      <c r="F525" s="168" t="s">
        <v>178</v>
      </c>
      <c r="G525" s="33"/>
      <c r="H525" s="33"/>
      <c r="I525" s="165"/>
      <c r="J525" s="33"/>
      <c r="K525" s="33"/>
      <c r="L525" s="34"/>
      <c r="M525" s="166"/>
      <c r="N525" s="167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177</v>
      </c>
      <c r="AU525" s="18" t="s">
        <v>84</v>
      </c>
    </row>
    <row r="526" spans="1:65" s="14" customFormat="1">
      <c r="B526" s="176"/>
      <c r="D526" s="163" t="s">
        <v>179</v>
      </c>
      <c r="E526" s="177" t="s">
        <v>1</v>
      </c>
      <c r="F526" s="178" t="s">
        <v>645</v>
      </c>
      <c r="H526" s="179">
        <v>63.067</v>
      </c>
      <c r="I526" s="180"/>
      <c r="L526" s="176"/>
      <c r="M526" s="181"/>
      <c r="N526" s="182"/>
      <c r="O526" s="182"/>
      <c r="P526" s="182"/>
      <c r="Q526" s="182"/>
      <c r="R526" s="182"/>
      <c r="S526" s="182"/>
      <c r="T526" s="183"/>
      <c r="AT526" s="177" t="s">
        <v>179</v>
      </c>
      <c r="AU526" s="177" t="s">
        <v>84</v>
      </c>
      <c r="AV526" s="14" t="s">
        <v>84</v>
      </c>
      <c r="AW526" s="14" t="s">
        <v>31</v>
      </c>
      <c r="AX526" s="14" t="s">
        <v>75</v>
      </c>
      <c r="AY526" s="177" t="s">
        <v>168</v>
      </c>
    </row>
    <row r="527" spans="1:65" s="14" customFormat="1">
      <c r="B527" s="176"/>
      <c r="D527" s="163" t="s">
        <v>179</v>
      </c>
      <c r="E527" s="177" t="s">
        <v>1</v>
      </c>
      <c r="F527" s="178" t="s">
        <v>646</v>
      </c>
      <c r="H527" s="179">
        <v>0.82099999999999995</v>
      </c>
      <c r="I527" s="180"/>
      <c r="L527" s="176"/>
      <c r="M527" s="181"/>
      <c r="N527" s="182"/>
      <c r="O527" s="182"/>
      <c r="P527" s="182"/>
      <c r="Q527" s="182"/>
      <c r="R527" s="182"/>
      <c r="S527" s="182"/>
      <c r="T527" s="183"/>
      <c r="AT527" s="177" t="s">
        <v>179</v>
      </c>
      <c r="AU527" s="177" t="s">
        <v>84</v>
      </c>
      <c r="AV527" s="14" t="s">
        <v>84</v>
      </c>
      <c r="AW527" s="14" t="s">
        <v>31</v>
      </c>
      <c r="AX527" s="14" t="s">
        <v>75</v>
      </c>
      <c r="AY527" s="177" t="s">
        <v>168</v>
      </c>
    </row>
    <row r="528" spans="1:65" s="14" customFormat="1">
      <c r="B528" s="176"/>
      <c r="D528" s="163" t="s">
        <v>179</v>
      </c>
      <c r="E528" s="177" t="s">
        <v>1</v>
      </c>
      <c r="F528" s="178" t="s">
        <v>647</v>
      </c>
      <c r="H528" s="179">
        <v>0.53300000000000003</v>
      </c>
      <c r="I528" s="180"/>
      <c r="L528" s="176"/>
      <c r="M528" s="181"/>
      <c r="N528" s="182"/>
      <c r="O528" s="182"/>
      <c r="P528" s="182"/>
      <c r="Q528" s="182"/>
      <c r="R528" s="182"/>
      <c r="S528" s="182"/>
      <c r="T528" s="183"/>
      <c r="AT528" s="177" t="s">
        <v>179</v>
      </c>
      <c r="AU528" s="177" t="s">
        <v>84</v>
      </c>
      <c r="AV528" s="14" t="s">
        <v>84</v>
      </c>
      <c r="AW528" s="14" t="s">
        <v>31</v>
      </c>
      <c r="AX528" s="14" t="s">
        <v>75</v>
      </c>
      <c r="AY528" s="177" t="s">
        <v>168</v>
      </c>
    </row>
    <row r="529" spans="1:65" s="14" customFormat="1">
      <c r="B529" s="176"/>
      <c r="D529" s="163" t="s">
        <v>179</v>
      </c>
      <c r="E529" s="177" t="s">
        <v>1</v>
      </c>
      <c r="F529" s="178" t="s">
        <v>648</v>
      </c>
      <c r="H529" s="179">
        <v>0.87</v>
      </c>
      <c r="I529" s="180"/>
      <c r="L529" s="176"/>
      <c r="M529" s="181"/>
      <c r="N529" s="182"/>
      <c r="O529" s="182"/>
      <c r="P529" s="182"/>
      <c r="Q529" s="182"/>
      <c r="R529" s="182"/>
      <c r="S529" s="182"/>
      <c r="T529" s="183"/>
      <c r="AT529" s="177" t="s">
        <v>179</v>
      </c>
      <c r="AU529" s="177" t="s">
        <v>84</v>
      </c>
      <c r="AV529" s="14" t="s">
        <v>84</v>
      </c>
      <c r="AW529" s="14" t="s">
        <v>31</v>
      </c>
      <c r="AX529" s="14" t="s">
        <v>75</v>
      </c>
      <c r="AY529" s="177" t="s">
        <v>168</v>
      </c>
    </row>
    <row r="530" spans="1:65" s="14" customFormat="1">
      <c r="B530" s="176"/>
      <c r="D530" s="163" t="s">
        <v>179</v>
      </c>
      <c r="E530" s="177" t="s">
        <v>1</v>
      </c>
      <c r="F530" s="178" t="s">
        <v>649</v>
      </c>
      <c r="H530" s="179">
        <v>0.46800000000000003</v>
      </c>
      <c r="I530" s="180"/>
      <c r="L530" s="176"/>
      <c r="M530" s="181"/>
      <c r="N530" s="182"/>
      <c r="O530" s="182"/>
      <c r="P530" s="182"/>
      <c r="Q530" s="182"/>
      <c r="R530" s="182"/>
      <c r="S530" s="182"/>
      <c r="T530" s="183"/>
      <c r="AT530" s="177" t="s">
        <v>179</v>
      </c>
      <c r="AU530" s="177" t="s">
        <v>84</v>
      </c>
      <c r="AV530" s="14" t="s">
        <v>84</v>
      </c>
      <c r="AW530" s="14" t="s">
        <v>31</v>
      </c>
      <c r="AX530" s="14" t="s">
        <v>75</v>
      </c>
      <c r="AY530" s="177" t="s">
        <v>168</v>
      </c>
    </row>
    <row r="531" spans="1:65" s="16" customFormat="1">
      <c r="B531" s="192"/>
      <c r="D531" s="163" t="s">
        <v>179</v>
      </c>
      <c r="E531" s="193" t="s">
        <v>1</v>
      </c>
      <c r="F531" s="194" t="s">
        <v>333</v>
      </c>
      <c r="H531" s="195">
        <v>65.759</v>
      </c>
      <c r="I531" s="196"/>
      <c r="L531" s="192"/>
      <c r="M531" s="197"/>
      <c r="N531" s="198"/>
      <c r="O531" s="198"/>
      <c r="P531" s="198"/>
      <c r="Q531" s="198"/>
      <c r="R531" s="198"/>
      <c r="S531" s="198"/>
      <c r="T531" s="199"/>
      <c r="AT531" s="193" t="s">
        <v>179</v>
      </c>
      <c r="AU531" s="193" t="s">
        <v>84</v>
      </c>
      <c r="AV531" s="16" t="s">
        <v>104</v>
      </c>
      <c r="AW531" s="16" t="s">
        <v>31</v>
      </c>
      <c r="AX531" s="16" t="s">
        <v>75</v>
      </c>
      <c r="AY531" s="193" t="s">
        <v>168</v>
      </c>
    </row>
    <row r="532" spans="1:65" s="14" customFormat="1">
      <c r="B532" s="176"/>
      <c r="D532" s="163" t="s">
        <v>179</v>
      </c>
      <c r="E532" s="177" t="s">
        <v>1</v>
      </c>
      <c r="F532" s="178" t="s">
        <v>650</v>
      </c>
      <c r="H532" s="179">
        <v>6.35</v>
      </c>
      <c r="I532" s="180"/>
      <c r="L532" s="176"/>
      <c r="M532" s="181"/>
      <c r="N532" s="182"/>
      <c r="O532" s="182"/>
      <c r="P532" s="182"/>
      <c r="Q532" s="182"/>
      <c r="R532" s="182"/>
      <c r="S532" s="182"/>
      <c r="T532" s="183"/>
      <c r="AT532" s="177" t="s">
        <v>179</v>
      </c>
      <c r="AU532" s="177" t="s">
        <v>84</v>
      </c>
      <c r="AV532" s="14" t="s">
        <v>84</v>
      </c>
      <c r="AW532" s="14" t="s">
        <v>31</v>
      </c>
      <c r="AX532" s="14" t="s">
        <v>75</v>
      </c>
      <c r="AY532" s="177" t="s">
        <v>168</v>
      </c>
    </row>
    <row r="533" spans="1:65" s="16" customFormat="1">
      <c r="B533" s="192"/>
      <c r="D533" s="163" t="s">
        <v>179</v>
      </c>
      <c r="E533" s="193" t="s">
        <v>1</v>
      </c>
      <c r="F533" s="194" t="s">
        <v>333</v>
      </c>
      <c r="H533" s="195">
        <v>6.35</v>
      </c>
      <c r="I533" s="196"/>
      <c r="L533" s="192"/>
      <c r="M533" s="197"/>
      <c r="N533" s="198"/>
      <c r="O533" s="198"/>
      <c r="P533" s="198"/>
      <c r="Q533" s="198"/>
      <c r="R533" s="198"/>
      <c r="S533" s="198"/>
      <c r="T533" s="199"/>
      <c r="AT533" s="193" t="s">
        <v>179</v>
      </c>
      <c r="AU533" s="193" t="s">
        <v>84</v>
      </c>
      <c r="AV533" s="16" t="s">
        <v>104</v>
      </c>
      <c r="AW533" s="16" t="s">
        <v>31</v>
      </c>
      <c r="AX533" s="16" t="s">
        <v>75</v>
      </c>
      <c r="AY533" s="193" t="s">
        <v>168</v>
      </c>
    </row>
    <row r="534" spans="1:65" s="15" customFormat="1">
      <c r="B534" s="184"/>
      <c r="D534" s="163" t="s">
        <v>179</v>
      </c>
      <c r="E534" s="185" t="s">
        <v>1</v>
      </c>
      <c r="F534" s="186" t="s">
        <v>184</v>
      </c>
      <c r="H534" s="187">
        <v>72.108999999999995</v>
      </c>
      <c r="I534" s="188"/>
      <c r="L534" s="184"/>
      <c r="M534" s="189"/>
      <c r="N534" s="190"/>
      <c r="O534" s="190"/>
      <c r="P534" s="190"/>
      <c r="Q534" s="190"/>
      <c r="R534" s="190"/>
      <c r="S534" s="190"/>
      <c r="T534" s="191"/>
      <c r="AT534" s="185" t="s">
        <v>179</v>
      </c>
      <c r="AU534" s="185" t="s">
        <v>84</v>
      </c>
      <c r="AV534" s="15" t="s">
        <v>108</v>
      </c>
      <c r="AW534" s="15" t="s">
        <v>31</v>
      </c>
      <c r="AX534" s="15" t="s">
        <v>82</v>
      </c>
      <c r="AY534" s="185" t="s">
        <v>168</v>
      </c>
    </row>
    <row r="535" spans="1:65" s="2" customFormat="1" ht="21.75" customHeight="1">
      <c r="A535" s="33"/>
      <c r="B535" s="149"/>
      <c r="C535" s="150" t="s">
        <v>651</v>
      </c>
      <c r="D535" s="150" t="s">
        <v>170</v>
      </c>
      <c r="E535" s="151" t="s">
        <v>652</v>
      </c>
      <c r="F535" s="152" t="s">
        <v>653</v>
      </c>
      <c r="G535" s="153" t="s">
        <v>319</v>
      </c>
      <c r="H535" s="154">
        <v>55.225000000000001</v>
      </c>
      <c r="I535" s="155"/>
      <c r="J535" s="156">
        <f>ROUND(I535*H535,2)</f>
        <v>0</v>
      </c>
      <c r="K535" s="152" t="s">
        <v>187</v>
      </c>
      <c r="L535" s="34"/>
      <c r="M535" s="157" t="s">
        <v>1</v>
      </c>
      <c r="N535" s="158" t="s">
        <v>40</v>
      </c>
      <c r="O535" s="59"/>
      <c r="P535" s="159">
        <f>O535*H535</f>
        <v>0</v>
      </c>
      <c r="Q535" s="159">
        <v>0</v>
      </c>
      <c r="R535" s="159">
        <f>Q535*H535</f>
        <v>0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108</v>
      </c>
      <c r="AT535" s="161" t="s">
        <v>170</v>
      </c>
      <c r="AU535" s="161" t="s">
        <v>84</v>
      </c>
      <c r="AY535" s="18" t="s">
        <v>168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82</v>
      </c>
      <c r="BK535" s="162">
        <f>ROUND(I535*H535,2)</f>
        <v>0</v>
      </c>
      <c r="BL535" s="18" t="s">
        <v>108</v>
      </c>
      <c r="BM535" s="161" t="s">
        <v>654</v>
      </c>
    </row>
    <row r="536" spans="1:65" s="2" customFormat="1" ht="19.5">
      <c r="A536" s="33"/>
      <c r="B536" s="34"/>
      <c r="C536" s="33"/>
      <c r="D536" s="163" t="s">
        <v>175</v>
      </c>
      <c r="E536" s="33"/>
      <c r="F536" s="164" t="s">
        <v>655</v>
      </c>
      <c r="G536" s="33"/>
      <c r="H536" s="33"/>
      <c r="I536" s="165"/>
      <c r="J536" s="33"/>
      <c r="K536" s="33"/>
      <c r="L536" s="34"/>
      <c r="M536" s="166"/>
      <c r="N536" s="167"/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T536" s="18" t="s">
        <v>175</v>
      </c>
      <c r="AU536" s="18" t="s">
        <v>84</v>
      </c>
    </row>
    <row r="537" spans="1:65" s="2" customFormat="1" ht="19.5">
      <c r="A537" s="33"/>
      <c r="B537" s="34"/>
      <c r="C537" s="33"/>
      <c r="D537" s="163" t="s">
        <v>177</v>
      </c>
      <c r="E537" s="33"/>
      <c r="F537" s="168" t="s">
        <v>178</v>
      </c>
      <c r="G537" s="33"/>
      <c r="H537" s="33"/>
      <c r="I537" s="165"/>
      <c r="J537" s="33"/>
      <c r="K537" s="33"/>
      <c r="L537" s="34"/>
      <c r="M537" s="166"/>
      <c r="N537" s="167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177</v>
      </c>
      <c r="AU537" s="18" t="s">
        <v>84</v>
      </c>
    </row>
    <row r="538" spans="1:65" s="14" customFormat="1">
      <c r="B538" s="176"/>
      <c r="D538" s="163" t="s">
        <v>179</v>
      </c>
      <c r="E538" s="177" t="s">
        <v>1</v>
      </c>
      <c r="F538" s="178" t="s">
        <v>656</v>
      </c>
      <c r="H538" s="179">
        <v>9</v>
      </c>
      <c r="I538" s="180"/>
      <c r="L538" s="176"/>
      <c r="M538" s="181"/>
      <c r="N538" s="182"/>
      <c r="O538" s="182"/>
      <c r="P538" s="182"/>
      <c r="Q538" s="182"/>
      <c r="R538" s="182"/>
      <c r="S538" s="182"/>
      <c r="T538" s="183"/>
      <c r="AT538" s="177" t="s">
        <v>179</v>
      </c>
      <c r="AU538" s="177" t="s">
        <v>84</v>
      </c>
      <c r="AV538" s="14" t="s">
        <v>84</v>
      </c>
      <c r="AW538" s="14" t="s">
        <v>31</v>
      </c>
      <c r="AX538" s="14" t="s">
        <v>75</v>
      </c>
      <c r="AY538" s="177" t="s">
        <v>168</v>
      </c>
    </row>
    <row r="539" spans="1:65" s="14" customFormat="1">
      <c r="B539" s="176"/>
      <c r="D539" s="163" t="s">
        <v>179</v>
      </c>
      <c r="E539" s="177" t="s">
        <v>1</v>
      </c>
      <c r="F539" s="178" t="s">
        <v>657</v>
      </c>
      <c r="H539" s="179">
        <v>1.024</v>
      </c>
      <c r="I539" s="180"/>
      <c r="L539" s="176"/>
      <c r="M539" s="181"/>
      <c r="N539" s="182"/>
      <c r="O539" s="182"/>
      <c r="P539" s="182"/>
      <c r="Q539" s="182"/>
      <c r="R539" s="182"/>
      <c r="S539" s="182"/>
      <c r="T539" s="183"/>
      <c r="AT539" s="177" t="s">
        <v>179</v>
      </c>
      <c r="AU539" s="177" t="s">
        <v>84</v>
      </c>
      <c r="AV539" s="14" t="s">
        <v>84</v>
      </c>
      <c r="AW539" s="14" t="s">
        <v>31</v>
      </c>
      <c r="AX539" s="14" t="s">
        <v>75</v>
      </c>
      <c r="AY539" s="177" t="s">
        <v>168</v>
      </c>
    </row>
    <row r="540" spans="1:65" s="14" customFormat="1">
      <c r="B540" s="176"/>
      <c r="D540" s="163" t="s">
        <v>179</v>
      </c>
      <c r="E540" s="177" t="s">
        <v>1</v>
      </c>
      <c r="F540" s="178" t="s">
        <v>658</v>
      </c>
      <c r="H540" s="179">
        <v>1.88</v>
      </c>
      <c r="I540" s="180"/>
      <c r="L540" s="176"/>
      <c r="M540" s="181"/>
      <c r="N540" s="182"/>
      <c r="O540" s="182"/>
      <c r="P540" s="182"/>
      <c r="Q540" s="182"/>
      <c r="R540" s="182"/>
      <c r="S540" s="182"/>
      <c r="T540" s="183"/>
      <c r="AT540" s="177" t="s">
        <v>179</v>
      </c>
      <c r="AU540" s="177" t="s">
        <v>84</v>
      </c>
      <c r="AV540" s="14" t="s">
        <v>84</v>
      </c>
      <c r="AW540" s="14" t="s">
        <v>31</v>
      </c>
      <c r="AX540" s="14" t="s">
        <v>75</v>
      </c>
      <c r="AY540" s="177" t="s">
        <v>168</v>
      </c>
    </row>
    <row r="541" spans="1:65" s="14" customFormat="1">
      <c r="B541" s="176"/>
      <c r="D541" s="163" t="s">
        <v>179</v>
      </c>
      <c r="E541" s="177" t="s">
        <v>1</v>
      </c>
      <c r="F541" s="178" t="s">
        <v>659</v>
      </c>
      <c r="H541" s="179">
        <v>1.986</v>
      </c>
      <c r="I541" s="180"/>
      <c r="L541" s="176"/>
      <c r="M541" s="181"/>
      <c r="N541" s="182"/>
      <c r="O541" s="182"/>
      <c r="P541" s="182"/>
      <c r="Q541" s="182"/>
      <c r="R541" s="182"/>
      <c r="S541" s="182"/>
      <c r="T541" s="183"/>
      <c r="AT541" s="177" t="s">
        <v>179</v>
      </c>
      <c r="AU541" s="177" t="s">
        <v>84</v>
      </c>
      <c r="AV541" s="14" t="s">
        <v>84</v>
      </c>
      <c r="AW541" s="14" t="s">
        <v>31</v>
      </c>
      <c r="AX541" s="14" t="s">
        <v>75</v>
      </c>
      <c r="AY541" s="177" t="s">
        <v>168</v>
      </c>
    </row>
    <row r="542" spans="1:65" s="14" customFormat="1">
      <c r="B542" s="176"/>
      <c r="D542" s="163" t="s">
        <v>179</v>
      </c>
      <c r="E542" s="177" t="s">
        <v>1</v>
      </c>
      <c r="F542" s="178" t="s">
        <v>660</v>
      </c>
      <c r="H542" s="179">
        <v>1.88</v>
      </c>
      <c r="I542" s="180"/>
      <c r="L542" s="176"/>
      <c r="M542" s="181"/>
      <c r="N542" s="182"/>
      <c r="O542" s="182"/>
      <c r="P542" s="182"/>
      <c r="Q542" s="182"/>
      <c r="R542" s="182"/>
      <c r="S542" s="182"/>
      <c r="T542" s="183"/>
      <c r="AT542" s="177" t="s">
        <v>179</v>
      </c>
      <c r="AU542" s="177" t="s">
        <v>84</v>
      </c>
      <c r="AV542" s="14" t="s">
        <v>84</v>
      </c>
      <c r="AW542" s="14" t="s">
        <v>31</v>
      </c>
      <c r="AX542" s="14" t="s">
        <v>75</v>
      </c>
      <c r="AY542" s="177" t="s">
        <v>168</v>
      </c>
    </row>
    <row r="543" spans="1:65" s="13" customFormat="1">
      <c r="B543" s="169"/>
      <c r="D543" s="163" t="s">
        <v>179</v>
      </c>
      <c r="E543" s="170" t="s">
        <v>1</v>
      </c>
      <c r="F543" s="171" t="s">
        <v>661</v>
      </c>
      <c r="H543" s="170" t="s">
        <v>1</v>
      </c>
      <c r="I543" s="172"/>
      <c r="L543" s="169"/>
      <c r="M543" s="173"/>
      <c r="N543" s="174"/>
      <c r="O543" s="174"/>
      <c r="P543" s="174"/>
      <c r="Q543" s="174"/>
      <c r="R543" s="174"/>
      <c r="S543" s="174"/>
      <c r="T543" s="175"/>
      <c r="AT543" s="170" t="s">
        <v>179</v>
      </c>
      <c r="AU543" s="170" t="s">
        <v>84</v>
      </c>
      <c r="AV543" s="13" t="s">
        <v>82</v>
      </c>
      <c r="AW543" s="13" t="s">
        <v>31</v>
      </c>
      <c r="AX543" s="13" t="s">
        <v>75</v>
      </c>
      <c r="AY543" s="170" t="s">
        <v>168</v>
      </c>
    </row>
    <row r="544" spans="1:65" s="14" customFormat="1">
      <c r="B544" s="176"/>
      <c r="D544" s="163" t="s">
        <v>179</v>
      </c>
      <c r="E544" s="177" t="s">
        <v>1</v>
      </c>
      <c r="F544" s="178" t="s">
        <v>662</v>
      </c>
      <c r="H544" s="179">
        <v>37.840000000000003</v>
      </c>
      <c r="I544" s="180"/>
      <c r="L544" s="176"/>
      <c r="M544" s="181"/>
      <c r="N544" s="182"/>
      <c r="O544" s="182"/>
      <c r="P544" s="182"/>
      <c r="Q544" s="182"/>
      <c r="R544" s="182"/>
      <c r="S544" s="182"/>
      <c r="T544" s="183"/>
      <c r="AT544" s="177" t="s">
        <v>179</v>
      </c>
      <c r="AU544" s="177" t="s">
        <v>84</v>
      </c>
      <c r="AV544" s="14" t="s">
        <v>84</v>
      </c>
      <c r="AW544" s="14" t="s">
        <v>31</v>
      </c>
      <c r="AX544" s="14" t="s">
        <v>75</v>
      </c>
      <c r="AY544" s="177" t="s">
        <v>168</v>
      </c>
    </row>
    <row r="545" spans="1:65" s="14" customFormat="1">
      <c r="B545" s="176"/>
      <c r="D545" s="163" t="s">
        <v>179</v>
      </c>
      <c r="E545" s="177" t="s">
        <v>1</v>
      </c>
      <c r="F545" s="178" t="s">
        <v>663</v>
      </c>
      <c r="H545" s="179">
        <v>0.49199999999999999</v>
      </c>
      <c r="I545" s="180"/>
      <c r="L545" s="176"/>
      <c r="M545" s="181"/>
      <c r="N545" s="182"/>
      <c r="O545" s="182"/>
      <c r="P545" s="182"/>
      <c r="Q545" s="182"/>
      <c r="R545" s="182"/>
      <c r="S545" s="182"/>
      <c r="T545" s="183"/>
      <c r="AT545" s="177" t="s">
        <v>179</v>
      </c>
      <c r="AU545" s="177" t="s">
        <v>84</v>
      </c>
      <c r="AV545" s="14" t="s">
        <v>84</v>
      </c>
      <c r="AW545" s="14" t="s">
        <v>31</v>
      </c>
      <c r="AX545" s="14" t="s">
        <v>75</v>
      </c>
      <c r="AY545" s="177" t="s">
        <v>168</v>
      </c>
    </row>
    <row r="546" spans="1:65" s="14" customFormat="1">
      <c r="B546" s="176"/>
      <c r="D546" s="163" t="s">
        <v>179</v>
      </c>
      <c r="E546" s="177" t="s">
        <v>1</v>
      </c>
      <c r="F546" s="178" t="s">
        <v>664</v>
      </c>
      <c r="H546" s="179">
        <v>0.32</v>
      </c>
      <c r="I546" s="180"/>
      <c r="L546" s="176"/>
      <c r="M546" s="181"/>
      <c r="N546" s="182"/>
      <c r="O546" s="182"/>
      <c r="P546" s="182"/>
      <c r="Q546" s="182"/>
      <c r="R546" s="182"/>
      <c r="S546" s="182"/>
      <c r="T546" s="183"/>
      <c r="AT546" s="177" t="s">
        <v>179</v>
      </c>
      <c r="AU546" s="177" t="s">
        <v>84</v>
      </c>
      <c r="AV546" s="14" t="s">
        <v>84</v>
      </c>
      <c r="AW546" s="14" t="s">
        <v>31</v>
      </c>
      <c r="AX546" s="14" t="s">
        <v>75</v>
      </c>
      <c r="AY546" s="177" t="s">
        <v>168</v>
      </c>
    </row>
    <row r="547" spans="1:65" s="14" customFormat="1">
      <c r="B547" s="176"/>
      <c r="D547" s="163" t="s">
        <v>179</v>
      </c>
      <c r="E547" s="177" t="s">
        <v>1</v>
      </c>
      <c r="F547" s="178" t="s">
        <v>665</v>
      </c>
      <c r="H547" s="179">
        <v>0.52200000000000002</v>
      </c>
      <c r="I547" s="180"/>
      <c r="L547" s="176"/>
      <c r="M547" s="181"/>
      <c r="N547" s="182"/>
      <c r="O547" s="182"/>
      <c r="P547" s="182"/>
      <c r="Q547" s="182"/>
      <c r="R547" s="182"/>
      <c r="S547" s="182"/>
      <c r="T547" s="183"/>
      <c r="AT547" s="177" t="s">
        <v>179</v>
      </c>
      <c r="AU547" s="177" t="s">
        <v>84</v>
      </c>
      <c r="AV547" s="14" t="s">
        <v>84</v>
      </c>
      <c r="AW547" s="14" t="s">
        <v>31</v>
      </c>
      <c r="AX547" s="14" t="s">
        <v>75</v>
      </c>
      <c r="AY547" s="177" t="s">
        <v>168</v>
      </c>
    </row>
    <row r="548" spans="1:65" s="14" customFormat="1">
      <c r="B548" s="176"/>
      <c r="D548" s="163" t="s">
        <v>179</v>
      </c>
      <c r="E548" s="177" t="s">
        <v>1</v>
      </c>
      <c r="F548" s="178" t="s">
        <v>666</v>
      </c>
      <c r="H548" s="179">
        <v>0.28100000000000003</v>
      </c>
      <c r="I548" s="180"/>
      <c r="L548" s="176"/>
      <c r="M548" s="181"/>
      <c r="N548" s="182"/>
      <c r="O548" s="182"/>
      <c r="P548" s="182"/>
      <c r="Q548" s="182"/>
      <c r="R548" s="182"/>
      <c r="S548" s="182"/>
      <c r="T548" s="183"/>
      <c r="AT548" s="177" t="s">
        <v>179</v>
      </c>
      <c r="AU548" s="177" t="s">
        <v>84</v>
      </c>
      <c r="AV548" s="14" t="s">
        <v>84</v>
      </c>
      <c r="AW548" s="14" t="s">
        <v>31</v>
      </c>
      <c r="AX548" s="14" t="s">
        <v>75</v>
      </c>
      <c r="AY548" s="177" t="s">
        <v>168</v>
      </c>
    </row>
    <row r="549" spans="1:65" s="15" customFormat="1">
      <c r="B549" s="184"/>
      <c r="D549" s="163" t="s">
        <v>179</v>
      </c>
      <c r="E549" s="185" t="s">
        <v>1</v>
      </c>
      <c r="F549" s="186" t="s">
        <v>184</v>
      </c>
      <c r="H549" s="187">
        <v>55.225000000000001</v>
      </c>
      <c r="I549" s="188"/>
      <c r="L549" s="184"/>
      <c r="M549" s="189"/>
      <c r="N549" s="190"/>
      <c r="O549" s="190"/>
      <c r="P549" s="190"/>
      <c r="Q549" s="190"/>
      <c r="R549" s="190"/>
      <c r="S549" s="190"/>
      <c r="T549" s="191"/>
      <c r="AT549" s="185" t="s">
        <v>179</v>
      </c>
      <c r="AU549" s="185" t="s">
        <v>84</v>
      </c>
      <c r="AV549" s="15" t="s">
        <v>108</v>
      </c>
      <c r="AW549" s="15" t="s">
        <v>31</v>
      </c>
      <c r="AX549" s="15" t="s">
        <v>82</v>
      </c>
      <c r="AY549" s="185" t="s">
        <v>168</v>
      </c>
    </row>
    <row r="550" spans="1:65" s="2" customFormat="1" ht="24.2" customHeight="1">
      <c r="A550" s="33"/>
      <c r="B550" s="149"/>
      <c r="C550" s="150" t="s">
        <v>667</v>
      </c>
      <c r="D550" s="150" t="s">
        <v>170</v>
      </c>
      <c r="E550" s="151" t="s">
        <v>668</v>
      </c>
      <c r="F550" s="152" t="s">
        <v>669</v>
      </c>
      <c r="G550" s="153" t="s">
        <v>670</v>
      </c>
      <c r="H550" s="154">
        <v>18</v>
      </c>
      <c r="I550" s="155"/>
      <c r="J550" s="156">
        <f>ROUND(I550*H550,2)</f>
        <v>0</v>
      </c>
      <c r="K550" s="152" t="s">
        <v>187</v>
      </c>
      <c r="L550" s="34"/>
      <c r="M550" s="157" t="s">
        <v>1</v>
      </c>
      <c r="N550" s="158" t="s">
        <v>40</v>
      </c>
      <c r="O550" s="59"/>
      <c r="P550" s="159">
        <f>O550*H550</f>
        <v>0</v>
      </c>
      <c r="Q550" s="159">
        <v>8.7419999999999998E-2</v>
      </c>
      <c r="R550" s="159">
        <f>Q550*H550</f>
        <v>1.5735600000000001</v>
      </c>
      <c r="S550" s="159">
        <v>0</v>
      </c>
      <c r="T550" s="160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1" t="s">
        <v>108</v>
      </c>
      <c r="AT550" s="161" t="s">
        <v>170</v>
      </c>
      <c r="AU550" s="161" t="s">
        <v>84</v>
      </c>
      <c r="AY550" s="18" t="s">
        <v>168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82</v>
      </c>
      <c r="BK550" s="162">
        <f>ROUND(I550*H550,2)</f>
        <v>0</v>
      </c>
      <c r="BL550" s="18" t="s">
        <v>108</v>
      </c>
      <c r="BM550" s="161" t="s">
        <v>671</v>
      </c>
    </row>
    <row r="551" spans="1:65" s="2" customFormat="1" ht="19.5">
      <c r="A551" s="33"/>
      <c r="B551" s="34"/>
      <c r="C551" s="33"/>
      <c r="D551" s="163" t="s">
        <v>175</v>
      </c>
      <c r="E551" s="33"/>
      <c r="F551" s="164" t="s">
        <v>672</v>
      </c>
      <c r="G551" s="33"/>
      <c r="H551" s="33"/>
      <c r="I551" s="165"/>
      <c r="J551" s="33"/>
      <c r="K551" s="33"/>
      <c r="L551" s="34"/>
      <c r="M551" s="166"/>
      <c r="N551" s="167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175</v>
      </c>
      <c r="AU551" s="18" t="s">
        <v>84</v>
      </c>
    </row>
    <row r="552" spans="1:65" s="2" customFormat="1" ht="19.5">
      <c r="A552" s="33"/>
      <c r="B552" s="34"/>
      <c r="C552" s="33"/>
      <c r="D552" s="163" t="s">
        <v>177</v>
      </c>
      <c r="E552" s="33"/>
      <c r="F552" s="168" t="s">
        <v>178</v>
      </c>
      <c r="G552" s="33"/>
      <c r="H552" s="33"/>
      <c r="I552" s="165"/>
      <c r="J552" s="33"/>
      <c r="K552" s="33"/>
      <c r="L552" s="34"/>
      <c r="M552" s="166"/>
      <c r="N552" s="167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177</v>
      </c>
      <c r="AU552" s="18" t="s">
        <v>84</v>
      </c>
    </row>
    <row r="553" spans="1:65" s="14" customFormat="1">
      <c r="B553" s="176"/>
      <c r="D553" s="163" t="s">
        <v>179</v>
      </c>
      <c r="E553" s="177" t="s">
        <v>1</v>
      </c>
      <c r="F553" s="178" t="s">
        <v>673</v>
      </c>
      <c r="H553" s="179">
        <v>15</v>
      </c>
      <c r="I553" s="180"/>
      <c r="L553" s="176"/>
      <c r="M553" s="181"/>
      <c r="N553" s="182"/>
      <c r="O553" s="182"/>
      <c r="P553" s="182"/>
      <c r="Q553" s="182"/>
      <c r="R553" s="182"/>
      <c r="S553" s="182"/>
      <c r="T553" s="183"/>
      <c r="AT553" s="177" t="s">
        <v>179</v>
      </c>
      <c r="AU553" s="177" t="s">
        <v>84</v>
      </c>
      <c r="AV553" s="14" t="s">
        <v>84</v>
      </c>
      <c r="AW553" s="14" t="s">
        <v>31</v>
      </c>
      <c r="AX553" s="14" t="s">
        <v>75</v>
      </c>
      <c r="AY553" s="177" t="s">
        <v>168</v>
      </c>
    </row>
    <row r="554" spans="1:65" s="14" customFormat="1">
      <c r="B554" s="176"/>
      <c r="D554" s="163" t="s">
        <v>179</v>
      </c>
      <c r="E554" s="177" t="s">
        <v>1</v>
      </c>
      <c r="F554" s="178" t="s">
        <v>674</v>
      </c>
      <c r="H554" s="179">
        <v>3</v>
      </c>
      <c r="I554" s="180"/>
      <c r="L554" s="176"/>
      <c r="M554" s="181"/>
      <c r="N554" s="182"/>
      <c r="O554" s="182"/>
      <c r="P554" s="182"/>
      <c r="Q554" s="182"/>
      <c r="R554" s="182"/>
      <c r="S554" s="182"/>
      <c r="T554" s="183"/>
      <c r="AT554" s="177" t="s">
        <v>179</v>
      </c>
      <c r="AU554" s="177" t="s">
        <v>84</v>
      </c>
      <c r="AV554" s="14" t="s">
        <v>84</v>
      </c>
      <c r="AW554" s="14" t="s">
        <v>31</v>
      </c>
      <c r="AX554" s="14" t="s">
        <v>75</v>
      </c>
      <c r="AY554" s="177" t="s">
        <v>168</v>
      </c>
    </row>
    <row r="555" spans="1:65" s="15" customFormat="1">
      <c r="B555" s="184"/>
      <c r="D555" s="163" t="s">
        <v>179</v>
      </c>
      <c r="E555" s="185" t="s">
        <v>1</v>
      </c>
      <c r="F555" s="186" t="s">
        <v>184</v>
      </c>
      <c r="H555" s="187">
        <v>18</v>
      </c>
      <c r="I555" s="188"/>
      <c r="L555" s="184"/>
      <c r="M555" s="189"/>
      <c r="N555" s="190"/>
      <c r="O555" s="190"/>
      <c r="P555" s="190"/>
      <c r="Q555" s="190"/>
      <c r="R555" s="190"/>
      <c r="S555" s="190"/>
      <c r="T555" s="191"/>
      <c r="AT555" s="185" t="s">
        <v>179</v>
      </c>
      <c r="AU555" s="185" t="s">
        <v>84</v>
      </c>
      <c r="AV555" s="15" t="s">
        <v>108</v>
      </c>
      <c r="AW555" s="15" t="s">
        <v>31</v>
      </c>
      <c r="AX555" s="15" t="s">
        <v>82</v>
      </c>
      <c r="AY555" s="185" t="s">
        <v>168</v>
      </c>
    </row>
    <row r="556" spans="1:65" s="2" customFormat="1" ht="24.2" customHeight="1">
      <c r="A556" s="33"/>
      <c r="B556" s="149"/>
      <c r="C556" s="200" t="s">
        <v>675</v>
      </c>
      <c r="D556" s="200" t="s">
        <v>523</v>
      </c>
      <c r="E556" s="201" t="s">
        <v>676</v>
      </c>
      <c r="F556" s="202" t="s">
        <v>677</v>
      </c>
      <c r="G556" s="203" t="s">
        <v>670</v>
      </c>
      <c r="H556" s="204">
        <v>1</v>
      </c>
      <c r="I556" s="205"/>
      <c r="J556" s="206">
        <f>ROUND(I556*H556,2)</f>
        <v>0</v>
      </c>
      <c r="K556" s="202" t="s">
        <v>187</v>
      </c>
      <c r="L556" s="207"/>
      <c r="M556" s="208" t="s">
        <v>1</v>
      </c>
      <c r="N556" s="209" t="s">
        <v>40</v>
      </c>
      <c r="O556" s="59"/>
      <c r="P556" s="159">
        <f>O556*H556</f>
        <v>0</v>
      </c>
      <c r="Q556" s="159">
        <v>2.8000000000000001E-2</v>
      </c>
      <c r="R556" s="159">
        <f>Q556*H556</f>
        <v>2.8000000000000001E-2</v>
      </c>
      <c r="S556" s="159">
        <v>0</v>
      </c>
      <c r="T556" s="160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61" t="s">
        <v>244</v>
      </c>
      <c r="AT556" s="161" t="s">
        <v>523</v>
      </c>
      <c r="AU556" s="161" t="s">
        <v>84</v>
      </c>
      <c r="AY556" s="18" t="s">
        <v>168</v>
      </c>
      <c r="BE556" s="162">
        <f>IF(N556="základní",J556,0)</f>
        <v>0</v>
      </c>
      <c r="BF556" s="162">
        <f>IF(N556="snížená",J556,0)</f>
        <v>0</v>
      </c>
      <c r="BG556" s="162">
        <f>IF(N556="zákl. přenesená",J556,0)</f>
        <v>0</v>
      </c>
      <c r="BH556" s="162">
        <f>IF(N556="sníž. přenesená",J556,0)</f>
        <v>0</v>
      </c>
      <c r="BI556" s="162">
        <f>IF(N556="nulová",J556,0)</f>
        <v>0</v>
      </c>
      <c r="BJ556" s="18" t="s">
        <v>82</v>
      </c>
      <c r="BK556" s="162">
        <f>ROUND(I556*H556,2)</f>
        <v>0</v>
      </c>
      <c r="BL556" s="18" t="s">
        <v>108</v>
      </c>
      <c r="BM556" s="161" t="s">
        <v>678</v>
      </c>
    </row>
    <row r="557" spans="1:65" s="2" customFormat="1">
      <c r="A557" s="33"/>
      <c r="B557" s="34"/>
      <c r="C557" s="33"/>
      <c r="D557" s="163" t="s">
        <v>175</v>
      </c>
      <c r="E557" s="33"/>
      <c r="F557" s="164" t="s">
        <v>677</v>
      </c>
      <c r="G557" s="33"/>
      <c r="H557" s="33"/>
      <c r="I557" s="165"/>
      <c r="J557" s="33"/>
      <c r="K557" s="33"/>
      <c r="L557" s="34"/>
      <c r="M557" s="166"/>
      <c r="N557" s="167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175</v>
      </c>
      <c r="AU557" s="18" t="s">
        <v>84</v>
      </c>
    </row>
    <row r="558" spans="1:65" s="14" customFormat="1">
      <c r="B558" s="176"/>
      <c r="D558" s="163" t="s">
        <v>179</v>
      </c>
      <c r="E558" s="177" t="s">
        <v>1</v>
      </c>
      <c r="F558" s="178" t="s">
        <v>679</v>
      </c>
      <c r="H558" s="179">
        <v>1</v>
      </c>
      <c r="I558" s="180"/>
      <c r="L558" s="176"/>
      <c r="M558" s="181"/>
      <c r="N558" s="182"/>
      <c r="O558" s="182"/>
      <c r="P558" s="182"/>
      <c r="Q558" s="182"/>
      <c r="R558" s="182"/>
      <c r="S558" s="182"/>
      <c r="T558" s="183"/>
      <c r="AT558" s="177" t="s">
        <v>179</v>
      </c>
      <c r="AU558" s="177" t="s">
        <v>84</v>
      </c>
      <c r="AV558" s="14" t="s">
        <v>84</v>
      </c>
      <c r="AW558" s="14" t="s">
        <v>31</v>
      </c>
      <c r="AX558" s="14" t="s">
        <v>82</v>
      </c>
      <c r="AY558" s="177" t="s">
        <v>168</v>
      </c>
    </row>
    <row r="559" spans="1:65" s="2" customFormat="1" ht="24.2" customHeight="1">
      <c r="A559" s="33"/>
      <c r="B559" s="149"/>
      <c r="C559" s="200" t="s">
        <v>680</v>
      </c>
      <c r="D559" s="200" t="s">
        <v>523</v>
      </c>
      <c r="E559" s="201" t="s">
        <v>681</v>
      </c>
      <c r="F559" s="202" t="s">
        <v>682</v>
      </c>
      <c r="G559" s="203" t="s">
        <v>670</v>
      </c>
      <c r="H559" s="204">
        <v>7</v>
      </c>
      <c r="I559" s="205"/>
      <c r="J559" s="206">
        <f>ROUND(I559*H559,2)</f>
        <v>0</v>
      </c>
      <c r="K559" s="202" t="s">
        <v>187</v>
      </c>
      <c r="L559" s="207"/>
      <c r="M559" s="208" t="s">
        <v>1</v>
      </c>
      <c r="N559" s="209" t="s">
        <v>40</v>
      </c>
      <c r="O559" s="59"/>
      <c r="P559" s="159">
        <f>O559*H559</f>
        <v>0</v>
      </c>
      <c r="Q559" s="159">
        <v>0.04</v>
      </c>
      <c r="R559" s="159">
        <f>Q559*H559</f>
        <v>0.28000000000000003</v>
      </c>
      <c r="S559" s="159">
        <v>0</v>
      </c>
      <c r="T559" s="160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61" t="s">
        <v>244</v>
      </c>
      <c r="AT559" s="161" t="s">
        <v>523</v>
      </c>
      <c r="AU559" s="161" t="s">
        <v>84</v>
      </c>
      <c r="AY559" s="18" t="s">
        <v>168</v>
      </c>
      <c r="BE559" s="162">
        <f>IF(N559="základní",J559,0)</f>
        <v>0</v>
      </c>
      <c r="BF559" s="162">
        <f>IF(N559="snížená",J559,0)</f>
        <v>0</v>
      </c>
      <c r="BG559" s="162">
        <f>IF(N559="zákl. přenesená",J559,0)</f>
        <v>0</v>
      </c>
      <c r="BH559" s="162">
        <f>IF(N559="sníž. přenesená",J559,0)</f>
        <v>0</v>
      </c>
      <c r="BI559" s="162">
        <f>IF(N559="nulová",J559,0)</f>
        <v>0</v>
      </c>
      <c r="BJ559" s="18" t="s">
        <v>82</v>
      </c>
      <c r="BK559" s="162">
        <f>ROUND(I559*H559,2)</f>
        <v>0</v>
      </c>
      <c r="BL559" s="18" t="s">
        <v>108</v>
      </c>
      <c r="BM559" s="161" t="s">
        <v>683</v>
      </c>
    </row>
    <row r="560" spans="1:65" s="2" customFormat="1">
      <c r="A560" s="33"/>
      <c r="B560" s="34"/>
      <c r="C560" s="33"/>
      <c r="D560" s="163" t="s">
        <v>175</v>
      </c>
      <c r="E560" s="33"/>
      <c r="F560" s="164" t="s">
        <v>682</v>
      </c>
      <c r="G560" s="33"/>
      <c r="H560" s="33"/>
      <c r="I560" s="165"/>
      <c r="J560" s="33"/>
      <c r="K560" s="33"/>
      <c r="L560" s="34"/>
      <c r="M560" s="166"/>
      <c r="N560" s="167"/>
      <c r="O560" s="59"/>
      <c r="P560" s="59"/>
      <c r="Q560" s="59"/>
      <c r="R560" s="59"/>
      <c r="S560" s="59"/>
      <c r="T560" s="60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T560" s="18" t="s">
        <v>175</v>
      </c>
      <c r="AU560" s="18" t="s">
        <v>84</v>
      </c>
    </row>
    <row r="561" spans="1:65" s="2" customFormat="1" ht="24.2" customHeight="1">
      <c r="A561" s="33"/>
      <c r="B561" s="149"/>
      <c r="C561" s="200" t="s">
        <v>684</v>
      </c>
      <c r="D561" s="200" t="s">
        <v>523</v>
      </c>
      <c r="E561" s="201" t="s">
        <v>685</v>
      </c>
      <c r="F561" s="202" t="s">
        <v>686</v>
      </c>
      <c r="G561" s="203" t="s">
        <v>670</v>
      </c>
      <c r="H561" s="204">
        <v>4</v>
      </c>
      <c r="I561" s="205"/>
      <c r="J561" s="206">
        <f>ROUND(I561*H561,2)</f>
        <v>0</v>
      </c>
      <c r="K561" s="202" t="s">
        <v>187</v>
      </c>
      <c r="L561" s="207"/>
      <c r="M561" s="208" t="s">
        <v>1</v>
      </c>
      <c r="N561" s="209" t="s">
        <v>40</v>
      </c>
      <c r="O561" s="59"/>
      <c r="P561" s="159">
        <f>O561*H561</f>
        <v>0</v>
      </c>
      <c r="Q561" s="159">
        <v>5.0999999999999997E-2</v>
      </c>
      <c r="R561" s="159">
        <f>Q561*H561</f>
        <v>0.20399999999999999</v>
      </c>
      <c r="S561" s="159">
        <v>0</v>
      </c>
      <c r="T561" s="160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1" t="s">
        <v>244</v>
      </c>
      <c r="AT561" s="161" t="s">
        <v>523</v>
      </c>
      <c r="AU561" s="161" t="s">
        <v>84</v>
      </c>
      <c r="AY561" s="18" t="s">
        <v>168</v>
      </c>
      <c r="BE561" s="162">
        <f>IF(N561="základní",J561,0)</f>
        <v>0</v>
      </c>
      <c r="BF561" s="162">
        <f>IF(N561="snížená",J561,0)</f>
        <v>0</v>
      </c>
      <c r="BG561" s="162">
        <f>IF(N561="zákl. přenesená",J561,0)</f>
        <v>0</v>
      </c>
      <c r="BH561" s="162">
        <f>IF(N561="sníž. přenesená",J561,0)</f>
        <v>0</v>
      </c>
      <c r="BI561" s="162">
        <f>IF(N561="nulová",J561,0)</f>
        <v>0</v>
      </c>
      <c r="BJ561" s="18" t="s">
        <v>82</v>
      </c>
      <c r="BK561" s="162">
        <f>ROUND(I561*H561,2)</f>
        <v>0</v>
      </c>
      <c r="BL561" s="18" t="s">
        <v>108</v>
      </c>
      <c r="BM561" s="161" t="s">
        <v>687</v>
      </c>
    </row>
    <row r="562" spans="1:65" s="2" customFormat="1">
      <c r="A562" s="33"/>
      <c r="B562" s="34"/>
      <c r="C562" s="33"/>
      <c r="D562" s="163" t="s">
        <v>175</v>
      </c>
      <c r="E562" s="33"/>
      <c r="F562" s="164" t="s">
        <v>686</v>
      </c>
      <c r="G562" s="33"/>
      <c r="H562" s="33"/>
      <c r="I562" s="165"/>
      <c r="J562" s="33"/>
      <c r="K562" s="33"/>
      <c r="L562" s="34"/>
      <c r="M562" s="166"/>
      <c r="N562" s="167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8" t="s">
        <v>175</v>
      </c>
      <c r="AU562" s="18" t="s">
        <v>84</v>
      </c>
    </row>
    <row r="563" spans="1:65" s="14" customFormat="1">
      <c r="B563" s="176"/>
      <c r="D563" s="163" t="s">
        <v>179</v>
      </c>
      <c r="E563" s="177" t="s">
        <v>1</v>
      </c>
      <c r="F563" s="178" t="s">
        <v>84</v>
      </c>
      <c r="H563" s="179">
        <v>2</v>
      </c>
      <c r="I563" s="180"/>
      <c r="L563" s="176"/>
      <c r="M563" s="181"/>
      <c r="N563" s="182"/>
      <c r="O563" s="182"/>
      <c r="P563" s="182"/>
      <c r="Q563" s="182"/>
      <c r="R563" s="182"/>
      <c r="S563" s="182"/>
      <c r="T563" s="183"/>
      <c r="AT563" s="177" t="s">
        <v>179</v>
      </c>
      <c r="AU563" s="177" t="s">
        <v>84</v>
      </c>
      <c r="AV563" s="14" t="s">
        <v>84</v>
      </c>
      <c r="AW563" s="14" t="s">
        <v>31</v>
      </c>
      <c r="AX563" s="14" t="s">
        <v>75</v>
      </c>
      <c r="AY563" s="177" t="s">
        <v>168</v>
      </c>
    </row>
    <row r="564" spans="1:65" s="14" customFormat="1">
      <c r="B564" s="176"/>
      <c r="D564" s="163" t="s">
        <v>179</v>
      </c>
      <c r="E564" s="177" t="s">
        <v>1</v>
      </c>
      <c r="F564" s="178" t="s">
        <v>688</v>
      </c>
      <c r="H564" s="179">
        <v>2</v>
      </c>
      <c r="I564" s="180"/>
      <c r="L564" s="176"/>
      <c r="M564" s="181"/>
      <c r="N564" s="182"/>
      <c r="O564" s="182"/>
      <c r="P564" s="182"/>
      <c r="Q564" s="182"/>
      <c r="R564" s="182"/>
      <c r="S564" s="182"/>
      <c r="T564" s="183"/>
      <c r="AT564" s="177" t="s">
        <v>179</v>
      </c>
      <c r="AU564" s="177" t="s">
        <v>84</v>
      </c>
      <c r="AV564" s="14" t="s">
        <v>84</v>
      </c>
      <c r="AW564" s="14" t="s">
        <v>31</v>
      </c>
      <c r="AX564" s="14" t="s">
        <v>75</v>
      </c>
      <c r="AY564" s="177" t="s">
        <v>168</v>
      </c>
    </row>
    <row r="565" spans="1:65" s="15" customFormat="1">
      <c r="B565" s="184"/>
      <c r="D565" s="163" t="s">
        <v>179</v>
      </c>
      <c r="E565" s="185" t="s">
        <v>1</v>
      </c>
      <c r="F565" s="186" t="s">
        <v>184</v>
      </c>
      <c r="H565" s="187">
        <v>4</v>
      </c>
      <c r="I565" s="188"/>
      <c r="L565" s="184"/>
      <c r="M565" s="189"/>
      <c r="N565" s="190"/>
      <c r="O565" s="190"/>
      <c r="P565" s="190"/>
      <c r="Q565" s="190"/>
      <c r="R565" s="190"/>
      <c r="S565" s="190"/>
      <c r="T565" s="191"/>
      <c r="AT565" s="185" t="s">
        <v>179</v>
      </c>
      <c r="AU565" s="185" t="s">
        <v>84</v>
      </c>
      <c r="AV565" s="15" t="s">
        <v>108</v>
      </c>
      <c r="AW565" s="15" t="s">
        <v>31</v>
      </c>
      <c r="AX565" s="15" t="s">
        <v>82</v>
      </c>
      <c r="AY565" s="185" t="s">
        <v>168</v>
      </c>
    </row>
    <row r="566" spans="1:65" s="2" customFormat="1" ht="24.2" customHeight="1">
      <c r="A566" s="33"/>
      <c r="B566" s="149"/>
      <c r="C566" s="200" t="s">
        <v>689</v>
      </c>
      <c r="D566" s="200" t="s">
        <v>523</v>
      </c>
      <c r="E566" s="201" t="s">
        <v>690</v>
      </c>
      <c r="F566" s="202" t="s">
        <v>691</v>
      </c>
      <c r="G566" s="203" t="s">
        <v>670</v>
      </c>
      <c r="H566" s="204">
        <v>6</v>
      </c>
      <c r="I566" s="205"/>
      <c r="J566" s="206">
        <f>ROUND(I566*H566,2)</f>
        <v>0</v>
      </c>
      <c r="K566" s="202" t="s">
        <v>187</v>
      </c>
      <c r="L566" s="207"/>
      <c r="M566" s="208" t="s">
        <v>1</v>
      </c>
      <c r="N566" s="209" t="s">
        <v>40</v>
      </c>
      <c r="O566" s="59"/>
      <c r="P566" s="159">
        <f>O566*H566</f>
        <v>0</v>
      </c>
      <c r="Q566" s="159">
        <v>6.8000000000000005E-2</v>
      </c>
      <c r="R566" s="159">
        <f>Q566*H566</f>
        <v>0.40800000000000003</v>
      </c>
      <c r="S566" s="159">
        <v>0</v>
      </c>
      <c r="T566" s="160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1" t="s">
        <v>244</v>
      </c>
      <c r="AT566" s="161" t="s">
        <v>523</v>
      </c>
      <c r="AU566" s="161" t="s">
        <v>84</v>
      </c>
      <c r="AY566" s="18" t="s">
        <v>168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8" t="s">
        <v>82</v>
      </c>
      <c r="BK566" s="162">
        <f>ROUND(I566*H566,2)</f>
        <v>0</v>
      </c>
      <c r="BL566" s="18" t="s">
        <v>108</v>
      </c>
      <c r="BM566" s="161" t="s">
        <v>692</v>
      </c>
    </row>
    <row r="567" spans="1:65" s="2" customFormat="1">
      <c r="A567" s="33"/>
      <c r="B567" s="34"/>
      <c r="C567" s="33"/>
      <c r="D567" s="163" t="s">
        <v>175</v>
      </c>
      <c r="E567" s="33"/>
      <c r="F567" s="164" t="s">
        <v>691</v>
      </c>
      <c r="G567" s="33"/>
      <c r="H567" s="33"/>
      <c r="I567" s="165"/>
      <c r="J567" s="33"/>
      <c r="K567" s="33"/>
      <c r="L567" s="34"/>
      <c r="M567" s="166"/>
      <c r="N567" s="167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T567" s="18" t="s">
        <v>175</v>
      </c>
      <c r="AU567" s="18" t="s">
        <v>84</v>
      </c>
    </row>
    <row r="568" spans="1:65" s="2" customFormat="1" ht="24.2" customHeight="1">
      <c r="A568" s="33"/>
      <c r="B568" s="149"/>
      <c r="C568" s="150" t="s">
        <v>693</v>
      </c>
      <c r="D568" s="150" t="s">
        <v>170</v>
      </c>
      <c r="E568" s="151" t="s">
        <v>694</v>
      </c>
      <c r="F568" s="152" t="s">
        <v>695</v>
      </c>
      <c r="G568" s="153" t="s">
        <v>670</v>
      </c>
      <c r="H568" s="154">
        <v>2</v>
      </c>
      <c r="I568" s="155"/>
      <c r="J568" s="156">
        <f>ROUND(I568*H568,2)</f>
        <v>0</v>
      </c>
      <c r="K568" s="152" t="s">
        <v>187</v>
      </c>
      <c r="L568" s="34"/>
      <c r="M568" s="157" t="s">
        <v>1</v>
      </c>
      <c r="N568" s="158" t="s">
        <v>40</v>
      </c>
      <c r="O568" s="59"/>
      <c r="P568" s="159">
        <f>O568*H568</f>
        <v>0</v>
      </c>
      <c r="Q568" s="159">
        <v>8.7419999999999998E-2</v>
      </c>
      <c r="R568" s="159">
        <f>Q568*H568</f>
        <v>0.17484</v>
      </c>
      <c r="S568" s="159">
        <v>0</v>
      </c>
      <c r="T568" s="160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61" t="s">
        <v>108</v>
      </c>
      <c r="AT568" s="161" t="s">
        <v>170</v>
      </c>
      <c r="AU568" s="161" t="s">
        <v>84</v>
      </c>
      <c r="AY568" s="18" t="s">
        <v>168</v>
      </c>
      <c r="BE568" s="162">
        <f>IF(N568="základní",J568,0)</f>
        <v>0</v>
      </c>
      <c r="BF568" s="162">
        <f>IF(N568="snížená",J568,0)</f>
        <v>0</v>
      </c>
      <c r="BG568" s="162">
        <f>IF(N568="zákl. přenesená",J568,0)</f>
        <v>0</v>
      </c>
      <c r="BH568" s="162">
        <f>IF(N568="sníž. přenesená",J568,0)</f>
        <v>0</v>
      </c>
      <c r="BI568" s="162">
        <f>IF(N568="nulová",J568,0)</f>
        <v>0</v>
      </c>
      <c r="BJ568" s="18" t="s">
        <v>82</v>
      </c>
      <c r="BK568" s="162">
        <f>ROUND(I568*H568,2)</f>
        <v>0</v>
      </c>
      <c r="BL568" s="18" t="s">
        <v>108</v>
      </c>
      <c r="BM568" s="161" t="s">
        <v>696</v>
      </c>
    </row>
    <row r="569" spans="1:65" s="2" customFormat="1" ht="19.5">
      <c r="A569" s="33"/>
      <c r="B569" s="34"/>
      <c r="C569" s="33"/>
      <c r="D569" s="163" t="s">
        <v>175</v>
      </c>
      <c r="E569" s="33"/>
      <c r="F569" s="164" t="s">
        <v>697</v>
      </c>
      <c r="G569" s="33"/>
      <c r="H569" s="33"/>
      <c r="I569" s="165"/>
      <c r="J569" s="33"/>
      <c r="K569" s="33"/>
      <c r="L569" s="34"/>
      <c r="M569" s="166"/>
      <c r="N569" s="167"/>
      <c r="O569" s="59"/>
      <c r="P569" s="59"/>
      <c r="Q569" s="59"/>
      <c r="R569" s="59"/>
      <c r="S569" s="59"/>
      <c r="T569" s="60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8" t="s">
        <v>175</v>
      </c>
      <c r="AU569" s="18" t="s">
        <v>84</v>
      </c>
    </row>
    <row r="570" spans="1:65" s="2" customFormat="1" ht="19.5">
      <c r="A570" s="33"/>
      <c r="B570" s="34"/>
      <c r="C570" s="33"/>
      <c r="D570" s="163" t="s">
        <v>177</v>
      </c>
      <c r="E570" s="33"/>
      <c r="F570" s="168" t="s">
        <v>178</v>
      </c>
      <c r="G570" s="33"/>
      <c r="H570" s="33"/>
      <c r="I570" s="165"/>
      <c r="J570" s="33"/>
      <c r="K570" s="33"/>
      <c r="L570" s="34"/>
      <c r="M570" s="166"/>
      <c r="N570" s="167"/>
      <c r="O570" s="59"/>
      <c r="P570" s="59"/>
      <c r="Q570" s="59"/>
      <c r="R570" s="59"/>
      <c r="S570" s="59"/>
      <c r="T570" s="60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T570" s="18" t="s">
        <v>177</v>
      </c>
      <c r="AU570" s="18" t="s">
        <v>84</v>
      </c>
    </row>
    <row r="571" spans="1:65" s="14" customFormat="1">
      <c r="B571" s="176"/>
      <c r="D571" s="163" t="s">
        <v>179</v>
      </c>
      <c r="E571" s="177" t="s">
        <v>1</v>
      </c>
      <c r="F571" s="178" t="s">
        <v>698</v>
      </c>
      <c r="H571" s="179">
        <v>2</v>
      </c>
      <c r="I571" s="180"/>
      <c r="L571" s="176"/>
      <c r="M571" s="181"/>
      <c r="N571" s="182"/>
      <c r="O571" s="182"/>
      <c r="P571" s="182"/>
      <c r="Q571" s="182"/>
      <c r="R571" s="182"/>
      <c r="S571" s="182"/>
      <c r="T571" s="183"/>
      <c r="AT571" s="177" t="s">
        <v>179</v>
      </c>
      <c r="AU571" s="177" t="s">
        <v>84</v>
      </c>
      <c r="AV571" s="14" t="s">
        <v>84</v>
      </c>
      <c r="AW571" s="14" t="s">
        <v>31</v>
      </c>
      <c r="AX571" s="14" t="s">
        <v>82</v>
      </c>
      <c r="AY571" s="177" t="s">
        <v>168</v>
      </c>
    </row>
    <row r="572" spans="1:65" s="2" customFormat="1" ht="24.2" customHeight="1">
      <c r="A572" s="33"/>
      <c r="B572" s="149"/>
      <c r="C572" s="200" t="s">
        <v>699</v>
      </c>
      <c r="D572" s="200" t="s">
        <v>523</v>
      </c>
      <c r="E572" s="201" t="s">
        <v>700</v>
      </c>
      <c r="F572" s="202" t="s">
        <v>701</v>
      </c>
      <c r="G572" s="203" t="s">
        <v>670</v>
      </c>
      <c r="H572" s="204">
        <v>2</v>
      </c>
      <c r="I572" s="205"/>
      <c r="J572" s="206">
        <f>ROUND(I572*H572,2)</f>
        <v>0</v>
      </c>
      <c r="K572" s="202" t="s">
        <v>187</v>
      </c>
      <c r="L572" s="207"/>
      <c r="M572" s="208" t="s">
        <v>1</v>
      </c>
      <c r="N572" s="209" t="s">
        <v>40</v>
      </c>
      <c r="O572" s="59"/>
      <c r="P572" s="159">
        <f>O572*H572</f>
        <v>0</v>
      </c>
      <c r="Q572" s="159">
        <v>8.1000000000000003E-2</v>
      </c>
      <c r="R572" s="159">
        <f>Q572*H572</f>
        <v>0.16200000000000001</v>
      </c>
      <c r="S572" s="159">
        <v>0</v>
      </c>
      <c r="T572" s="160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61" t="s">
        <v>244</v>
      </c>
      <c r="AT572" s="161" t="s">
        <v>523</v>
      </c>
      <c r="AU572" s="161" t="s">
        <v>84</v>
      </c>
      <c r="AY572" s="18" t="s">
        <v>168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8" t="s">
        <v>82</v>
      </c>
      <c r="BK572" s="162">
        <f>ROUND(I572*H572,2)</f>
        <v>0</v>
      </c>
      <c r="BL572" s="18" t="s">
        <v>108</v>
      </c>
      <c r="BM572" s="161" t="s">
        <v>702</v>
      </c>
    </row>
    <row r="573" spans="1:65" s="2" customFormat="1">
      <c r="A573" s="33"/>
      <c r="B573" s="34"/>
      <c r="C573" s="33"/>
      <c r="D573" s="163" t="s">
        <v>175</v>
      </c>
      <c r="E573" s="33"/>
      <c r="F573" s="164" t="s">
        <v>701</v>
      </c>
      <c r="G573" s="33"/>
      <c r="H573" s="33"/>
      <c r="I573" s="165"/>
      <c r="J573" s="33"/>
      <c r="K573" s="33"/>
      <c r="L573" s="34"/>
      <c r="M573" s="166"/>
      <c r="N573" s="167"/>
      <c r="O573" s="59"/>
      <c r="P573" s="59"/>
      <c r="Q573" s="59"/>
      <c r="R573" s="59"/>
      <c r="S573" s="59"/>
      <c r="T573" s="60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175</v>
      </c>
      <c r="AU573" s="18" t="s">
        <v>84</v>
      </c>
    </row>
    <row r="574" spans="1:65" s="2" customFormat="1" ht="24.2" customHeight="1">
      <c r="A574" s="33"/>
      <c r="B574" s="149"/>
      <c r="C574" s="150" t="s">
        <v>703</v>
      </c>
      <c r="D574" s="150" t="s">
        <v>170</v>
      </c>
      <c r="E574" s="151" t="s">
        <v>704</v>
      </c>
      <c r="F574" s="152" t="s">
        <v>705</v>
      </c>
      <c r="G574" s="153" t="s">
        <v>319</v>
      </c>
      <c r="H574" s="154">
        <v>10.925000000000001</v>
      </c>
      <c r="I574" s="155"/>
      <c r="J574" s="156">
        <f>ROUND(I574*H574,2)</f>
        <v>0</v>
      </c>
      <c r="K574" s="152" t="s">
        <v>187</v>
      </c>
      <c r="L574" s="34"/>
      <c r="M574" s="157" t="s">
        <v>1</v>
      </c>
      <c r="N574" s="158" t="s">
        <v>40</v>
      </c>
      <c r="O574" s="59"/>
      <c r="P574" s="159">
        <f>O574*H574</f>
        <v>0</v>
      </c>
      <c r="Q574" s="159">
        <v>0</v>
      </c>
      <c r="R574" s="159">
        <f>Q574*H574</f>
        <v>0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108</v>
      </c>
      <c r="AT574" s="161" t="s">
        <v>170</v>
      </c>
      <c r="AU574" s="161" t="s">
        <v>84</v>
      </c>
      <c r="AY574" s="18" t="s">
        <v>168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82</v>
      </c>
      <c r="BK574" s="162">
        <f>ROUND(I574*H574,2)</f>
        <v>0</v>
      </c>
      <c r="BL574" s="18" t="s">
        <v>108</v>
      </c>
      <c r="BM574" s="161" t="s">
        <v>706</v>
      </c>
    </row>
    <row r="575" spans="1:65" s="2" customFormat="1" ht="29.25">
      <c r="A575" s="33"/>
      <c r="B575" s="34"/>
      <c r="C575" s="33"/>
      <c r="D575" s="163" t="s">
        <v>175</v>
      </c>
      <c r="E575" s="33"/>
      <c r="F575" s="164" t="s">
        <v>707</v>
      </c>
      <c r="G575" s="33"/>
      <c r="H575" s="33"/>
      <c r="I575" s="165"/>
      <c r="J575" s="33"/>
      <c r="K575" s="33"/>
      <c r="L575" s="34"/>
      <c r="M575" s="166"/>
      <c r="N575" s="167"/>
      <c r="O575" s="59"/>
      <c r="P575" s="59"/>
      <c r="Q575" s="59"/>
      <c r="R575" s="59"/>
      <c r="S575" s="59"/>
      <c r="T575" s="60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T575" s="18" t="s">
        <v>175</v>
      </c>
      <c r="AU575" s="18" t="s">
        <v>84</v>
      </c>
    </row>
    <row r="576" spans="1:65" s="2" customFormat="1" ht="19.5">
      <c r="A576" s="33"/>
      <c r="B576" s="34"/>
      <c r="C576" s="33"/>
      <c r="D576" s="163" t="s">
        <v>177</v>
      </c>
      <c r="E576" s="33"/>
      <c r="F576" s="168" t="s">
        <v>178</v>
      </c>
      <c r="G576" s="33"/>
      <c r="H576" s="33"/>
      <c r="I576" s="165"/>
      <c r="J576" s="33"/>
      <c r="K576" s="33"/>
      <c r="L576" s="34"/>
      <c r="M576" s="166"/>
      <c r="N576" s="167"/>
      <c r="O576" s="59"/>
      <c r="P576" s="59"/>
      <c r="Q576" s="59"/>
      <c r="R576" s="59"/>
      <c r="S576" s="59"/>
      <c r="T576" s="60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177</v>
      </c>
      <c r="AU576" s="18" t="s">
        <v>84</v>
      </c>
    </row>
    <row r="577" spans="1:65" s="14" customFormat="1">
      <c r="B577" s="176"/>
      <c r="D577" s="163" t="s">
        <v>179</v>
      </c>
      <c r="E577" s="177" t="s">
        <v>1</v>
      </c>
      <c r="F577" s="178" t="s">
        <v>656</v>
      </c>
      <c r="H577" s="179">
        <v>9</v>
      </c>
      <c r="I577" s="180"/>
      <c r="L577" s="176"/>
      <c r="M577" s="181"/>
      <c r="N577" s="182"/>
      <c r="O577" s="182"/>
      <c r="P577" s="182"/>
      <c r="Q577" s="182"/>
      <c r="R577" s="182"/>
      <c r="S577" s="182"/>
      <c r="T577" s="183"/>
      <c r="AT577" s="177" t="s">
        <v>179</v>
      </c>
      <c r="AU577" s="177" t="s">
        <v>84</v>
      </c>
      <c r="AV577" s="14" t="s">
        <v>84</v>
      </c>
      <c r="AW577" s="14" t="s">
        <v>31</v>
      </c>
      <c r="AX577" s="14" t="s">
        <v>75</v>
      </c>
      <c r="AY577" s="177" t="s">
        <v>168</v>
      </c>
    </row>
    <row r="578" spans="1:65" s="14" customFormat="1">
      <c r="B578" s="176"/>
      <c r="D578" s="163" t="s">
        <v>179</v>
      </c>
      <c r="E578" s="177" t="s">
        <v>1</v>
      </c>
      <c r="F578" s="178" t="s">
        <v>657</v>
      </c>
      <c r="H578" s="179">
        <v>1.024</v>
      </c>
      <c r="I578" s="180"/>
      <c r="L578" s="176"/>
      <c r="M578" s="181"/>
      <c r="N578" s="182"/>
      <c r="O578" s="182"/>
      <c r="P578" s="182"/>
      <c r="Q578" s="182"/>
      <c r="R578" s="182"/>
      <c r="S578" s="182"/>
      <c r="T578" s="183"/>
      <c r="AT578" s="177" t="s">
        <v>179</v>
      </c>
      <c r="AU578" s="177" t="s">
        <v>84</v>
      </c>
      <c r="AV578" s="14" t="s">
        <v>84</v>
      </c>
      <c r="AW578" s="14" t="s">
        <v>31</v>
      </c>
      <c r="AX578" s="14" t="s">
        <v>75</v>
      </c>
      <c r="AY578" s="177" t="s">
        <v>168</v>
      </c>
    </row>
    <row r="579" spans="1:65" s="14" customFormat="1">
      <c r="B579" s="176"/>
      <c r="D579" s="163" t="s">
        <v>179</v>
      </c>
      <c r="E579" s="177" t="s">
        <v>1</v>
      </c>
      <c r="F579" s="178" t="s">
        <v>708</v>
      </c>
      <c r="H579" s="179">
        <v>0.28899999999999998</v>
      </c>
      <c r="I579" s="180"/>
      <c r="L579" s="176"/>
      <c r="M579" s="181"/>
      <c r="N579" s="182"/>
      <c r="O579" s="182"/>
      <c r="P579" s="182"/>
      <c r="Q579" s="182"/>
      <c r="R579" s="182"/>
      <c r="S579" s="182"/>
      <c r="T579" s="183"/>
      <c r="AT579" s="177" t="s">
        <v>179</v>
      </c>
      <c r="AU579" s="177" t="s">
        <v>84</v>
      </c>
      <c r="AV579" s="14" t="s">
        <v>84</v>
      </c>
      <c r="AW579" s="14" t="s">
        <v>31</v>
      </c>
      <c r="AX579" s="14" t="s">
        <v>75</v>
      </c>
      <c r="AY579" s="177" t="s">
        <v>168</v>
      </c>
    </row>
    <row r="580" spans="1:65" s="14" customFormat="1">
      <c r="B580" s="176"/>
      <c r="D580" s="163" t="s">
        <v>179</v>
      </c>
      <c r="E580" s="177" t="s">
        <v>1</v>
      </c>
      <c r="F580" s="178" t="s">
        <v>709</v>
      </c>
      <c r="H580" s="179">
        <v>0.32300000000000001</v>
      </c>
      <c r="I580" s="180"/>
      <c r="L580" s="176"/>
      <c r="M580" s="181"/>
      <c r="N580" s="182"/>
      <c r="O580" s="182"/>
      <c r="P580" s="182"/>
      <c r="Q580" s="182"/>
      <c r="R580" s="182"/>
      <c r="S580" s="182"/>
      <c r="T580" s="183"/>
      <c r="AT580" s="177" t="s">
        <v>179</v>
      </c>
      <c r="AU580" s="177" t="s">
        <v>84</v>
      </c>
      <c r="AV580" s="14" t="s">
        <v>84</v>
      </c>
      <c r="AW580" s="14" t="s">
        <v>31</v>
      </c>
      <c r="AX580" s="14" t="s">
        <v>75</v>
      </c>
      <c r="AY580" s="177" t="s">
        <v>168</v>
      </c>
    </row>
    <row r="581" spans="1:65" s="14" customFormat="1">
      <c r="B581" s="176"/>
      <c r="D581" s="163" t="s">
        <v>179</v>
      </c>
      <c r="E581" s="177" t="s">
        <v>1</v>
      </c>
      <c r="F581" s="178" t="s">
        <v>710</v>
      </c>
      <c r="H581" s="179">
        <v>0.28899999999999998</v>
      </c>
      <c r="I581" s="180"/>
      <c r="L581" s="176"/>
      <c r="M581" s="181"/>
      <c r="N581" s="182"/>
      <c r="O581" s="182"/>
      <c r="P581" s="182"/>
      <c r="Q581" s="182"/>
      <c r="R581" s="182"/>
      <c r="S581" s="182"/>
      <c r="T581" s="183"/>
      <c r="AT581" s="177" t="s">
        <v>179</v>
      </c>
      <c r="AU581" s="177" t="s">
        <v>84</v>
      </c>
      <c r="AV581" s="14" t="s">
        <v>84</v>
      </c>
      <c r="AW581" s="14" t="s">
        <v>31</v>
      </c>
      <c r="AX581" s="14" t="s">
        <v>75</v>
      </c>
      <c r="AY581" s="177" t="s">
        <v>168</v>
      </c>
    </row>
    <row r="582" spans="1:65" s="15" customFormat="1">
      <c r="B582" s="184"/>
      <c r="D582" s="163" t="s">
        <v>179</v>
      </c>
      <c r="E582" s="185" t="s">
        <v>1</v>
      </c>
      <c r="F582" s="186" t="s">
        <v>184</v>
      </c>
      <c r="H582" s="187">
        <v>10.925000000000001</v>
      </c>
      <c r="I582" s="188"/>
      <c r="L582" s="184"/>
      <c r="M582" s="189"/>
      <c r="N582" s="190"/>
      <c r="O582" s="190"/>
      <c r="P582" s="190"/>
      <c r="Q582" s="190"/>
      <c r="R582" s="190"/>
      <c r="S582" s="190"/>
      <c r="T582" s="191"/>
      <c r="AT582" s="185" t="s">
        <v>179</v>
      </c>
      <c r="AU582" s="185" t="s">
        <v>84</v>
      </c>
      <c r="AV582" s="15" t="s">
        <v>108</v>
      </c>
      <c r="AW582" s="15" t="s">
        <v>31</v>
      </c>
      <c r="AX582" s="15" t="s">
        <v>82</v>
      </c>
      <c r="AY582" s="185" t="s">
        <v>168</v>
      </c>
    </row>
    <row r="583" spans="1:65" s="12" customFormat="1" ht="22.9" customHeight="1">
      <c r="B583" s="136"/>
      <c r="D583" s="137" t="s">
        <v>74</v>
      </c>
      <c r="E583" s="147" t="s">
        <v>217</v>
      </c>
      <c r="F583" s="147" t="s">
        <v>711</v>
      </c>
      <c r="I583" s="139"/>
      <c r="J583" s="148">
        <f>BK583</f>
        <v>0</v>
      </c>
      <c r="L583" s="136"/>
      <c r="M583" s="141"/>
      <c r="N583" s="142"/>
      <c r="O583" s="142"/>
      <c r="P583" s="143">
        <f>SUM(P584:P599)</f>
        <v>0</v>
      </c>
      <c r="Q583" s="142"/>
      <c r="R583" s="143">
        <f>SUM(R584:R599)</f>
        <v>0</v>
      </c>
      <c r="S583" s="142"/>
      <c r="T583" s="144">
        <f>SUM(T584:T599)</f>
        <v>0</v>
      </c>
      <c r="AR583" s="137" t="s">
        <v>82</v>
      </c>
      <c r="AT583" s="145" t="s">
        <v>74</v>
      </c>
      <c r="AU583" s="145" t="s">
        <v>82</v>
      </c>
      <c r="AY583" s="137" t="s">
        <v>168</v>
      </c>
      <c r="BK583" s="146">
        <f>SUM(BK584:BK599)</f>
        <v>0</v>
      </c>
    </row>
    <row r="584" spans="1:65" s="2" customFormat="1" ht="24.2" customHeight="1">
      <c r="A584" s="33"/>
      <c r="B584" s="149"/>
      <c r="C584" s="150" t="s">
        <v>712</v>
      </c>
      <c r="D584" s="150" t="s">
        <v>170</v>
      </c>
      <c r="E584" s="151" t="s">
        <v>713</v>
      </c>
      <c r="F584" s="152" t="s">
        <v>714</v>
      </c>
      <c r="G584" s="153" t="s">
        <v>173</v>
      </c>
      <c r="H584" s="154">
        <v>888.36900000000003</v>
      </c>
      <c r="I584" s="155"/>
      <c r="J584" s="156">
        <f>ROUND(I584*H584,2)</f>
        <v>0</v>
      </c>
      <c r="K584" s="152" t="s">
        <v>187</v>
      </c>
      <c r="L584" s="34"/>
      <c r="M584" s="157" t="s">
        <v>1</v>
      </c>
      <c r="N584" s="158" t="s">
        <v>40</v>
      </c>
      <c r="O584" s="59"/>
      <c r="P584" s="159">
        <f>O584*H584</f>
        <v>0</v>
      </c>
      <c r="Q584" s="159">
        <v>0</v>
      </c>
      <c r="R584" s="159">
        <f>Q584*H584</f>
        <v>0</v>
      </c>
      <c r="S584" s="159">
        <v>0</v>
      </c>
      <c r="T584" s="160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1" t="s">
        <v>108</v>
      </c>
      <c r="AT584" s="161" t="s">
        <v>170</v>
      </c>
      <c r="AU584" s="161" t="s">
        <v>84</v>
      </c>
      <c r="AY584" s="18" t="s">
        <v>168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8" t="s">
        <v>82</v>
      </c>
      <c r="BK584" s="162">
        <f>ROUND(I584*H584,2)</f>
        <v>0</v>
      </c>
      <c r="BL584" s="18" t="s">
        <v>108</v>
      </c>
      <c r="BM584" s="161" t="s">
        <v>715</v>
      </c>
    </row>
    <row r="585" spans="1:65" s="2" customFormat="1" ht="19.5">
      <c r="A585" s="33"/>
      <c r="B585" s="34"/>
      <c r="C585" s="33"/>
      <c r="D585" s="163" t="s">
        <v>175</v>
      </c>
      <c r="E585" s="33"/>
      <c r="F585" s="164" t="s">
        <v>716</v>
      </c>
      <c r="G585" s="33"/>
      <c r="H585" s="33"/>
      <c r="I585" s="165"/>
      <c r="J585" s="33"/>
      <c r="K585" s="33"/>
      <c r="L585" s="34"/>
      <c r="M585" s="166"/>
      <c r="N585" s="167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T585" s="18" t="s">
        <v>175</v>
      </c>
      <c r="AU585" s="18" t="s">
        <v>84</v>
      </c>
    </row>
    <row r="586" spans="1:65" s="2" customFormat="1" ht="19.5">
      <c r="A586" s="33"/>
      <c r="B586" s="34"/>
      <c r="C586" s="33"/>
      <c r="D586" s="163" t="s">
        <v>177</v>
      </c>
      <c r="E586" s="33"/>
      <c r="F586" s="168" t="s">
        <v>178</v>
      </c>
      <c r="G586" s="33"/>
      <c r="H586" s="33"/>
      <c r="I586" s="165"/>
      <c r="J586" s="33"/>
      <c r="K586" s="33"/>
      <c r="L586" s="34"/>
      <c r="M586" s="166"/>
      <c r="N586" s="167"/>
      <c r="O586" s="59"/>
      <c r="P586" s="59"/>
      <c r="Q586" s="59"/>
      <c r="R586" s="59"/>
      <c r="S586" s="59"/>
      <c r="T586" s="60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177</v>
      </c>
      <c r="AU586" s="18" t="s">
        <v>84</v>
      </c>
    </row>
    <row r="587" spans="1:65" s="13" customFormat="1">
      <c r="B587" s="169"/>
      <c r="D587" s="163" t="s">
        <v>179</v>
      </c>
      <c r="E587" s="170" t="s">
        <v>1</v>
      </c>
      <c r="F587" s="171" t="s">
        <v>717</v>
      </c>
      <c r="H587" s="170" t="s">
        <v>1</v>
      </c>
      <c r="I587" s="172"/>
      <c r="L587" s="169"/>
      <c r="M587" s="173"/>
      <c r="N587" s="174"/>
      <c r="O587" s="174"/>
      <c r="P587" s="174"/>
      <c r="Q587" s="174"/>
      <c r="R587" s="174"/>
      <c r="S587" s="174"/>
      <c r="T587" s="175"/>
      <c r="AT587" s="170" t="s">
        <v>179</v>
      </c>
      <c r="AU587" s="170" t="s">
        <v>84</v>
      </c>
      <c r="AV587" s="13" t="s">
        <v>82</v>
      </c>
      <c r="AW587" s="13" t="s">
        <v>31</v>
      </c>
      <c r="AX587" s="13" t="s">
        <v>75</v>
      </c>
      <c r="AY587" s="170" t="s">
        <v>168</v>
      </c>
    </row>
    <row r="588" spans="1:65" s="14" customFormat="1">
      <c r="B588" s="176"/>
      <c r="D588" s="163" t="s">
        <v>179</v>
      </c>
      <c r="E588" s="177" t="s">
        <v>1</v>
      </c>
      <c r="F588" s="178" t="s">
        <v>718</v>
      </c>
      <c r="H588" s="179">
        <v>888.36900000000003</v>
      </c>
      <c r="I588" s="180"/>
      <c r="L588" s="176"/>
      <c r="M588" s="181"/>
      <c r="N588" s="182"/>
      <c r="O588" s="182"/>
      <c r="P588" s="182"/>
      <c r="Q588" s="182"/>
      <c r="R588" s="182"/>
      <c r="S588" s="182"/>
      <c r="T588" s="183"/>
      <c r="AT588" s="177" t="s">
        <v>179</v>
      </c>
      <c r="AU588" s="177" t="s">
        <v>84</v>
      </c>
      <c r="AV588" s="14" t="s">
        <v>84</v>
      </c>
      <c r="AW588" s="14" t="s">
        <v>31</v>
      </c>
      <c r="AX588" s="14" t="s">
        <v>82</v>
      </c>
      <c r="AY588" s="177" t="s">
        <v>168</v>
      </c>
    </row>
    <row r="589" spans="1:65" s="2" customFormat="1" ht="24.2" customHeight="1">
      <c r="A589" s="33"/>
      <c r="B589" s="149"/>
      <c r="C589" s="150" t="s">
        <v>719</v>
      </c>
      <c r="D589" s="150" t="s">
        <v>170</v>
      </c>
      <c r="E589" s="151" t="s">
        <v>720</v>
      </c>
      <c r="F589" s="152" t="s">
        <v>721</v>
      </c>
      <c r="G589" s="153" t="s">
        <v>173</v>
      </c>
      <c r="H589" s="154">
        <v>1049.941</v>
      </c>
      <c r="I589" s="155"/>
      <c r="J589" s="156">
        <f>ROUND(I589*H589,2)</f>
        <v>0</v>
      </c>
      <c r="K589" s="152" t="s">
        <v>1</v>
      </c>
      <c r="L589" s="34"/>
      <c r="M589" s="157" t="s">
        <v>1</v>
      </c>
      <c r="N589" s="158" t="s">
        <v>40</v>
      </c>
      <c r="O589" s="59"/>
      <c r="P589" s="159">
        <f>O589*H589</f>
        <v>0</v>
      </c>
      <c r="Q589" s="159">
        <v>0</v>
      </c>
      <c r="R589" s="159">
        <f>Q589*H589</f>
        <v>0</v>
      </c>
      <c r="S589" s="159">
        <v>0</v>
      </c>
      <c r="T589" s="160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61" t="s">
        <v>108</v>
      </c>
      <c r="AT589" s="161" t="s">
        <v>170</v>
      </c>
      <c r="AU589" s="161" t="s">
        <v>84</v>
      </c>
      <c r="AY589" s="18" t="s">
        <v>168</v>
      </c>
      <c r="BE589" s="162">
        <f>IF(N589="základní",J589,0)</f>
        <v>0</v>
      </c>
      <c r="BF589" s="162">
        <f>IF(N589="snížená",J589,0)</f>
        <v>0</v>
      </c>
      <c r="BG589" s="162">
        <f>IF(N589="zákl. přenesená",J589,0)</f>
        <v>0</v>
      </c>
      <c r="BH589" s="162">
        <f>IF(N589="sníž. přenesená",J589,0)</f>
        <v>0</v>
      </c>
      <c r="BI589" s="162">
        <f>IF(N589="nulová",J589,0)</f>
        <v>0</v>
      </c>
      <c r="BJ589" s="18" t="s">
        <v>82</v>
      </c>
      <c r="BK589" s="162">
        <f>ROUND(I589*H589,2)</f>
        <v>0</v>
      </c>
      <c r="BL589" s="18" t="s">
        <v>108</v>
      </c>
      <c r="BM589" s="161" t="s">
        <v>722</v>
      </c>
    </row>
    <row r="590" spans="1:65" s="2" customFormat="1" ht="19.5">
      <c r="A590" s="33"/>
      <c r="B590" s="34"/>
      <c r="C590" s="33"/>
      <c r="D590" s="163" t="s">
        <v>175</v>
      </c>
      <c r="E590" s="33"/>
      <c r="F590" s="164" t="s">
        <v>723</v>
      </c>
      <c r="G590" s="33"/>
      <c r="H590" s="33"/>
      <c r="I590" s="165"/>
      <c r="J590" s="33"/>
      <c r="K590" s="33"/>
      <c r="L590" s="34"/>
      <c r="M590" s="166"/>
      <c r="N590" s="167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175</v>
      </c>
      <c r="AU590" s="18" t="s">
        <v>84</v>
      </c>
    </row>
    <row r="591" spans="1:65" s="2" customFormat="1" ht="19.5">
      <c r="A591" s="33"/>
      <c r="B591" s="34"/>
      <c r="C591" s="33"/>
      <c r="D591" s="163" t="s">
        <v>177</v>
      </c>
      <c r="E591" s="33"/>
      <c r="F591" s="168" t="s">
        <v>178</v>
      </c>
      <c r="G591" s="33"/>
      <c r="H591" s="33"/>
      <c r="I591" s="165"/>
      <c r="J591" s="33"/>
      <c r="K591" s="33"/>
      <c r="L591" s="34"/>
      <c r="M591" s="166"/>
      <c r="N591" s="167"/>
      <c r="O591" s="59"/>
      <c r="P591" s="59"/>
      <c r="Q591" s="59"/>
      <c r="R591" s="59"/>
      <c r="S591" s="59"/>
      <c r="T591" s="60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T591" s="18" t="s">
        <v>177</v>
      </c>
      <c r="AU591" s="18" t="s">
        <v>84</v>
      </c>
    </row>
    <row r="592" spans="1:65" s="13" customFormat="1">
      <c r="B592" s="169"/>
      <c r="D592" s="163" t="s">
        <v>179</v>
      </c>
      <c r="E592" s="170" t="s">
        <v>1</v>
      </c>
      <c r="F592" s="171" t="s">
        <v>724</v>
      </c>
      <c r="H592" s="170" t="s">
        <v>1</v>
      </c>
      <c r="I592" s="172"/>
      <c r="L592" s="169"/>
      <c r="M592" s="173"/>
      <c r="N592" s="174"/>
      <c r="O592" s="174"/>
      <c r="P592" s="174"/>
      <c r="Q592" s="174"/>
      <c r="R592" s="174"/>
      <c r="S592" s="174"/>
      <c r="T592" s="175"/>
      <c r="AT592" s="170" t="s">
        <v>179</v>
      </c>
      <c r="AU592" s="170" t="s">
        <v>84</v>
      </c>
      <c r="AV592" s="13" t="s">
        <v>82</v>
      </c>
      <c r="AW592" s="13" t="s">
        <v>31</v>
      </c>
      <c r="AX592" s="13" t="s">
        <v>75</v>
      </c>
      <c r="AY592" s="170" t="s">
        <v>168</v>
      </c>
    </row>
    <row r="593" spans="1:65" s="14" customFormat="1">
      <c r="B593" s="176"/>
      <c r="D593" s="163" t="s">
        <v>179</v>
      </c>
      <c r="E593" s="177" t="s">
        <v>1</v>
      </c>
      <c r="F593" s="178" t="s">
        <v>221</v>
      </c>
      <c r="H593" s="179">
        <v>1049.941</v>
      </c>
      <c r="I593" s="180"/>
      <c r="L593" s="176"/>
      <c r="M593" s="181"/>
      <c r="N593" s="182"/>
      <c r="O593" s="182"/>
      <c r="P593" s="182"/>
      <c r="Q593" s="182"/>
      <c r="R593" s="182"/>
      <c r="S593" s="182"/>
      <c r="T593" s="183"/>
      <c r="AT593" s="177" t="s">
        <v>179</v>
      </c>
      <c r="AU593" s="177" t="s">
        <v>84</v>
      </c>
      <c r="AV593" s="14" t="s">
        <v>84</v>
      </c>
      <c r="AW593" s="14" t="s">
        <v>31</v>
      </c>
      <c r="AX593" s="14" t="s">
        <v>82</v>
      </c>
      <c r="AY593" s="177" t="s">
        <v>168</v>
      </c>
    </row>
    <row r="594" spans="1:65" s="2" customFormat="1" ht="24.2" customHeight="1">
      <c r="A594" s="33"/>
      <c r="B594" s="149"/>
      <c r="C594" s="150" t="s">
        <v>725</v>
      </c>
      <c r="D594" s="150" t="s">
        <v>170</v>
      </c>
      <c r="E594" s="151" t="s">
        <v>726</v>
      </c>
      <c r="F594" s="152" t="s">
        <v>727</v>
      </c>
      <c r="G594" s="153" t="s">
        <v>173</v>
      </c>
      <c r="H594" s="154">
        <v>1049.941</v>
      </c>
      <c r="I594" s="155"/>
      <c r="J594" s="156">
        <f>ROUND(I594*H594,2)</f>
        <v>0</v>
      </c>
      <c r="K594" s="152" t="s">
        <v>187</v>
      </c>
      <c r="L594" s="34"/>
      <c r="M594" s="157" t="s">
        <v>1</v>
      </c>
      <c r="N594" s="158" t="s">
        <v>40</v>
      </c>
      <c r="O594" s="59"/>
      <c r="P594" s="159">
        <f>O594*H594</f>
        <v>0</v>
      </c>
      <c r="Q594" s="159">
        <v>0</v>
      </c>
      <c r="R594" s="159">
        <f>Q594*H594</f>
        <v>0</v>
      </c>
      <c r="S594" s="159">
        <v>0</v>
      </c>
      <c r="T594" s="160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61" t="s">
        <v>108</v>
      </c>
      <c r="AT594" s="161" t="s">
        <v>170</v>
      </c>
      <c r="AU594" s="161" t="s">
        <v>84</v>
      </c>
      <c r="AY594" s="18" t="s">
        <v>168</v>
      </c>
      <c r="BE594" s="162">
        <f>IF(N594="základní",J594,0)</f>
        <v>0</v>
      </c>
      <c r="BF594" s="162">
        <f>IF(N594="snížená",J594,0)</f>
        <v>0</v>
      </c>
      <c r="BG594" s="162">
        <f>IF(N594="zákl. přenesená",J594,0)</f>
        <v>0</v>
      </c>
      <c r="BH594" s="162">
        <f>IF(N594="sníž. přenesená",J594,0)</f>
        <v>0</v>
      </c>
      <c r="BI594" s="162">
        <f>IF(N594="nulová",J594,0)</f>
        <v>0</v>
      </c>
      <c r="BJ594" s="18" t="s">
        <v>82</v>
      </c>
      <c r="BK594" s="162">
        <f>ROUND(I594*H594,2)</f>
        <v>0</v>
      </c>
      <c r="BL594" s="18" t="s">
        <v>108</v>
      </c>
      <c r="BM594" s="161" t="s">
        <v>728</v>
      </c>
    </row>
    <row r="595" spans="1:65" s="2" customFormat="1" ht="19.5">
      <c r="A595" s="33"/>
      <c r="B595" s="34"/>
      <c r="C595" s="33"/>
      <c r="D595" s="163" t="s">
        <v>175</v>
      </c>
      <c r="E595" s="33"/>
      <c r="F595" s="164" t="s">
        <v>729</v>
      </c>
      <c r="G595" s="33"/>
      <c r="H595" s="33"/>
      <c r="I595" s="165"/>
      <c r="J595" s="33"/>
      <c r="K595" s="33"/>
      <c r="L595" s="34"/>
      <c r="M595" s="166"/>
      <c r="N595" s="167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175</v>
      </c>
      <c r="AU595" s="18" t="s">
        <v>84</v>
      </c>
    </row>
    <row r="596" spans="1:65" s="2" customFormat="1" ht="19.5">
      <c r="A596" s="33"/>
      <c r="B596" s="34"/>
      <c r="C596" s="33"/>
      <c r="D596" s="163" t="s">
        <v>177</v>
      </c>
      <c r="E596" s="33"/>
      <c r="F596" s="168" t="s">
        <v>178</v>
      </c>
      <c r="G596" s="33"/>
      <c r="H596" s="33"/>
      <c r="I596" s="165"/>
      <c r="J596" s="33"/>
      <c r="K596" s="33"/>
      <c r="L596" s="34"/>
      <c r="M596" s="166"/>
      <c r="N596" s="167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T596" s="18" t="s">
        <v>177</v>
      </c>
      <c r="AU596" s="18" t="s">
        <v>84</v>
      </c>
    </row>
    <row r="597" spans="1:65" s="13" customFormat="1">
      <c r="B597" s="169"/>
      <c r="D597" s="163" t="s">
        <v>179</v>
      </c>
      <c r="E597" s="170" t="s">
        <v>1</v>
      </c>
      <c r="F597" s="171" t="s">
        <v>730</v>
      </c>
      <c r="H597" s="170" t="s">
        <v>1</v>
      </c>
      <c r="I597" s="172"/>
      <c r="L597" s="169"/>
      <c r="M597" s="173"/>
      <c r="N597" s="174"/>
      <c r="O597" s="174"/>
      <c r="P597" s="174"/>
      <c r="Q597" s="174"/>
      <c r="R597" s="174"/>
      <c r="S597" s="174"/>
      <c r="T597" s="175"/>
      <c r="AT597" s="170" t="s">
        <v>179</v>
      </c>
      <c r="AU597" s="170" t="s">
        <v>84</v>
      </c>
      <c r="AV597" s="13" t="s">
        <v>82</v>
      </c>
      <c r="AW597" s="13" t="s">
        <v>31</v>
      </c>
      <c r="AX597" s="13" t="s">
        <v>75</v>
      </c>
      <c r="AY597" s="170" t="s">
        <v>168</v>
      </c>
    </row>
    <row r="598" spans="1:65" s="13" customFormat="1">
      <c r="B598" s="169"/>
      <c r="D598" s="163" t="s">
        <v>179</v>
      </c>
      <c r="E598" s="170" t="s">
        <v>1</v>
      </c>
      <c r="F598" s="171" t="s">
        <v>731</v>
      </c>
      <c r="H598" s="170" t="s">
        <v>1</v>
      </c>
      <c r="I598" s="172"/>
      <c r="L598" s="169"/>
      <c r="M598" s="173"/>
      <c r="N598" s="174"/>
      <c r="O598" s="174"/>
      <c r="P598" s="174"/>
      <c r="Q598" s="174"/>
      <c r="R598" s="174"/>
      <c r="S598" s="174"/>
      <c r="T598" s="175"/>
      <c r="AT598" s="170" t="s">
        <v>179</v>
      </c>
      <c r="AU598" s="170" t="s">
        <v>84</v>
      </c>
      <c r="AV598" s="13" t="s">
        <v>82</v>
      </c>
      <c r="AW598" s="13" t="s">
        <v>31</v>
      </c>
      <c r="AX598" s="13" t="s">
        <v>75</v>
      </c>
      <c r="AY598" s="170" t="s">
        <v>168</v>
      </c>
    </row>
    <row r="599" spans="1:65" s="14" customFormat="1">
      <c r="B599" s="176"/>
      <c r="D599" s="163" t="s">
        <v>179</v>
      </c>
      <c r="E599" s="177" t="s">
        <v>1</v>
      </c>
      <c r="F599" s="178" t="s">
        <v>221</v>
      </c>
      <c r="H599" s="179">
        <v>1049.941</v>
      </c>
      <c r="I599" s="180"/>
      <c r="L599" s="176"/>
      <c r="M599" s="181"/>
      <c r="N599" s="182"/>
      <c r="O599" s="182"/>
      <c r="P599" s="182"/>
      <c r="Q599" s="182"/>
      <c r="R599" s="182"/>
      <c r="S599" s="182"/>
      <c r="T599" s="183"/>
      <c r="AT599" s="177" t="s">
        <v>179</v>
      </c>
      <c r="AU599" s="177" t="s">
        <v>84</v>
      </c>
      <c r="AV599" s="14" t="s">
        <v>84</v>
      </c>
      <c r="AW599" s="14" t="s">
        <v>31</v>
      </c>
      <c r="AX599" s="14" t="s">
        <v>82</v>
      </c>
      <c r="AY599" s="177" t="s">
        <v>168</v>
      </c>
    </row>
    <row r="600" spans="1:65" s="12" customFormat="1" ht="22.9" customHeight="1">
      <c r="B600" s="136"/>
      <c r="D600" s="137" t="s">
        <v>74</v>
      </c>
      <c r="E600" s="147" t="s">
        <v>244</v>
      </c>
      <c r="F600" s="147" t="s">
        <v>732</v>
      </c>
      <c r="I600" s="139"/>
      <c r="J600" s="148">
        <f>BK600</f>
        <v>0</v>
      </c>
      <c r="L600" s="136"/>
      <c r="M600" s="141"/>
      <c r="N600" s="142"/>
      <c r="O600" s="142"/>
      <c r="P600" s="143">
        <f>SUM(P601:P810)</f>
        <v>0</v>
      </c>
      <c r="Q600" s="142"/>
      <c r="R600" s="143">
        <f>SUM(R601:R810)</f>
        <v>141.70942397000002</v>
      </c>
      <c r="S600" s="142"/>
      <c r="T600" s="144">
        <f>SUM(T601:T810)</f>
        <v>16.8843</v>
      </c>
      <c r="AR600" s="137" t="s">
        <v>82</v>
      </c>
      <c r="AT600" s="145" t="s">
        <v>74</v>
      </c>
      <c r="AU600" s="145" t="s">
        <v>82</v>
      </c>
      <c r="AY600" s="137" t="s">
        <v>168</v>
      </c>
      <c r="BK600" s="146">
        <f>SUM(BK601:BK810)</f>
        <v>0</v>
      </c>
    </row>
    <row r="601" spans="1:65" s="2" customFormat="1" ht="16.5" customHeight="1">
      <c r="A601" s="33"/>
      <c r="B601" s="149"/>
      <c r="C601" s="150" t="s">
        <v>733</v>
      </c>
      <c r="D601" s="150" t="s">
        <v>170</v>
      </c>
      <c r="E601" s="151" t="s">
        <v>734</v>
      </c>
      <c r="F601" s="152" t="s">
        <v>735</v>
      </c>
      <c r="G601" s="153" t="s">
        <v>254</v>
      </c>
      <c r="H601" s="154">
        <v>5.4</v>
      </c>
      <c r="I601" s="155"/>
      <c r="J601" s="156">
        <f>ROUND(I601*H601,2)</f>
        <v>0</v>
      </c>
      <c r="K601" s="152" t="s">
        <v>187</v>
      </c>
      <c r="L601" s="34"/>
      <c r="M601" s="157" t="s">
        <v>1</v>
      </c>
      <c r="N601" s="158" t="s">
        <v>40</v>
      </c>
      <c r="O601" s="59"/>
      <c r="P601" s="159">
        <f>O601*H601</f>
        <v>0</v>
      </c>
      <c r="Q601" s="159">
        <v>0</v>
      </c>
      <c r="R601" s="159">
        <f>Q601*H601</f>
        <v>0</v>
      </c>
      <c r="S601" s="159">
        <v>0.18</v>
      </c>
      <c r="T601" s="160">
        <f>S601*H601</f>
        <v>0.97199999999999998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61" t="s">
        <v>108</v>
      </c>
      <c r="AT601" s="161" t="s">
        <v>170</v>
      </c>
      <c r="AU601" s="161" t="s">
        <v>84</v>
      </c>
      <c r="AY601" s="18" t="s">
        <v>168</v>
      </c>
      <c r="BE601" s="162">
        <f>IF(N601="základní",J601,0)</f>
        <v>0</v>
      </c>
      <c r="BF601" s="162">
        <f>IF(N601="snížená",J601,0)</f>
        <v>0</v>
      </c>
      <c r="BG601" s="162">
        <f>IF(N601="zákl. přenesená",J601,0)</f>
        <v>0</v>
      </c>
      <c r="BH601" s="162">
        <f>IF(N601="sníž. přenesená",J601,0)</f>
        <v>0</v>
      </c>
      <c r="BI601" s="162">
        <f>IF(N601="nulová",J601,0)</f>
        <v>0</v>
      </c>
      <c r="BJ601" s="18" t="s">
        <v>82</v>
      </c>
      <c r="BK601" s="162">
        <f>ROUND(I601*H601,2)</f>
        <v>0</v>
      </c>
      <c r="BL601" s="18" t="s">
        <v>108</v>
      </c>
      <c r="BM601" s="161" t="s">
        <v>736</v>
      </c>
    </row>
    <row r="602" spans="1:65" s="2" customFormat="1" ht="19.5">
      <c r="A602" s="33"/>
      <c r="B602" s="34"/>
      <c r="C602" s="33"/>
      <c r="D602" s="163" t="s">
        <v>175</v>
      </c>
      <c r="E602" s="33"/>
      <c r="F602" s="164" t="s">
        <v>737</v>
      </c>
      <c r="G602" s="33"/>
      <c r="H602" s="33"/>
      <c r="I602" s="165"/>
      <c r="J602" s="33"/>
      <c r="K602" s="33"/>
      <c r="L602" s="34"/>
      <c r="M602" s="166"/>
      <c r="N602" s="167"/>
      <c r="O602" s="59"/>
      <c r="P602" s="59"/>
      <c r="Q602" s="59"/>
      <c r="R602" s="59"/>
      <c r="S602" s="59"/>
      <c r="T602" s="60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T602" s="18" t="s">
        <v>175</v>
      </c>
      <c r="AU602" s="18" t="s">
        <v>84</v>
      </c>
    </row>
    <row r="603" spans="1:65" s="2" customFormat="1" ht="19.5">
      <c r="A603" s="33"/>
      <c r="B603" s="34"/>
      <c r="C603" s="33"/>
      <c r="D603" s="163" t="s">
        <v>177</v>
      </c>
      <c r="E603" s="33"/>
      <c r="F603" s="168" t="s">
        <v>178</v>
      </c>
      <c r="G603" s="33"/>
      <c r="H603" s="33"/>
      <c r="I603" s="165"/>
      <c r="J603" s="33"/>
      <c r="K603" s="33"/>
      <c r="L603" s="34"/>
      <c r="M603" s="166"/>
      <c r="N603" s="167"/>
      <c r="O603" s="59"/>
      <c r="P603" s="59"/>
      <c r="Q603" s="59"/>
      <c r="R603" s="59"/>
      <c r="S603" s="59"/>
      <c r="T603" s="60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177</v>
      </c>
      <c r="AU603" s="18" t="s">
        <v>84</v>
      </c>
    </row>
    <row r="604" spans="1:65" s="14" customFormat="1">
      <c r="B604" s="176"/>
      <c r="D604" s="163" t="s">
        <v>179</v>
      </c>
      <c r="E604" s="177" t="s">
        <v>1</v>
      </c>
      <c r="F604" s="178" t="s">
        <v>738</v>
      </c>
      <c r="H604" s="179">
        <v>4.2</v>
      </c>
      <c r="I604" s="180"/>
      <c r="L604" s="176"/>
      <c r="M604" s="181"/>
      <c r="N604" s="182"/>
      <c r="O604" s="182"/>
      <c r="P604" s="182"/>
      <c r="Q604" s="182"/>
      <c r="R604" s="182"/>
      <c r="S604" s="182"/>
      <c r="T604" s="183"/>
      <c r="AT604" s="177" t="s">
        <v>179</v>
      </c>
      <c r="AU604" s="177" t="s">
        <v>84</v>
      </c>
      <c r="AV604" s="14" t="s">
        <v>84</v>
      </c>
      <c r="AW604" s="14" t="s">
        <v>31</v>
      </c>
      <c r="AX604" s="14" t="s">
        <v>75</v>
      </c>
      <c r="AY604" s="177" t="s">
        <v>168</v>
      </c>
    </row>
    <row r="605" spans="1:65" s="14" customFormat="1">
      <c r="B605" s="176"/>
      <c r="D605" s="163" t="s">
        <v>179</v>
      </c>
      <c r="E605" s="177" t="s">
        <v>1</v>
      </c>
      <c r="F605" s="178" t="s">
        <v>739</v>
      </c>
      <c r="H605" s="179">
        <v>1.2</v>
      </c>
      <c r="I605" s="180"/>
      <c r="L605" s="176"/>
      <c r="M605" s="181"/>
      <c r="N605" s="182"/>
      <c r="O605" s="182"/>
      <c r="P605" s="182"/>
      <c r="Q605" s="182"/>
      <c r="R605" s="182"/>
      <c r="S605" s="182"/>
      <c r="T605" s="183"/>
      <c r="AT605" s="177" t="s">
        <v>179</v>
      </c>
      <c r="AU605" s="177" t="s">
        <v>84</v>
      </c>
      <c r="AV605" s="14" t="s">
        <v>84</v>
      </c>
      <c r="AW605" s="14" t="s">
        <v>31</v>
      </c>
      <c r="AX605" s="14" t="s">
        <v>75</v>
      </c>
      <c r="AY605" s="177" t="s">
        <v>168</v>
      </c>
    </row>
    <row r="606" spans="1:65" s="15" customFormat="1">
      <c r="B606" s="184"/>
      <c r="D606" s="163" t="s">
        <v>179</v>
      </c>
      <c r="E606" s="185" t="s">
        <v>1</v>
      </c>
      <c r="F606" s="186" t="s">
        <v>184</v>
      </c>
      <c r="H606" s="187">
        <v>5.4</v>
      </c>
      <c r="I606" s="188"/>
      <c r="L606" s="184"/>
      <c r="M606" s="189"/>
      <c r="N606" s="190"/>
      <c r="O606" s="190"/>
      <c r="P606" s="190"/>
      <c r="Q606" s="190"/>
      <c r="R606" s="190"/>
      <c r="S606" s="190"/>
      <c r="T606" s="191"/>
      <c r="AT606" s="185" t="s">
        <v>179</v>
      </c>
      <c r="AU606" s="185" t="s">
        <v>84</v>
      </c>
      <c r="AV606" s="15" t="s">
        <v>108</v>
      </c>
      <c r="AW606" s="15" t="s">
        <v>31</v>
      </c>
      <c r="AX606" s="15" t="s">
        <v>82</v>
      </c>
      <c r="AY606" s="185" t="s">
        <v>168</v>
      </c>
    </row>
    <row r="607" spans="1:65" s="2" customFormat="1" ht="24.2" customHeight="1">
      <c r="A607" s="33"/>
      <c r="B607" s="149"/>
      <c r="C607" s="150" t="s">
        <v>740</v>
      </c>
      <c r="D607" s="150" t="s">
        <v>170</v>
      </c>
      <c r="E607" s="151" t="s">
        <v>741</v>
      </c>
      <c r="F607" s="152" t="s">
        <v>742</v>
      </c>
      <c r="G607" s="153" t="s">
        <v>254</v>
      </c>
      <c r="H607" s="154">
        <v>9.6999999999999993</v>
      </c>
      <c r="I607" s="155"/>
      <c r="J607" s="156">
        <f>ROUND(I607*H607,2)</f>
        <v>0</v>
      </c>
      <c r="K607" s="152" t="s">
        <v>187</v>
      </c>
      <c r="L607" s="34"/>
      <c r="M607" s="157" t="s">
        <v>1</v>
      </c>
      <c r="N607" s="158" t="s">
        <v>40</v>
      </c>
      <c r="O607" s="59"/>
      <c r="P607" s="159">
        <f>O607*H607</f>
        <v>0</v>
      </c>
      <c r="Q607" s="159">
        <v>0</v>
      </c>
      <c r="R607" s="159">
        <f>Q607*H607</f>
        <v>0</v>
      </c>
      <c r="S607" s="159">
        <v>0.32</v>
      </c>
      <c r="T607" s="160">
        <f>S607*H607</f>
        <v>3.1039999999999996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1" t="s">
        <v>108</v>
      </c>
      <c r="AT607" s="161" t="s">
        <v>170</v>
      </c>
      <c r="AU607" s="161" t="s">
        <v>84</v>
      </c>
      <c r="AY607" s="18" t="s">
        <v>168</v>
      </c>
      <c r="BE607" s="162">
        <f>IF(N607="základní",J607,0)</f>
        <v>0</v>
      </c>
      <c r="BF607" s="162">
        <f>IF(N607="snížená",J607,0)</f>
        <v>0</v>
      </c>
      <c r="BG607" s="162">
        <f>IF(N607="zákl. přenesená",J607,0)</f>
        <v>0</v>
      </c>
      <c r="BH607" s="162">
        <f>IF(N607="sníž. přenesená",J607,0)</f>
        <v>0</v>
      </c>
      <c r="BI607" s="162">
        <f>IF(N607="nulová",J607,0)</f>
        <v>0</v>
      </c>
      <c r="BJ607" s="18" t="s">
        <v>82</v>
      </c>
      <c r="BK607" s="162">
        <f>ROUND(I607*H607,2)</f>
        <v>0</v>
      </c>
      <c r="BL607" s="18" t="s">
        <v>108</v>
      </c>
      <c r="BM607" s="161" t="s">
        <v>743</v>
      </c>
    </row>
    <row r="608" spans="1:65" s="2" customFormat="1" ht="19.5">
      <c r="A608" s="33"/>
      <c r="B608" s="34"/>
      <c r="C608" s="33"/>
      <c r="D608" s="163" t="s">
        <v>175</v>
      </c>
      <c r="E608" s="33"/>
      <c r="F608" s="164" t="s">
        <v>744</v>
      </c>
      <c r="G608" s="33"/>
      <c r="H608" s="33"/>
      <c r="I608" s="165"/>
      <c r="J608" s="33"/>
      <c r="K608" s="33"/>
      <c r="L608" s="34"/>
      <c r="M608" s="166"/>
      <c r="N608" s="167"/>
      <c r="O608" s="59"/>
      <c r="P608" s="59"/>
      <c r="Q608" s="59"/>
      <c r="R608" s="59"/>
      <c r="S608" s="59"/>
      <c r="T608" s="60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T608" s="18" t="s">
        <v>175</v>
      </c>
      <c r="AU608" s="18" t="s">
        <v>84</v>
      </c>
    </row>
    <row r="609" spans="1:65" s="2" customFormat="1" ht="19.5">
      <c r="A609" s="33"/>
      <c r="B609" s="34"/>
      <c r="C609" s="33"/>
      <c r="D609" s="163" t="s">
        <v>177</v>
      </c>
      <c r="E609" s="33"/>
      <c r="F609" s="168" t="s">
        <v>178</v>
      </c>
      <c r="G609" s="33"/>
      <c r="H609" s="33"/>
      <c r="I609" s="165"/>
      <c r="J609" s="33"/>
      <c r="K609" s="33"/>
      <c r="L609" s="34"/>
      <c r="M609" s="166"/>
      <c r="N609" s="167"/>
      <c r="O609" s="59"/>
      <c r="P609" s="59"/>
      <c r="Q609" s="59"/>
      <c r="R609" s="59"/>
      <c r="S609" s="59"/>
      <c r="T609" s="60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T609" s="18" t="s">
        <v>177</v>
      </c>
      <c r="AU609" s="18" t="s">
        <v>84</v>
      </c>
    </row>
    <row r="610" spans="1:65" s="13" customFormat="1">
      <c r="B610" s="169"/>
      <c r="D610" s="163" t="s">
        <v>179</v>
      </c>
      <c r="E610" s="170" t="s">
        <v>1</v>
      </c>
      <c r="F610" s="171" t="s">
        <v>745</v>
      </c>
      <c r="H610" s="170" t="s">
        <v>1</v>
      </c>
      <c r="I610" s="172"/>
      <c r="L610" s="169"/>
      <c r="M610" s="173"/>
      <c r="N610" s="174"/>
      <c r="O610" s="174"/>
      <c r="P610" s="174"/>
      <c r="Q610" s="174"/>
      <c r="R610" s="174"/>
      <c r="S610" s="174"/>
      <c r="T610" s="175"/>
      <c r="AT610" s="170" t="s">
        <v>179</v>
      </c>
      <c r="AU610" s="170" t="s">
        <v>84</v>
      </c>
      <c r="AV610" s="13" t="s">
        <v>82</v>
      </c>
      <c r="AW610" s="13" t="s">
        <v>31</v>
      </c>
      <c r="AX610" s="13" t="s">
        <v>75</v>
      </c>
      <c r="AY610" s="170" t="s">
        <v>168</v>
      </c>
    </row>
    <row r="611" spans="1:65" s="14" customFormat="1">
      <c r="B611" s="176"/>
      <c r="D611" s="163" t="s">
        <v>179</v>
      </c>
      <c r="E611" s="177" t="s">
        <v>1</v>
      </c>
      <c r="F611" s="178" t="s">
        <v>746</v>
      </c>
      <c r="H611" s="179">
        <v>2.5</v>
      </c>
      <c r="I611" s="180"/>
      <c r="L611" s="176"/>
      <c r="M611" s="181"/>
      <c r="N611" s="182"/>
      <c r="O611" s="182"/>
      <c r="P611" s="182"/>
      <c r="Q611" s="182"/>
      <c r="R611" s="182"/>
      <c r="S611" s="182"/>
      <c r="T611" s="183"/>
      <c r="AT611" s="177" t="s">
        <v>179</v>
      </c>
      <c r="AU611" s="177" t="s">
        <v>84</v>
      </c>
      <c r="AV611" s="14" t="s">
        <v>84</v>
      </c>
      <c r="AW611" s="14" t="s">
        <v>31</v>
      </c>
      <c r="AX611" s="14" t="s">
        <v>75</v>
      </c>
      <c r="AY611" s="177" t="s">
        <v>168</v>
      </c>
    </row>
    <row r="612" spans="1:65" s="13" customFormat="1">
      <c r="B612" s="169"/>
      <c r="D612" s="163" t="s">
        <v>179</v>
      </c>
      <c r="E612" s="170" t="s">
        <v>1</v>
      </c>
      <c r="F612" s="171" t="s">
        <v>747</v>
      </c>
      <c r="H612" s="170" t="s">
        <v>1</v>
      </c>
      <c r="I612" s="172"/>
      <c r="L612" s="169"/>
      <c r="M612" s="173"/>
      <c r="N612" s="174"/>
      <c r="O612" s="174"/>
      <c r="P612" s="174"/>
      <c r="Q612" s="174"/>
      <c r="R612" s="174"/>
      <c r="S612" s="174"/>
      <c r="T612" s="175"/>
      <c r="AT612" s="170" t="s">
        <v>179</v>
      </c>
      <c r="AU612" s="170" t="s">
        <v>84</v>
      </c>
      <c r="AV612" s="13" t="s">
        <v>82</v>
      </c>
      <c r="AW612" s="13" t="s">
        <v>31</v>
      </c>
      <c r="AX612" s="13" t="s">
        <v>75</v>
      </c>
      <c r="AY612" s="170" t="s">
        <v>168</v>
      </c>
    </row>
    <row r="613" spans="1:65" s="14" customFormat="1">
      <c r="B613" s="176"/>
      <c r="D613" s="163" t="s">
        <v>179</v>
      </c>
      <c r="E613" s="177" t="s">
        <v>1</v>
      </c>
      <c r="F613" s="178" t="s">
        <v>748</v>
      </c>
      <c r="H613" s="179">
        <v>3.6</v>
      </c>
      <c r="I613" s="180"/>
      <c r="L613" s="176"/>
      <c r="M613" s="181"/>
      <c r="N613" s="182"/>
      <c r="O613" s="182"/>
      <c r="P613" s="182"/>
      <c r="Q613" s="182"/>
      <c r="R613" s="182"/>
      <c r="S613" s="182"/>
      <c r="T613" s="183"/>
      <c r="AT613" s="177" t="s">
        <v>179</v>
      </c>
      <c r="AU613" s="177" t="s">
        <v>84</v>
      </c>
      <c r="AV613" s="14" t="s">
        <v>84</v>
      </c>
      <c r="AW613" s="14" t="s">
        <v>31</v>
      </c>
      <c r="AX613" s="14" t="s">
        <v>75</v>
      </c>
      <c r="AY613" s="177" t="s">
        <v>168</v>
      </c>
    </row>
    <row r="614" spans="1:65" s="13" customFormat="1">
      <c r="B614" s="169"/>
      <c r="D614" s="163" t="s">
        <v>179</v>
      </c>
      <c r="E614" s="170" t="s">
        <v>1</v>
      </c>
      <c r="F614" s="171" t="s">
        <v>749</v>
      </c>
      <c r="H614" s="170" t="s">
        <v>1</v>
      </c>
      <c r="I614" s="172"/>
      <c r="L614" s="169"/>
      <c r="M614" s="173"/>
      <c r="N614" s="174"/>
      <c r="O614" s="174"/>
      <c r="P614" s="174"/>
      <c r="Q614" s="174"/>
      <c r="R614" s="174"/>
      <c r="S614" s="174"/>
      <c r="T614" s="175"/>
      <c r="AT614" s="170" t="s">
        <v>179</v>
      </c>
      <c r="AU614" s="170" t="s">
        <v>84</v>
      </c>
      <c r="AV614" s="13" t="s">
        <v>82</v>
      </c>
      <c r="AW614" s="13" t="s">
        <v>31</v>
      </c>
      <c r="AX614" s="13" t="s">
        <v>75</v>
      </c>
      <c r="AY614" s="170" t="s">
        <v>168</v>
      </c>
    </row>
    <row r="615" spans="1:65" s="14" customFormat="1">
      <c r="B615" s="176"/>
      <c r="D615" s="163" t="s">
        <v>179</v>
      </c>
      <c r="E615" s="177" t="s">
        <v>1</v>
      </c>
      <c r="F615" s="178" t="s">
        <v>750</v>
      </c>
      <c r="H615" s="179">
        <v>3.6</v>
      </c>
      <c r="I615" s="180"/>
      <c r="L615" s="176"/>
      <c r="M615" s="181"/>
      <c r="N615" s="182"/>
      <c r="O615" s="182"/>
      <c r="P615" s="182"/>
      <c r="Q615" s="182"/>
      <c r="R615" s="182"/>
      <c r="S615" s="182"/>
      <c r="T615" s="183"/>
      <c r="AT615" s="177" t="s">
        <v>179</v>
      </c>
      <c r="AU615" s="177" t="s">
        <v>84</v>
      </c>
      <c r="AV615" s="14" t="s">
        <v>84</v>
      </c>
      <c r="AW615" s="14" t="s">
        <v>31</v>
      </c>
      <c r="AX615" s="14" t="s">
        <v>75</v>
      </c>
      <c r="AY615" s="177" t="s">
        <v>168</v>
      </c>
    </row>
    <row r="616" spans="1:65" s="15" customFormat="1">
      <c r="B616" s="184"/>
      <c r="D616" s="163" t="s">
        <v>179</v>
      </c>
      <c r="E616" s="185" t="s">
        <v>1</v>
      </c>
      <c r="F616" s="186" t="s">
        <v>184</v>
      </c>
      <c r="H616" s="187">
        <v>9.6999999999999993</v>
      </c>
      <c r="I616" s="188"/>
      <c r="L616" s="184"/>
      <c r="M616" s="189"/>
      <c r="N616" s="190"/>
      <c r="O616" s="190"/>
      <c r="P616" s="190"/>
      <c r="Q616" s="190"/>
      <c r="R616" s="190"/>
      <c r="S616" s="190"/>
      <c r="T616" s="191"/>
      <c r="AT616" s="185" t="s">
        <v>179</v>
      </c>
      <c r="AU616" s="185" t="s">
        <v>84</v>
      </c>
      <c r="AV616" s="15" t="s">
        <v>108</v>
      </c>
      <c r="AW616" s="15" t="s">
        <v>31</v>
      </c>
      <c r="AX616" s="15" t="s">
        <v>82</v>
      </c>
      <c r="AY616" s="185" t="s">
        <v>168</v>
      </c>
    </row>
    <row r="617" spans="1:65" s="2" customFormat="1" ht="24.2" customHeight="1">
      <c r="A617" s="33"/>
      <c r="B617" s="149"/>
      <c r="C617" s="150" t="s">
        <v>751</v>
      </c>
      <c r="D617" s="150" t="s">
        <v>170</v>
      </c>
      <c r="E617" s="151" t="s">
        <v>752</v>
      </c>
      <c r="F617" s="152" t="s">
        <v>753</v>
      </c>
      <c r="G617" s="153" t="s">
        <v>254</v>
      </c>
      <c r="H617" s="154">
        <v>2.8</v>
      </c>
      <c r="I617" s="155"/>
      <c r="J617" s="156">
        <f>ROUND(I617*H617,2)</f>
        <v>0</v>
      </c>
      <c r="K617" s="152" t="s">
        <v>187</v>
      </c>
      <c r="L617" s="34"/>
      <c r="M617" s="157" t="s">
        <v>1</v>
      </c>
      <c r="N617" s="158" t="s">
        <v>40</v>
      </c>
      <c r="O617" s="59"/>
      <c r="P617" s="159">
        <f>O617*H617</f>
        <v>0</v>
      </c>
      <c r="Q617" s="159">
        <v>0</v>
      </c>
      <c r="R617" s="159">
        <f>Q617*H617</f>
        <v>0</v>
      </c>
      <c r="S617" s="159">
        <v>0.155</v>
      </c>
      <c r="T617" s="160">
        <f>S617*H617</f>
        <v>0.434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161" t="s">
        <v>108</v>
      </c>
      <c r="AT617" s="161" t="s">
        <v>170</v>
      </c>
      <c r="AU617" s="161" t="s">
        <v>84</v>
      </c>
      <c r="AY617" s="18" t="s">
        <v>168</v>
      </c>
      <c r="BE617" s="162">
        <f>IF(N617="základní",J617,0)</f>
        <v>0</v>
      </c>
      <c r="BF617" s="162">
        <f>IF(N617="snížená",J617,0)</f>
        <v>0</v>
      </c>
      <c r="BG617" s="162">
        <f>IF(N617="zákl. přenesená",J617,0)</f>
        <v>0</v>
      </c>
      <c r="BH617" s="162">
        <f>IF(N617="sníž. přenesená",J617,0)</f>
        <v>0</v>
      </c>
      <c r="BI617" s="162">
        <f>IF(N617="nulová",J617,0)</f>
        <v>0</v>
      </c>
      <c r="BJ617" s="18" t="s">
        <v>82</v>
      </c>
      <c r="BK617" s="162">
        <f>ROUND(I617*H617,2)</f>
        <v>0</v>
      </c>
      <c r="BL617" s="18" t="s">
        <v>108</v>
      </c>
      <c r="BM617" s="161" t="s">
        <v>754</v>
      </c>
    </row>
    <row r="618" spans="1:65" s="2" customFormat="1" ht="19.5">
      <c r="A618" s="33"/>
      <c r="B618" s="34"/>
      <c r="C618" s="33"/>
      <c r="D618" s="163" t="s">
        <v>175</v>
      </c>
      <c r="E618" s="33"/>
      <c r="F618" s="164" t="s">
        <v>755</v>
      </c>
      <c r="G618" s="33"/>
      <c r="H618" s="33"/>
      <c r="I618" s="165"/>
      <c r="J618" s="33"/>
      <c r="K618" s="33"/>
      <c r="L618" s="34"/>
      <c r="M618" s="166"/>
      <c r="N618" s="167"/>
      <c r="O618" s="59"/>
      <c r="P618" s="59"/>
      <c r="Q618" s="59"/>
      <c r="R618" s="59"/>
      <c r="S618" s="59"/>
      <c r="T618" s="60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T618" s="18" t="s">
        <v>175</v>
      </c>
      <c r="AU618" s="18" t="s">
        <v>84</v>
      </c>
    </row>
    <row r="619" spans="1:65" s="2" customFormat="1" ht="19.5">
      <c r="A619" s="33"/>
      <c r="B619" s="34"/>
      <c r="C619" s="33"/>
      <c r="D619" s="163" t="s">
        <v>177</v>
      </c>
      <c r="E619" s="33"/>
      <c r="F619" s="168" t="s">
        <v>178</v>
      </c>
      <c r="G619" s="33"/>
      <c r="H619" s="33"/>
      <c r="I619" s="165"/>
      <c r="J619" s="33"/>
      <c r="K619" s="33"/>
      <c r="L619" s="34"/>
      <c r="M619" s="166"/>
      <c r="N619" s="167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T619" s="18" t="s">
        <v>177</v>
      </c>
      <c r="AU619" s="18" t="s">
        <v>84</v>
      </c>
    </row>
    <row r="620" spans="1:65" s="13" customFormat="1">
      <c r="B620" s="169"/>
      <c r="D620" s="163" t="s">
        <v>179</v>
      </c>
      <c r="E620" s="170" t="s">
        <v>1</v>
      </c>
      <c r="F620" s="171" t="s">
        <v>745</v>
      </c>
      <c r="H620" s="170" t="s">
        <v>1</v>
      </c>
      <c r="I620" s="172"/>
      <c r="L620" s="169"/>
      <c r="M620" s="173"/>
      <c r="N620" s="174"/>
      <c r="O620" s="174"/>
      <c r="P620" s="174"/>
      <c r="Q620" s="174"/>
      <c r="R620" s="174"/>
      <c r="S620" s="174"/>
      <c r="T620" s="175"/>
      <c r="AT620" s="170" t="s">
        <v>179</v>
      </c>
      <c r="AU620" s="170" t="s">
        <v>84</v>
      </c>
      <c r="AV620" s="13" t="s">
        <v>82</v>
      </c>
      <c r="AW620" s="13" t="s">
        <v>31</v>
      </c>
      <c r="AX620" s="13" t="s">
        <v>75</v>
      </c>
      <c r="AY620" s="170" t="s">
        <v>168</v>
      </c>
    </row>
    <row r="621" spans="1:65" s="14" customFormat="1">
      <c r="B621" s="176"/>
      <c r="D621" s="163" t="s">
        <v>179</v>
      </c>
      <c r="E621" s="177" t="s">
        <v>1</v>
      </c>
      <c r="F621" s="178" t="s">
        <v>756</v>
      </c>
      <c r="H621" s="179">
        <v>2.8</v>
      </c>
      <c r="I621" s="180"/>
      <c r="L621" s="176"/>
      <c r="M621" s="181"/>
      <c r="N621" s="182"/>
      <c r="O621" s="182"/>
      <c r="P621" s="182"/>
      <c r="Q621" s="182"/>
      <c r="R621" s="182"/>
      <c r="S621" s="182"/>
      <c r="T621" s="183"/>
      <c r="AT621" s="177" t="s">
        <v>179</v>
      </c>
      <c r="AU621" s="177" t="s">
        <v>84</v>
      </c>
      <c r="AV621" s="14" t="s">
        <v>84</v>
      </c>
      <c r="AW621" s="14" t="s">
        <v>31</v>
      </c>
      <c r="AX621" s="14" t="s">
        <v>82</v>
      </c>
      <c r="AY621" s="177" t="s">
        <v>168</v>
      </c>
    </row>
    <row r="622" spans="1:65" s="2" customFormat="1" ht="24.2" customHeight="1">
      <c r="A622" s="33"/>
      <c r="B622" s="149"/>
      <c r="C622" s="150" t="s">
        <v>757</v>
      </c>
      <c r="D622" s="150" t="s">
        <v>170</v>
      </c>
      <c r="E622" s="151" t="s">
        <v>758</v>
      </c>
      <c r="F622" s="152" t="s">
        <v>759</v>
      </c>
      <c r="G622" s="153" t="s">
        <v>254</v>
      </c>
      <c r="H622" s="154">
        <v>9.6999999999999993</v>
      </c>
      <c r="I622" s="155"/>
      <c r="J622" s="156">
        <f>ROUND(I622*H622,2)</f>
        <v>0</v>
      </c>
      <c r="K622" s="152" t="s">
        <v>187</v>
      </c>
      <c r="L622" s="34"/>
      <c r="M622" s="157" t="s">
        <v>1</v>
      </c>
      <c r="N622" s="158" t="s">
        <v>40</v>
      </c>
      <c r="O622" s="59"/>
      <c r="P622" s="159">
        <f>O622*H622</f>
        <v>0</v>
      </c>
      <c r="Q622" s="159">
        <v>0</v>
      </c>
      <c r="R622" s="159">
        <f>Q622*H622</f>
        <v>0</v>
      </c>
      <c r="S622" s="159">
        <v>1.4999999999999999E-2</v>
      </c>
      <c r="T622" s="160">
        <f>S622*H622</f>
        <v>0.14549999999999999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1" t="s">
        <v>108</v>
      </c>
      <c r="AT622" s="161" t="s">
        <v>170</v>
      </c>
      <c r="AU622" s="161" t="s">
        <v>84</v>
      </c>
      <c r="AY622" s="18" t="s">
        <v>168</v>
      </c>
      <c r="BE622" s="162">
        <f>IF(N622="základní",J622,0)</f>
        <v>0</v>
      </c>
      <c r="BF622" s="162">
        <f>IF(N622="snížená",J622,0)</f>
        <v>0</v>
      </c>
      <c r="BG622" s="162">
        <f>IF(N622="zákl. přenesená",J622,0)</f>
        <v>0</v>
      </c>
      <c r="BH622" s="162">
        <f>IF(N622="sníž. přenesená",J622,0)</f>
        <v>0</v>
      </c>
      <c r="BI622" s="162">
        <f>IF(N622="nulová",J622,0)</f>
        <v>0</v>
      </c>
      <c r="BJ622" s="18" t="s">
        <v>82</v>
      </c>
      <c r="BK622" s="162">
        <f>ROUND(I622*H622,2)</f>
        <v>0</v>
      </c>
      <c r="BL622" s="18" t="s">
        <v>108</v>
      </c>
      <c r="BM622" s="161" t="s">
        <v>760</v>
      </c>
    </row>
    <row r="623" spans="1:65" s="2" customFormat="1" ht="19.5">
      <c r="A623" s="33"/>
      <c r="B623" s="34"/>
      <c r="C623" s="33"/>
      <c r="D623" s="163" t="s">
        <v>175</v>
      </c>
      <c r="E623" s="33"/>
      <c r="F623" s="164" t="s">
        <v>761</v>
      </c>
      <c r="G623" s="33"/>
      <c r="H623" s="33"/>
      <c r="I623" s="165"/>
      <c r="J623" s="33"/>
      <c r="K623" s="33"/>
      <c r="L623" s="34"/>
      <c r="M623" s="166"/>
      <c r="N623" s="167"/>
      <c r="O623" s="59"/>
      <c r="P623" s="59"/>
      <c r="Q623" s="59"/>
      <c r="R623" s="59"/>
      <c r="S623" s="59"/>
      <c r="T623" s="60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T623" s="18" t="s">
        <v>175</v>
      </c>
      <c r="AU623" s="18" t="s">
        <v>84</v>
      </c>
    </row>
    <row r="624" spans="1:65" s="2" customFormat="1" ht="19.5">
      <c r="A624" s="33"/>
      <c r="B624" s="34"/>
      <c r="C624" s="33"/>
      <c r="D624" s="163" t="s">
        <v>177</v>
      </c>
      <c r="E624" s="33"/>
      <c r="F624" s="168" t="s">
        <v>178</v>
      </c>
      <c r="G624" s="33"/>
      <c r="H624" s="33"/>
      <c r="I624" s="165"/>
      <c r="J624" s="33"/>
      <c r="K624" s="33"/>
      <c r="L624" s="34"/>
      <c r="M624" s="166"/>
      <c r="N624" s="167"/>
      <c r="O624" s="59"/>
      <c r="P624" s="59"/>
      <c r="Q624" s="59"/>
      <c r="R624" s="59"/>
      <c r="S624" s="59"/>
      <c r="T624" s="60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T624" s="18" t="s">
        <v>177</v>
      </c>
      <c r="AU624" s="18" t="s">
        <v>84</v>
      </c>
    </row>
    <row r="625" spans="1:65" s="13" customFormat="1">
      <c r="B625" s="169"/>
      <c r="D625" s="163" t="s">
        <v>179</v>
      </c>
      <c r="E625" s="170" t="s">
        <v>1</v>
      </c>
      <c r="F625" s="171" t="s">
        <v>745</v>
      </c>
      <c r="H625" s="170" t="s">
        <v>1</v>
      </c>
      <c r="I625" s="172"/>
      <c r="L625" s="169"/>
      <c r="M625" s="173"/>
      <c r="N625" s="174"/>
      <c r="O625" s="174"/>
      <c r="P625" s="174"/>
      <c r="Q625" s="174"/>
      <c r="R625" s="174"/>
      <c r="S625" s="174"/>
      <c r="T625" s="175"/>
      <c r="AT625" s="170" t="s">
        <v>179</v>
      </c>
      <c r="AU625" s="170" t="s">
        <v>84</v>
      </c>
      <c r="AV625" s="13" t="s">
        <v>82</v>
      </c>
      <c r="AW625" s="13" t="s">
        <v>31</v>
      </c>
      <c r="AX625" s="13" t="s">
        <v>75</v>
      </c>
      <c r="AY625" s="170" t="s">
        <v>168</v>
      </c>
    </row>
    <row r="626" spans="1:65" s="14" customFormat="1">
      <c r="B626" s="176"/>
      <c r="D626" s="163" t="s">
        <v>179</v>
      </c>
      <c r="E626" s="177" t="s">
        <v>1</v>
      </c>
      <c r="F626" s="178" t="s">
        <v>762</v>
      </c>
      <c r="H626" s="179">
        <v>2</v>
      </c>
      <c r="I626" s="180"/>
      <c r="L626" s="176"/>
      <c r="M626" s="181"/>
      <c r="N626" s="182"/>
      <c r="O626" s="182"/>
      <c r="P626" s="182"/>
      <c r="Q626" s="182"/>
      <c r="R626" s="182"/>
      <c r="S626" s="182"/>
      <c r="T626" s="183"/>
      <c r="AT626" s="177" t="s">
        <v>179</v>
      </c>
      <c r="AU626" s="177" t="s">
        <v>84</v>
      </c>
      <c r="AV626" s="14" t="s">
        <v>84</v>
      </c>
      <c r="AW626" s="14" t="s">
        <v>31</v>
      </c>
      <c r="AX626" s="14" t="s">
        <v>75</v>
      </c>
      <c r="AY626" s="177" t="s">
        <v>168</v>
      </c>
    </row>
    <row r="627" spans="1:65" s="13" customFormat="1">
      <c r="B627" s="169"/>
      <c r="D627" s="163" t="s">
        <v>179</v>
      </c>
      <c r="E627" s="170" t="s">
        <v>1</v>
      </c>
      <c r="F627" s="171" t="s">
        <v>763</v>
      </c>
      <c r="H627" s="170" t="s">
        <v>1</v>
      </c>
      <c r="I627" s="172"/>
      <c r="L627" s="169"/>
      <c r="M627" s="173"/>
      <c r="N627" s="174"/>
      <c r="O627" s="174"/>
      <c r="P627" s="174"/>
      <c r="Q627" s="174"/>
      <c r="R627" s="174"/>
      <c r="S627" s="174"/>
      <c r="T627" s="175"/>
      <c r="AT627" s="170" t="s">
        <v>179</v>
      </c>
      <c r="AU627" s="170" t="s">
        <v>84</v>
      </c>
      <c r="AV627" s="13" t="s">
        <v>82</v>
      </c>
      <c r="AW627" s="13" t="s">
        <v>31</v>
      </c>
      <c r="AX627" s="13" t="s">
        <v>75</v>
      </c>
      <c r="AY627" s="170" t="s">
        <v>168</v>
      </c>
    </row>
    <row r="628" spans="1:65" s="14" customFormat="1">
      <c r="B628" s="176"/>
      <c r="D628" s="163" t="s">
        <v>179</v>
      </c>
      <c r="E628" s="177" t="s">
        <v>1</v>
      </c>
      <c r="F628" s="178" t="s">
        <v>764</v>
      </c>
      <c r="H628" s="179">
        <v>4.9000000000000004</v>
      </c>
      <c r="I628" s="180"/>
      <c r="L628" s="176"/>
      <c r="M628" s="181"/>
      <c r="N628" s="182"/>
      <c r="O628" s="182"/>
      <c r="P628" s="182"/>
      <c r="Q628" s="182"/>
      <c r="R628" s="182"/>
      <c r="S628" s="182"/>
      <c r="T628" s="183"/>
      <c r="AT628" s="177" t="s">
        <v>179</v>
      </c>
      <c r="AU628" s="177" t="s">
        <v>84</v>
      </c>
      <c r="AV628" s="14" t="s">
        <v>84</v>
      </c>
      <c r="AW628" s="14" t="s">
        <v>31</v>
      </c>
      <c r="AX628" s="14" t="s">
        <v>75</v>
      </c>
      <c r="AY628" s="177" t="s">
        <v>168</v>
      </c>
    </row>
    <row r="629" spans="1:65" s="13" customFormat="1">
      <c r="B629" s="169"/>
      <c r="D629" s="163" t="s">
        <v>179</v>
      </c>
      <c r="E629" s="170" t="s">
        <v>1</v>
      </c>
      <c r="F629" s="171" t="s">
        <v>765</v>
      </c>
      <c r="H629" s="170" t="s">
        <v>1</v>
      </c>
      <c r="I629" s="172"/>
      <c r="L629" s="169"/>
      <c r="M629" s="173"/>
      <c r="N629" s="174"/>
      <c r="O629" s="174"/>
      <c r="P629" s="174"/>
      <c r="Q629" s="174"/>
      <c r="R629" s="174"/>
      <c r="S629" s="174"/>
      <c r="T629" s="175"/>
      <c r="AT629" s="170" t="s">
        <v>179</v>
      </c>
      <c r="AU629" s="170" t="s">
        <v>84</v>
      </c>
      <c r="AV629" s="13" t="s">
        <v>82</v>
      </c>
      <c r="AW629" s="13" t="s">
        <v>31</v>
      </c>
      <c r="AX629" s="13" t="s">
        <v>75</v>
      </c>
      <c r="AY629" s="170" t="s">
        <v>168</v>
      </c>
    </row>
    <row r="630" spans="1:65" s="14" customFormat="1">
      <c r="B630" s="176"/>
      <c r="D630" s="163" t="s">
        <v>179</v>
      </c>
      <c r="E630" s="177" t="s">
        <v>1</v>
      </c>
      <c r="F630" s="178" t="s">
        <v>766</v>
      </c>
      <c r="H630" s="179">
        <v>2.8</v>
      </c>
      <c r="I630" s="180"/>
      <c r="L630" s="176"/>
      <c r="M630" s="181"/>
      <c r="N630" s="182"/>
      <c r="O630" s="182"/>
      <c r="P630" s="182"/>
      <c r="Q630" s="182"/>
      <c r="R630" s="182"/>
      <c r="S630" s="182"/>
      <c r="T630" s="183"/>
      <c r="AT630" s="177" t="s">
        <v>179</v>
      </c>
      <c r="AU630" s="177" t="s">
        <v>84</v>
      </c>
      <c r="AV630" s="14" t="s">
        <v>84</v>
      </c>
      <c r="AW630" s="14" t="s">
        <v>31</v>
      </c>
      <c r="AX630" s="14" t="s">
        <v>75</v>
      </c>
      <c r="AY630" s="177" t="s">
        <v>168</v>
      </c>
    </row>
    <row r="631" spans="1:65" s="15" customFormat="1">
      <c r="B631" s="184"/>
      <c r="D631" s="163" t="s">
        <v>179</v>
      </c>
      <c r="E631" s="185" t="s">
        <v>1</v>
      </c>
      <c r="F631" s="186" t="s">
        <v>184</v>
      </c>
      <c r="H631" s="187">
        <v>9.6999999999999993</v>
      </c>
      <c r="I631" s="188"/>
      <c r="L631" s="184"/>
      <c r="M631" s="189"/>
      <c r="N631" s="190"/>
      <c r="O631" s="190"/>
      <c r="P631" s="190"/>
      <c r="Q631" s="190"/>
      <c r="R631" s="190"/>
      <c r="S631" s="190"/>
      <c r="T631" s="191"/>
      <c r="AT631" s="185" t="s">
        <v>179</v>
      </c>
      <c r="AU631" s="185" t="s">
        <v>84</v>
      </c>
      <c r="AV631" s="15" t="s">
        <v>108</v>
      </c>
      <c r="AW631" s="15" t="s">
        <v>31</v>
      </c>
      <c r="AX631" s="15" t="s">
        <v>82</v>
      </c>
      <c r="AY631" s="185" t="s">
        <v>168</v>
      </c>
    </row>
    <row r="632" spans="1:65" s="2" customFormat="1" ht="24.2" customHeight="1">
      <c r="A632" s="33"/>
      <c r="B632" s="149"/>
      <c r="C632" s="150" t="s">
        <v>767</v>
      </c>
      <c r="D632" s="150" t="s">
        <v>170</v>
      </c>
      <c r="E632" s="151" t="s">
        <v>768</v>
      </c>
      <c r="F632" s="152" t="s">
        <v>769</v>
      </c>
      <c r="G632" s="153" t="s">
        <v>254</v>
      </c>
      <c r="H632" s="154">
        <v>7.7</v>
      </c>
      <c r="I632" s="155"/>
      <c r="J632" s="156">
        <f>ROUND(I632*H632,2)</f>
        <v>0</v>
      </c>
      <c r="K632" s="152" t="s">
        <v>187</v>
      </c>
      <c r="L632" s="34"/>
      <c r="M632" s="157" t="s">
        <v>1</v>
      </c>
      <c r="N632" s="158" t="s">
        <v>40</v>
      </c>
      <c r="O632" s="59"/>
      <c r="P632" s="159">
        <f>O632*H632</f>
        <v>0</v>
      </c>
      <c r="Q632" s="159">
        <v>1.0000000000000001E-5</v>
      </c>
      <c r="R632" s="159">
        <f>Q632*H632</f>
        <v>7.7000000000000001E-5</v>
      </c>
      <c r="S632" s="159">
        <v>0</v>
      </c>
      <c r="T632" s="160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1" t="s">
        <v>108</v>
      </c>
      <c r="AT632" s="161" t="s">
        <v>170</v>
      </c>
      <c r="AU632" s="161" t="s">
        <v>84</v>
      </c>
      <c r="AY632" s="18" t="s">
        <v>168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8" t="s">
        <v>82</v>
      </c>
      <c r="BK632" s="162">
        <f>ROUND(I632*H632,2)</f>
        <v>0</v>
      </c>
      <c r="BL632" s="18" t="s">
        <v>108</v>
      </c>
      <c r="BM632" s="161" t="s">
        <v>770</v>
      </c>
    </row>
    <row r="633" spans="1:65" s="2" customFormat="1" ht="19.5">
      <c r="A633" s="33"/>
      <c r="B633" s="34"/>
      <c r="C633" s="33"/>
      <c r="D633" s="163" t="s">
        <v>175</v>
      </c>
      <c r="E633" s="33"/>
      <c r="F633" s="164" t="s">
        <v>771</v>
      </c>
      <c r="G633" s="33"/>
      <c r="H633" s="33"/>
      <c r="I633" s="165"/>
      <c r="J633" s="33"/>
      <c r="K633" s="33"/>
      <c r="L633" s="34"/>
      <c r="M633" s="166"/>
      <c r="N633" s="167"/>
      <c r="O633" s="59"/>
      <c r="P633" s="59"/>
      <c r="Q633" s="59"/>
      <c r="R633" s="59"/>
      <c r="S633" s="59"/>
      <c r="T633" s="60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T633" s="18" t="s">
        <v>175</v>
      </c>
      <c r="AU633" s="18" t="s">
        <v>84</v>
      </c>
    </row>
    <row r="634" spans="1:65" s="2" customFormat="1" ht="19.5">
      <c r="A634" s="33"/>
      <c r="B634" s="34"/>
      <c r="C634" s="33"/>
      <c r="D634" s="163" t="s">
        <v>177</v>
      </c>
      <c r="E634" s="33"/>
      <c r="F634" s="168" t="s">
        <v>178</v>
      </c>
      <c r="G634" s="33"/>
      <c r="H634" s="33"/>
      <c r="I634" s="165"/>
      <c r="J634" s="33"/>
      <c r="K634" s="33"/>
      <c r="L634" s="34"/>
      <c r="M634" s="166"/>
      <c r="N634" s="167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T634" s="18" t="s">
        <v>177</v>
      </c>
      <c r="AU634" s="18" t="s">
        <v>84</v>
      </c>
    </row>
    <row r="635" spans="1:65" s="14" customFormat="1">
      <c r="B635" s="176"/>
      <c r="D635" s="163" t="s">
        <v>179</v>
      </c>
      <c r="E635" s="177" t="s">
        <v>1</v>
      </c>
      <c r="F635" s="178" t="s">
        <v>772</v>
      </c>
      <c r="H635" s="179">
        <v>4.0999999999999996</v>
      </c>
      <c r="I635" s="180"/>
      <c r="L635" s="176"/>
      <c r="M635" s="181"/>
      <c r="N635" s="182"/>
      <c r="O635" s="182"/>
      <c r="P635" s="182"/>
      <c r="Q635" s="182"/>
      <c r="R635" s="182"/>
      <c r="S635" s="182"/>
      <c r="T635" s="183"/>
      <c r="AT635" s="177" t="s">
        <v>179</v>
      </c>
      <c r="AU635" s="177" t="s">
        <v>84</v>
      </c>
      <c r="AV635" s="14" t="s">
        <v>84</v>
      </c>
      <c r="AW635" s="14" t="s">
        <v>31</v>
      </c>
      <c r="AX635" s="14" t="s">
        <v>75</v>
      </c>
      <c r="AY635" s="177" t="s">
        <v>168</v>
      </c>
    </row>
    <row r="636" spans="1:65" s="14" customFormat="1">
      <c r="B636" s="176"/>
      <c r="D636" s="163" t="s">
        <v>179</v>
      </c>
      <c r="E636" s="177" t="s">
        <v>1</v>
      </c>
      <c r="F636" s="178" t="s">
        <v>773</v>
      </c>
      <c r="H636" s="179">
        <v>3.6</v>
      </c>
      <c r="I636" s="180"/>
      <c r="L636" s="176"/>
      <c r="M636" s="181"/>
      <c r="N636" s="182"/>
      <c r="O636" s="182"/>
      <c r="P636" s="182"/>
      <c r="Q636" s="182"/>
      <c r="R636" s="182"/>
      <c r="S636" s="182"/>
      <c r="T636" s="183"/>
      <c r="AT636" s="177" t="s">
        <v>179</v>
      </c>
      <c r="AU636" s="177" t="s">
        <v>84</v>
      </c>
      <c r="AV636" s="14" t="s">
        <v>84</v>
      </c>
      <c r="AW636" s="14" t="s">
        <v>31</v>
      </c>
      <c r="AX636" s="14" t="s">
        <v>75</v>
      </c>
      <c r="AY636" s="177" t="s">
        <v>168</v>
      </c>
    </row>
    <row r="637" spans="1:65" s="15" customFormat="1">
      <c r="B637" s="184"/>
      <c r="D637" s="163" t="s">
        <v>179</v>
      </c>
      <c r="E637" s="185" t="s">
        <v>1</v>
      </c>
      <c r="F637" s="186" t="s">
        <v>184</v>
      </c>
      <c r="H637" s="187">
        <v>7.7</v>
      </c>
      <c r="I637" s="188"/>
      <c r="L637" s="184"/>
      <c r="M637" s="189"/>
      <c r="N637" s="190"/>
      <c r="O637" s="190"/>
      <c r="P637" s="190"/>
      <c r="Q637" s="190"/>
      <c r="R637" s="190"/>
      <c r="S637" s="190"/>
      <c r="T637" s="191"/>
      <c r="AT637" s="185" t="s">
        <v>179</v>
      </c>
      <c r="AU637" s="185" t="s">
        <v>84</v>
      </c>
      <c r="AV637" s="15" t="s">
        <v>108</v>
      </c>
      <c r="AW637" s="15" t="s">
        <v>31</v>
      </c>
      <c r="AX637" s="15" t="s">
        <v>82</v>
      </c>
      <c r="AY637" s="185" t="s">
        <v>168</v>
      </c>
    </row>
    <row r="638" spans="1:65" s="2" customFormat="1" ht="24.2" customHeight="1">
      <c r="A638" s="33"/>
      <c r="B638" s="149"/>
      <c r="C638" s="200" t="s">
        <v>774</v>
      </c>
      <c r="D638" s="200" t="s">
        <v>523</v>
      </c>
      <c r="E638" s="201" t="s">
        <v>775</v>
      </c>
      <c r="F638" s="202" t="s">
        <v>776</v>
      </c>
      <c r="G638" s="203" t="s">
        <v>254</v>
      </c>
      <c r="H638" s="204">
        <v>8.0850000000000009</v>
      </c>
      <c r="I638" s="205"/>
      <c r="J638" s="206">
        <f>ROUND(I638*H638,2)</f>
        <v>0</v>
      </c>
      <c r="K638" s="202" t="s">
        <v>187</v>
      </c>
      <c r="L638" s="207"/>
      <c r="M638" s="208" t="s">
        <v>1</v>
      </c>
      <c r="N638" s="209" t="s">
        <v>40</v>
      </c>
      <c r="O638" s="59"/>
      <c r="P638" s="159">
        <f>O638*H638</f>
        <v>0</v>
      </c>
      <c r="Q638" s="159">
        <v>7.0000000000000001E-3</v>
      </c>
      <c r="R638" s="159">
        <f>Q638*H638</f>
        <v>5.6595000000000006E-2</v>
      </c>
      <c r="S638" s="159">
        <v>0</v>
      </c>
      <c r="T638" s="160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61" t="s">
        <v>244</v>
      </c>
      <c r="AT638" s="161" t="s">
        <v>523</v>
      </c>
      <c r="AU638" s="161" t="s">
        <v>84</v>
      </c>
      <c r="AY638" s="18" t="s">
        <v>168</v>
      </c>
      <c r="BE638" s="162">
        <f>IF(N638="základní",J638,0)</f>
        <v>0</v>
      </c>
      <c r="BF638" s="162">
        <f>IF(N638="snížená",J638,0)</f>
        <v>0</v>
      </c>
      <c r="BG638" s="162">
        <f>IF(N638="zákl. přenesená",J638,0)</f>
        <v>0</v>
      </c>
      <c r="BH638" s="162">
        <f>IF(N638="sníž. přenesená",J638,0)</f>
        <v>0</v>
      </c>
      <c r="BI638" s="162">
        <f>IF(N638="nulová",J638,0)</f>
        <v>0</v>
      </c>
      <c r="BJ638" s="18" t="s">
        <v>82</v>
      </c>
      <c r="BK638" s="162">
        <f>ROUND(I638*H638,2)</f>
        <v>0</v>
      </c>
      <c r="BL638" s="18" t="s">
        <v>108</v>
      </c>
      <c r="BM638" s="161" t="s">
        <v>777</v>
      </c>
    </row>
    <row r="639" spans="1:65" s="2" customFormat="1" ht="19.5">
      <c r="A639" s="33"/>
      <c r="B639" s="34"/>
      <c r="C639" s="33"/>
      <c r="D639" s="163" t="s">
        <v>175</v>
      </c>
      <c r="E639" s="33"/>
      <c r="F639" s="164" t="s">
        <v>776</v>
      </c>
      <c r="G639" s="33"/>
      <c r="H639" s="33"/>
      <c r="I639" s="165"/>
      <c r="J639" s="33"/>
      <c r="K639" s="33"/>
      <c r="L639" s="34"/>
      <c r="M639" s="166"/>
      <c r="N639" s="167"/>
      <c r="O639" s="59"/>
      <c r="P639" s="59"/>
      <c r="Q639" s="59"/>
      <c r="R639" s="59"/>
      <c r="S639" s="59"/>
      <c r="T639" s="60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T639" s="18" t="s">
        <v>175</v>
      </c>
      <c r="AU639" s="18" t="s">
        <v>84</v>
      </c>
    </row>
    <row r="640" spans="1:65" s="14" customFormat="1">
      <c r="B640" s="176"/>
      <c r="D640" s="163" t="s">
        <v>179</v>
      </c>
      <c r="F640" s="178" t="s">
        <v>778</v>
      </c>
      <c r="H640" s="179">
        <v>8.0850000000000009</v>
      </c>
      <c r="I640" s="180"/>
      <c r="L640" s="176"/>
      <c r="M640" s="181"/>
      <c r="N640" s="182"/>
      <c r="O640" s="182"/>
      <c r="P640" s="182"/>
      <c r="Q640" s="182"/>
      <c r="R640" s="182"/>
      <c r="S640" s="182"/>
      <c r="T640" s="183"/>
      <c r="AT640" s="177" t="s">
        <v>179</v>
      </c>
      <c r="AU640" s="177" t="s">
        <v>84</v>
      </c>
      <c r="AV640" s="14" t="s">
        <v>84</v>
      </c>
      <c r="AW640" s="14" t="s">
        <v>3</v>
      </c>
      <c r="AX640" s="14" t="s">
        <v>82</v>
      </c>
      <c r="AY640" s="177" t="s">
        <v>168</v>
      </c>
    </row>
    <row r="641" spans="1:65" s="2" customFormat="1" ht="24.2" customHeight="1">
      <c r="A641" s="33"/>
      <c r="B641" s="149"/>
      <c r="C641" s="150" t="s">
        <v>779</v>
      </c>
      <c r="D641" s="150" t="s">
        <v>170</v>
      </c>
      <c r="E641" s="151" t="s">
        <v>780</v>
      </c>
      <c r="F641" s="152" t="s">
        <v>781</v>
      </c>
      <c r="G641" s="153" t="s">
        <v>254</v>
      </c>
      <c r="H641" s="154">
        <v>5.8</v>
      </c>
      <c r="I641" s="155"/>
      <c r="J641" s="156">
        <f>ROUND(I641*H641,2)</f>
        <v>0</v>
      </c>
      <c r="K641" s="152" t="s">
        <v>187</v>
      </c>
      <c r="L641" s="34"/>
      <c r="M641" s="157" t="s">
        <v>1</v>
      </c>
      <c r="N641" s="158" t="s">
        <v>40</v>
      </c>
      <c r="O641" s="59"/>
      <c r="P641" s="159">
        <f>O641*H641</f>
        <v>0</v>
      </c>
      <c r="Q641" s="159">
        <v>2.0000000000000002E-5</v>
      </c>
      <c r="R641" s="159">
        <f>Q641*H641</f>
        <v>1.16E-4</v>
      </c>
      <c r="S641" s="159">
        <v>0</v>
      </c>
      <c r="T641" s="160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61" t="s">
        <v>108</v>
      </c>
      <c r="AT641" s="161" t="s">
        <v>170</v>
      </c>
      <c r="AU641" s="161" t="s">
        <v>84</v>
      </c>
      <c r="AY641" s="18" t="s">
        <v>168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8" t="s">
        <v>82</v>
      </c>
      <c r="BK641" s="162">
        <f>ROUND(I641*H641,2)</f>
        <v>0</v>
      </c>
      <c r="BL641" s="18" t="s">
        <v>108</v>
      </c>
      <c r="BM641" s="161" t="s">
        <v>782</v>
      </c>
    </row>
    <row r="642" spans="1:65" s="2" customFormat="1" ht="19.5">
      <c r="A642" s="33"/>
      <c r="B642" s="34"/>
      <c r="C642" s="33"/>
      <c r="D642" s="163" t="s">
        <v>175</v>
      </c>
      <c r="E642" s="33"/>
      <c r="F642" s="164" t="s">
        <v>783</v>
      </c>
      <c r="G642" s="33"/>
      <c r="H642" s="33"/>
      <c r="I642" s="165"/>
      <c r="J642" s="33"/>
      <c r="K642" s="33"/>
      <c r="L642" s="34"/>
      <c r="M642" s="166"/>
      <c r="N642" s="167"/>
      <c r="O642" s="59"/>
      <c r="P642" s="59"/>
      <c r="Q642" s="59"/>
      <c r="R642" s="59"/>
      <c r="S642" s="59"/>
      <c r="T642" s="60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T642" s="18" t="s">
        <v>175</v>
      </c>
      <c r="AU642" s="18" t="s">
        <v>84</v>
      </c>
    </row>
    <row r="643" spans="1:65" s="2" customFormat="1" ht="19.5">
      <c r="A643" s="33"/>
      <c r="B643" s="34"/>
      <c r="C643" s="33"/>
      <c r="D643" s="163" t="s">
        <v>177</v>
      </c>
      <c r="E643" s="33"/>
      <c r="F643" s="168" t="s">
        <v>178</v>
      </c>
      <c r="G643" s="33"/>
      <c r="H643" s="33"/>
      <c r="I643" s="165"/>
      <c r="J643" s="33"/>
      <c r="K643" s="33"/>
      <c r="L643" s="34"/>
      <c r="M643" s="166"/>
      <c r="N643" s="167"/>
      <c r="O643" s="59"/>
      <c r="P643" s="59"/>
      <c r="Q643" s="59"/>
      <c r="R643" s="59"/>
      <c r="S643" s="59"/>
      <c r="T643" s="60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T643" s="18" t="s">
        <v>177</v>
      </c>
      <c r="AU643" s="18" t="s">
        <v>84</v>
      </c>
    </row>
    <row r="644" spans="1:65" s="14" customFormat="1">
      <c r="B644" s="176"/>
      <c r="D644" s="163" t="s">
        <v>179</v>
      </c>
      <c r="E644" s="177" t="s">
        <v>1</v>
      </c>
      <c r="F644" s="178" t="s">
        <v>784</v>
      </c>
      <c r="H644" s="179">
        <v>5.8</v>
      </c>
      <c r="I644" s="180"/>
      <c r="L644" s="176"/>
      <c r="M644" s="181"/>
      <c r="N644" s="182"/>
      <c r="O644" s="182"/>
      <c r="P644" s="182"/>
      <c r="Q644" s="182"/>
      <c r="R644" s="182"/>
      <c r="S644" s="182"/>
      <c r="T644" s="183"/>
      <c r="AT644" s="177" t="s">
        <v>179</v>
      </c>
      <c r="AU644" s="177" t="s">
        <v>84</v>
      </c>
      <c r="AV644" s="14" t="s">
        <v>84</v>
      </c>
      <c r="AW644" s="14" t="s">
        <v>31</v>
      </c>
      <c r="AX644" s="14" t="s">
        <v>82</v>
      </c>
      <c r="AY644" s="177" t="s">
        <v>168</v>
      </c>
    </row>
    <row r="645" spans="1:65" s="2" customFormat="1" ht="24.2" customHeight="1">
      <c r="A645" s="33"/>
      <c r="B645" s="149"/>
      <c r="C645" s="200" t="s">
        <v>785</v>
      </c>
      <c r="D645" s="200" t="s">
        <v>523</v>
      </c>
      <c r="E645" s="201" t="s">
        <v>786</v>
      </c>
      <c r="F645" s="202" t="s">
        <v>787</v>
      </c>
      <c r="G645" s="203" t="s">
        <v>254</v>
      </c>
      <c r="H645" s="204">
        <v>6.09</v>
      </c>
      <c r="I645" s="205"/>
      <c r="J645" s="206">
        <f>ROUND(I645*H645,2)</f>
        <v>0</v>
      </c>
      <c r="K645" s="202" t="s">
        <v>187</v>
      </c>
      <c r="L645" s="207"/>
      <c r="M645" s="208" t="s">
        <v>1</v>
      </c>
      <c r="N645" s="209" t="s">
        <v>40</v>
      </c>
      <c r="O645" s="59"/>
      <c r="P645" s="159">
        <f>O645*H645</f>
        <v>0</v>
      </c>
      <c r="Q645" s="159">
        <v>1.7000000000000001E-2</v>
      </c>
      <c r="R645" s="159">
        <f>Q645*H645</f>
        <v>0.10353000000000001</v>
      </c>
      <c r="S645" s="159">
        <v>0</v>
      </c>
      <c r="T645" s="160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1" t="s">
        <v>244</v>
      </c>
      <c r="AT645" s="161" t="s">
        <v>523</v>
      </c>
      <c r="AU645" s="161" t="s">
        <v>84</v>
      </c>
      <c r="AY645" s="18" t="s">
        <v>168</v>
      </c>
      <c r="BE645" s="162">
        <f>IF(N645="základní",J645,0)</f>
        <v>0</v>
      </c>
      <c r="BF645" s="162">
        <f>IF(N645="snížená",J645,0)</f>
        <v>0</v>
      </c>
      <c r="BG645" s="162">
        <f>IF(N645="zákl. přenesená",J645,0)</f>
        <v>0</v>
      </c>
      <c r="BH645" s="162">
        <f>IF(N645="sníž. přenesená",J645,0)</f>
        <v>0</v>
      </c>
      <c r="BI645" s="162">
        <f>IF(N645="nulová",J645,0)</f>
        <v>0</v>
      </c>
      <c r="BJ645" s="18" t="s">
        <v>82</v>
      </c>
      <c r="BK645" s="162">
        <f>ROUND(I645*H645,2)</f>
        <v>0</v>
      </c>
      <c r="BL645" s="18" t="s">
        <v>108</v>
      </c>
      <c r="BM645" s="161" t="s">
        <v>788</v>
      </c>
    </row>
    <row r="646" spans="1:65" s="2" customFormat="1" ht="19.5">
      <c r="A646" s="33"/>
      <c r="B646" s="34"/>
      <c r="C646" s="33"/>
      <c r="D646" s="163" t="s">
        <v>175</v>
      </c>
      <c r="E646" s="33"/>
      <c r="F646" s="164" t="s">
        <v>787</v>
      </c>
      <c r="G646" s="33"/>
      <c r="H646" s="33"/>
      <c r="I646" s="165"/>
      <c r="J646" s="33"/>
      <c r="K646" s="33"/>
      <c r="L646" s="34"/>
      <c r="M646" s="166"/>
      <c r="N646" s="167"/>
      <c r="O646" s="59"/>
      <c r="P646" s="59"/>
      <c r="Q646" s="59"/>
      <c r="R646" s="59"/>
      <c r="S646" s="59"/>
      <c r="T646" s="60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T646" s="18" t="s">
        <v>175</v>
      </c>
      <c r="AU646" s="18" t="s">
        <v>84</v>
      </c>
    </row>
    <row r="647" spans="1:65" s="14" customFormat="1">
      <c r="B647" s="176"/>
      <c r="D647" s="163" t="s">
        <v>179</v>
      </c>
      <c r="F647" s="178" t="s">
        <v>789</v>
      </c>
      <c r="H647" s="179">
        <v>6.09</v>
      </c>
      <c r="I647" s="180"/>
      <c r="L647" s="176"/>
      <c r="M647" s="181"/>
      <c r="N647" s="182"/>
      <c r="O647" s="182"/>
      <c r="P647" s="182"/>
      <c r="Q647" s="182"/>
      <c r="R647" s="182"/>
      <c r="S647" s="182"/>
      <c r="T647" s="183"/>
      <c r="AT647" s="177" t="s">
        <v>179</v>
      </c>
      <c r="AU647" s="177" t="s">
        <v>84</v>
      </c>
      <c r="AV647" s="14" t="s">
        <v>84</v>
      </c>
      <c r="AW647" s="14" t="s">
        <v>3</v>
      </c>
      <c r="AX647" s="14" t="s">
        <v>82</v>
      </c>
      <c r="AY647" s="177" t="s">
        <v>168</v>
      </c>
    </row>
    <row r="648" spans="1:65" s="2" customFormat="1" ht="24.2" customHeight="1">
      <c r="A648" s="33"/>
      <c r="B648" s="149"/>
      <c r="C648" s="150" t="s">
        <v>790</v>
      </c>
      <c r="D648" s="150" t="s">
        <v>170</v>
      </c>
      <c r="E648" s="151" t="s">
        <v>791</v>
      </c>
      <c r="F648" s="152" t="s">
        <v>792</v>
      </c>
      <c r="G648" s="153" t="s">
        <v>254</v>
      </c>
      <c r="H648" s="154">
        <v>5.8</v>
      </c>
      <c r="I648" s="155"/>
      <c r="J648" s="156">
        <f>ROUND(I648*H648,2)</f>
        <v>0</v>
      </c>
      <c r="K648" s="152" t="s">
        <v>187</v>
      </c>
      <c r="L648" s="34"/>
      <c r="M648" s="157" t="s">
        <v>1</v>
      </c>
      <c r="N648" s="158" t="s">
        <v>40</v>
      </c>
      <c r="O648" s="59"/>
      <c r="P648" s="159">
        <f>O648*H648</f>
        <v>0</v>
      </c>
      <c r="Q648" s="159">
        <v>3.0000000000000001E-5</v>
      </c>
      <c r="R648" s="159">
        <f>Q648*H648</f>
        <v>1.74E-4</v>
      </c>
      <c r="S648" s="159">
        <v>0</v>
      </c>
      <c r="T648" s="160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1" t="s">
        <v>108</v>
      </c>
      <c r="AT648" s="161" t="s">
        <v>170</v>
      </c>
      <c r="AU648" s="161" t="s">
        <v>84</v>
      </c>
      <c r="AY648" s="18" t="s">
        <v>168</v>
      </c>
      <c r="BE648" s="162">
        <f>IF(N648="základní",J648,0)</f>
        <v>0</v>
      </c>
      <c r="BF648" s="162">
        <f>IF(N648="snížená",J648,0)</f>
        <v>0</v>
      </c>
      <c r="BG648" s="162">
        <f>IF(N648="zákl. přenesená",J648,0)</f>
        <v>0</v>
      </c>
      <c r="BH648" s="162">
        <f>IF(N648="sníž. přenesená",J648,0)</f>
        <v>0</v>
      </c>
      <c r="BI648" s="162">
        <f>IF(N648="nulová",J648,0)</f>
        <v>0</v>
      </c>
      <c r="BJ648" s="18" t="s">
        <v>82</v>
      </c>
      <c r="BK648" s="162">
        <f>ROUND(I648*H648,2)</f>
        <v>0</v>
      </c>
      <c r="BL648" s="18" t="s">
        <v>108</v>
      </c>
      <c r="BM648" s="161" t="s">
        <v>793</v>
      </c>
    </row>
    <row r="649" spans="1:65" s="2" customFormat="1" ht="19.5">
      <c r="A649" s="33"/>
      <c r="B649" s="34"/>
      <c r="C649" s="33"/>
      <c r="D649" s="163" t="s">
        <v>175</v>
      </c>
      <c r="E649" s="33"/>
      <c r="F649" s="164" t="s">
        <v>794</v>
      </c>
      <c r="G649" s="33"/>
      <c r="H649" s="33"/>
      <c r="I649" s="165"/>
      <c r="J649" s="33"/>
      <c r="K649" s="33"/>
      <c r="L649" s="34"/>
      <c r="M649" s="166"/>
      <c r="N649" s="167"/>
      <c r="O649" s="59"/>
      <c r="P649" s="59"/>
      <c r="Q649" s="59"/>
      <c r="R649" s="59"/>
      <c r="S649" s="59"/>
      <c r="T649" s="60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T649" s="18" t="s">
        <v>175</v>
      </c>
      <c r="AU649" s="18" t="s">
        <v>84</v>
      </c>
    </row>
    <row r="650" spans="1:65" s="2" customFormat="1" ht="19.5">
      <c r="A650" s="33"/>
      <c r="B650" s="34"/>
      <c r="C650" s="33"/>
      <c r="D650" s="163" t="s">
        <v>177</v>
      </c>
      <c r="E650" s="33"/>
      <c r="F650" s="168" t="s">
        <v>178</v>
      </c>
      <c r="G650" s="33"/>
      <c r="H650" s="33"/>
      <c r="I650" s="165"/>
      <c r="J650" s="33"/>
      <c r="K650" s="33"/>
      <c r="L650" s="34"/>
      <c r="M650" s="166"/>
      <c r="N650" s="167"/>
      <c r="O650" s="59"/>
      <c r="P650" s="59"/>
      <c r="Q650" s="59"/>
      <c r="R650" s="59"/>
      <c r="S650" s="59"/>
      <c r="T650" s="60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T650" s="18" t="s">
        <v>177</v>
      </c>
      <c r="AU650" s="18" t="s">
        <v>84</v>
      </c>
    </row>
    <row r="651" spans="1:65" s="14" customFormat="1">
      <c r="B651" s="176"/>
      <c r="D651" s="163" t="s">
        <v>179</v>
      </c>
      <c r="E651" s="177" t="s">
        <v>1</v>
      </c>
      <c r="F651" s="178" t="s">
        <v>795</v>
      </c>
      <c r="H651" s="179">
        <v>5.8</v>
      </c>
      <c r="I651" s="180"/>
      <c r="L651" s="176"/>
      <c r="M651" s="181"/>
      <c r="N651" s="182"/>
      <c r="O651" s="182"/>
      <c r="P651" s="182"/>
      <c r="Q651" s="182"/>
      <c r="R651" s="182"/>
      <c r="S651" s="182"/>
      <c r="T651" s="183"/>
      <c r="AT651" s="177" t="s">
        <v>179</v>
      </c>
      <c r="AU651" s="177" t="s">
        <v>84</v>
      </c>
      <c r="AV651" s="14" t="s">
        <v>84</v>
      </c>
      <c r="AW651" s="14" t="s">
        <v>31</v>
      </c>
      <c r="AX651" s="14" t="s">
        <v>82</v>
      </c>
      <c r="AY651" s="177" t="s">
        <v>168</v>
      </c>
    </row>
    <row r="652" spans="1:65" s="2" customFormat="1" ht="24.2" customHeight="1">
      <c r="A652" s="33"/>
      <c r="B652" s="149"/>
      <c r="C652" s="200" t="s">
        <v>796</v>
      </c>
      <c r="D652" s="200" t="s">
        <v>523</v>
      </c>
      <c r="E652" s="201" t="s">
        <v>797</v>
      </c>
      <c r="F652" s="202" t="s">
        <v>798</v>
      </c>
      <c r="G652" s="203" t="s">
        <v>254</v>
      </c>
      <c r="H652" s="204">
        <v>5.3339999999999996</v>
      </c>
      <c r="I652" s="205"/>
      <c r="J652" s="206">
        <f>ROUND(I652*H652,2)</f>
        <v>0</v>
      </c>
      <c r="K652" s="202" t="s">
        <v>187</v>
      </c>
      <c r="L652" s="207"/>
      <c r="M652" s="208" t="s">
        <v>1</v>
      </c>
      <c r="N652" s="209" t="s">
        <v>40</v>
      </c>
      <c r="O652" s="59"/>
      <c r="P652" s="159">
        <f>O652*H652</f>
        <v>0</v>
      </c>
      <c r="Q652" s="159">
        <v>2.9000000000000001E-2</v>
      </c>
      <c r="R652" s="159">
        <f>Q652*H652</f>
        <v>0.15468599999999999</v>
      </c>
      <c r="S652" s="159">
        <v>0</v>
      </c>
      <c r="T652" s="160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61" t="s">
        <v>244</v>
      </c>
      <c r="AT652" s="161" t="s">
        <v>523</v>
      </c>
      <c r="AU652" s="161" t="s">
        <v>84</v>
      </c>
      <c r="AY652" s="18" t="s">
        <v>168</v>
      </c>
      <c r="BE652" s="162">
        <f>IF(N652="základní",J652,0)</f>
        <v>0</v>
      </c>
      <c r="BF652" s="162">
        <f>IF(N652="snížená",J652,0)</f>
        <v>0</v>
      </c>
      <c r="BG652" s="162">
        <f>IF(N652="zákl. přenesená",J652,0)</f>
        <v>0</v>
      </c>
      <c r="BH652" s="162">
        <f>IF(N652="sníž. přenesená",J652,0)</f>
        <v>0</v>
      </c>
      <c r="BI652" s="162">
        <f>IF(N652="nulová",J652,0)</f>
        <v>0</v>
      </c>
      <c r="BJ652" s="18" t="s">
        <v>82</v>
      </c>
      <c r="BK652" s="162">
        <f>ROUND(I652*H652,2)</f>
        <v>0</v>
      </c>
      <c r="BL652" s="18" t="s">
        <v>108</v>
      </c>
      <c r="BM652" s="161" t="s">
        <v>799</v>
      </c>
    </row>
    <row r="653" spans="1:65" s="2" customFormat="1" ht="19.5">
      <c r="A653" s="33"/>
      <c r="B653" s="34"/>
      <c r="C653" s="33"/>
      <c r="D653" s="163" t="s">
        <v>175</v>
      </c>
      <c r="E653" s="33"/>
      <c r="F653" s="164" t="s">
        <v>798</v>
      </c>
      <c r="G653" s="33"/>
      <c r="H653" s="33"/>
      <c r="I653" s="165"/>
      <c r="J653" s="33"/>
      <c r="K653" s="33"/>
      <c r="L653" s="34"/>
      <c r="M653" s="166"/>
      <c r="N653" s="167"/>
      <c r="O653" s="59"/>
      <c r="P653" s="59"/>
      <c r="Q653" s="59"/>
      <c r="R653" s="59"/>
      <c r="S653" s="59"/>
      <c r="T653" s="60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T653" s="18" t="s">
        <v>175</v>
      </c>
      <c r="AU653" s="18" t="s">
        <v>84</v>
      </c>
    </row>
    <row r="654" spans="1:65" s="14" customFormat="1">
      <c r="B654" s="176"/>
      <c r="D654" s="163" t="s">
        <v>179</v>
      </c>
      <c r="F654" s="178" t="s">
        <v>800</v>
      </c>
      <c r="H654" s="179">
        <v>5.3339999999999996</v>
      </c>
      <c r="I654" s="180"/>
      <c r="L654" s="176"/>
      <c r="M654" s="181"/>
      <c r="N654" s="182"/>
      <c r="O654" s="182"/>
      <c r="P654" s="182"/>
      <c r="Q654" s="182"/>
      <c r="R654" s="182"/>
      <c r="S654" s="182"/>
      <c r="T654" s="183"/>
      <c r="AT654" s="177" t="s">
        <v>179</v>
      </c>
      <c r="AU654" s="177" t="s">
        <v>84</v>
      </c>
      <c r="AV654" s="14" t="s">
        <v>84</v>
      </c>
      <c r="AW654" s="14" t="s">
        <v>3</v>
      </c>
      <c r="AX654" s="14" t="s">
        <v>82</v>
      </c>
      <c r="AY654" s="177" t="s">
        <v>168</v>
      </c>
    </row>
    <row r="655" spans="1:65" s="2" customFormat="1" ht="24.2" customHeight="1">
      <c r="A655" s="33"/>
      <c r="B655" s="149"/>
      <c r="C655" s="150" t="s">
        <v>801</v>
      </c>
      <c r="D655" s="150" t="s">
        <v>170</v>
      </c>
      <c r="E655" s="151" t="s">
        <v>802</v>
      </c>
      <c r="F655" s="152" t="s">
        <v>803</v>
      </c>
      <c r="G655" s="153" t="s">
        <v>254</v>
      </c>
      <c r="H655" s="154">
        <v>344.63</v>
      </c>
      <c r="I655" s="155"/>
      <c r="J655" s="156">
        <f>ROUND(I655*H655,2)</f>
        <v>0</v>
      </c>
      <c r="K655" s="152" t="s">
        <v>187</v>
      </c>
      <c r="L655" s="34"/>
      <c r="M655" s="157" t="s">
        <v>1</v>
      </c>
      <c r="N655" s="158" t="s">
        <v>40</v>
      </c>
      <c r="O655" s="59"/>
      <c r="P655" s="159">
        <f>O655*H655</f>
        <v>0</v>
      </c>
      <c r="Q655" s="159">
        <v>3.0000000000000001E-5</v>
      </c>
      <c r="R655" s="159">
        <f>Q655*H655</f>
        <v>1.03389E-2</v>
      </c>
      <c r="S655" s="159">
        <v>0</v>
      </c>
      <c r="T655" s="160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1" t="s">
        <v>108</v>
      </c>
      <c r="AT655" s="161" t="s">
        <v>170</v>
      </c>
      <c r="AU655" s="161" t="s">
        <v>84</v>
      </c>
      <c r="AY655" s="18" t="s">
        <v>168</v>
      </c>
      <c r="BE655" s="162">
        <f>IF(N655="základní",J655,0)</f>
        <v>0</v>
      </c>
      <c r="BF655" s="162">
        <f>IF(N655="snížená",J655,0)</f>
        <v>0</v>
      </c>
      <c r="BG655" s="162">
        <f>IF(N655="zákl. přenesená",J655,0)</f>
        <v>0</v>
      </c>
      <c r="BH655" s="162">
        <f>IF(N655="sníž. přenesená",J655,0)</f>
        <v>0</v>
      </c>
      <c r="BI655" s="162">
        <f>IF(N655="nulová",J655,0)</f>
        <v>0</v>
      </c>
      <c r="BJ655" s="18" t="s">
        <v>82</v>
      </c>
      <c r="BK655" s="162">
        <f>ROUND(I655*H655,2)</f>
        <v>0</v>
      </c>
      <c r="BL655" s="18" t="s">
        <v>108</v>
      </c>
      <c r="BM655" s="161" t="s">
        <v>804</v>
      </c>
    </row>
    <row r="656" spans="1:65" s="2" customFormat="1" ht="19.5">
      <c r="A656" s="33"/>
      <c r="B656" s="34"/>
      <c r="C656" s="33"/>
      <c r="D656" s="163" t="s">
        <v>175</v>
      </c>
      <c r="E656" s="33"/>
      <c r="F656" s="164" t="s">
        <v>805</v>
      </c>
      <c r="G656" s="33"/>
      <c r="H656" s="33"/>
      <c r="I656" s="165"/>
      <c r="J656" s="33"/>
      <c r="K656" s="33"/>
      <c r="L656" s="34"/>
      <c r="M656" s="166"/>
      <c r="N656" s="167"/>
      <c r="O656" s="59"/>
      <c r="P656" s="59"/>
      <c r="Q656" s="59"/>
      <c r="R656" s="59"/>
      <c r="S656" s="59"/>
      <c r="T656" s="60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T656" s="18" t="s">
        <v>175</v>
      </c>
      <c r="AU656" s="18" t="s">
        <v>84</v>
      </c>
    </row>
    <row r="657" spans="1:65" s="2" customFormat="1" ht="19.5">
      <c r="A657" s="33"/>
      <c r="B657" s="34"/>
      <c r="C657" s="33"/>
      <c r="D657" s="163" t="s">
        <v>177</v>
      </c>
      <c r="E657" s="33"/>
      <c r="F657" s="168" t="s">
        <v>178</v>
      </c>
      <c r="G657" s="33"/>
      <c r="H657" s="33"/>
      <c r="I657" s="165"/>
      <c r="J657" s="33"/>
      <c r="K657" s="33"/>
      <c r="L657" s="34"/>
      <c r="M657" s="166"/>
      <c r="N657" s="167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T657" s="18" t="s">
        <v>177</v>
      </c>
      <c r="AU657" s="18" t="s">
        <v>84</v>
      </c>
    </row>
    <row r="658" spans="1:65" s="14" customFormat="1">
      <c r="B658" s="176"/>
      <c r="D658" s="163" t="s">
        <v>179</v>
      </c>
      <c r="E658" s="177" t="s">
        <v>1</v>
      </c>
      <c r="F658" s="178" t="s">
        <v>806</v>
      </c>
      <c r="H658" s="179">
        <v>344.63</v>
      </c>
      <c r="I658" s="180"/>
      <c r="L658" s="176"/>
      <c r="M658" s="181"/>
      <c r="N658" s="182"/>
      <c r="O658" s="182"/>
      <c r="P658" s="182"/>
      <c r="Q658" s="182"/>
      <c r="R658" s="182"/>
      <c r="S658" s="182"/>
      <c r="T658" s="183"/>
      <c r="AT658" s="177" t="s">
        <v>179</v>
      </c>
      <c r="AU658" s="177" t="s">
        <v>84</v>
      </c>
      <c r="AV658" s="14" t="s">
        <v>84</v>
      </c>
      <c r="AW658" s="14" t="s">
        <v>31</v>
      </c>
      <c r="AX658" s="14" t="s">
        <v>82</v>
      </c>
      <c r="AY658" s="177" t="s">
        <v>168</v>
      </c>
    </row>
    <row r="659" spans="1:65" s="2" customFormat="1" ht="24.2" customHeight="1">
      <c r="A659" s="33"/>
      <c r="B659" s="149"/>
      <c r="C659" s="200" t="s">
        <v>807</v>
      </c>
      <c r="D659" s="200" t="s">
        <v>523</v>
      </c>
      <c r="E659" s="201" t="s">
        <v>808</v>
      </c>
      <c r="F659" s="202" t="s">
        <v>809</v>
      </c>
      <c r="G659" s="203" t="s">
        <v>254</v>
      </c>
      <c r="H659" s="204">
        <v>349.79899999999998</v>
      </c>
      <c r="I659" s="205"/>
      <c r="J659" s="206">
        <f>ROUND(I659*H659,2)</f>
        <v>0</v>
      </c>
      <c r="K659" s="202" t="s">
        <v>187</v>
      </c>
      <c r="L659" s="207"/>
      <c r="M659" s="208" t="s">
        <v>1</v>
      </c>
      <c r="N659" s="209" t="s">
        <v>40</v>
      </c>
      <c r="O659" s="59"/>
      <c r="P659" s="159">
        <f>O659*H659</f>
        <v>0</v>
      </c>
      <c r="Q659" s="159">
        <v>7.1999999999999995E-2</v>
      </c>
      <c r="R659" s="159">
        <f>Q659*H659</f>
        <v>25.185527999999998</v>
      </c>
      <c r="S659" s="159">
        <v>0</v>
      </c>
      <c r="T659" s="160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61" t="s">
        <v>244</v>
      </c>
      <c r="AT659" s="161" t="s">
        <v>523</v>
      </c>
      <c r="AU659" s="161" t="s">
        <v>84</v>
      </c>
      <c r="AY659" s="18" t="s">
        <v>168</v>
      </c>
      <c r="BE659" s="162">
        <f>IF(N659="základní",J659,0)</f>
        <v>0</v>
      </c>
      <c r="BF659" s="162">
        <f>IF(N659="snížená",J659,0)</f>
        <v>0</v>
      </c>
      <c r="BG659" s="162">
        <f>IF(N659="zákl. přenesená",J659,0)</f>
        <v>0</v>
      </c>
      <c r="BH659" s="162">
        <f>IF(N659="sníž. přenesená",J659,0)</f>
        <v>0</v>
      </c>
      <c r="BI659" s="162">
        <f>IF(N659="nulová",J659,0)</f>
        <v>0</v>
      </c>
      <c r="BJ659" s="18" t="s">
        <v>82</v>
      </c>
      <c r="BK659" s="162">
        <f>ROUND(I659*H659,2)</f>
        <v>0</v>
      </c>
      <c r="BL659" s="18" t="s">
        <v>108</v>
      </c>
      <c r="BM659" s="161" t="s">
        <v>810</v>
      </c>
    </row>
    <row r="660" spans="1:65" s="2" customFormat="1" ht="19.5">
      <c r="A660" s="33"/>
      <c r="B660" s="34"/>
      <c r="C660" s="33"/>
      <c r="D660" s="163" t="s">
        <v>175</v>
      </c>
      <c r="E660" s="33"/>
      <c r="F660" s="164" t="s">
        <v>811</v>
      </c>
      <c r="G660" s="33"/>
      <c r="H660" s="33"/>
      <c r="I660" s="165"/>
      <c r="J660" s="33"/>
      <c r="K660" s="33"/>
      <c r="L660" s="34"/>
      <c r="M660" s="166"/>
      <c r="N660" s="167"/>
      <c r="O660" s="59"/>
      <c r="P660" s="59"/>
      <c r="Q660" s="59"/>
      <c r="R660" s="59"/>
      <c r="S660" s="59"/>
      <c r="T660" s="60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T660" s="18" t="s">
        <v>175</v>
      </c>
      <c r="AU660" s="18" t="s">
        <v>84</v>
      </c>
    </row>
    <row r="661" spans="1:65" s="14" customFormat="1">
      <c r="B661" s="176"/>
      <c r="D661" s="163" t="s">
        <v>179</v>
      </c>
      <c r="F661" s="178" t="s">
        <v>812</v>
      </c>
      <c r="H661" s="179">
        <v>349.79899999999998</v>
      </c>
      <c r="I661" s="180"/>
      <c r="L661" s="176"/>
      <c r="M661" s="181"/>
      <c r="N661" s="182"/>
      <c r="O661" s="182"/>
      <c r="P661" s="182"/>
      <c r="Q661" s="182"/>
      <c r="R661" s="182"/>
      <c r="S661" s="182"/>
      <c r="T661" s="183"/>
      <c r="AT661" s="177" t="s">
        <v>179</v>
      </c>
      <c r="AU661" s="177" t="s">
        <v>84</v>
      </c>
      <c r="AV661" s="14" t="s">
        <v>84</v>
      </c>
      <c r="AW661" s="14" t="s">
        <v>3</v>
      </c>
      <c r="AX661" s="14" t="s">
        <v>82</v>
      </c>
      <c r="AY661" s="177" t="s">
        <v>168</v>
      </c>
    </row>
    <row r="662" spans="1:65" s="2" customFormat="1" ht="24.2" customHeight="1">
      <c r="A662" s="33"/>
      <c r="B662" s="149"/>
      <c r="C662" s="150" t="s">
        <v>813</v>
      </c>
      <c r="D662" s="150" t="s">
        <v>170</v>
      </c>
      <c r="E662" s="151" t="s">
        <v>814</v>
      </c>
      <c r="F662" s="152" t="s">
        <v>815</v>
      </c>
      <c r="G662" s="153" t="s">
        <v>269</v>
      </c>
      <c r="H662" s="154">
        <v>1</v>
      </c>
      <c r="I662" s="155"/>
      <c r="J662" s="156">
        <f>ROUND(I662*H662,2)</f>
        <v>0</v>
      </c>
      <c r="K662" s="152" t="s">
        <v>1</v>
      </c>
      <c r="L662" s="34"/>
      <c r="M662" s="157" t="s">
        <v>1</v>
      </c>
      <c r="N662" s="158" t="s">
        <v>40</v>
      </c>
      <c r="O662" s="59"/>
      <c r="P662" s="159">
        <f>O662*H662</f>
        <v>0</v>
      </c>
      <c r="Q662" s="159">
        <v>0</v>
      </c>
      <c r="R662" s="159">
        <f>Q662*H662</f>
        <v>0</v>
      </c>
      <c r="S662" s="159">
        <v>0</v>
      </c>
      <c r="T662" s="160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1" t="s">
        <v>108</v>
      </c>
      <c r="AT662" s="161" t="s">
        <v>170</v>
      </c>
      <c r="AU662" s="161" t="s">
        <v>84</v>
      </c>
      <c r="AY662" s="18" t="s">
        <v>168</v>
      </c>
      <c r="BE662" s="162">
        <f>IF(N662="základní",J662,0)</f>
        <v>0</v>
      </c>
      <c r="BF662" s="162">
        <f>IF(N662="snížená",J662,0)</f>
        <v>0</v>
      </c>
      <c r="BG662" s="162">
        <f>IF(N662="zákl. přenesená",J662,0)</f>
        <v>0</v>
      </c>
      <c r="BH662" s="162">
        <f>IF(N662="sníž. přenesená",J662,0)</f>
        <v>0</v>
      </c>
      <c r="BI662" s="162">
        <f>IF(N662="nulová",J662,0)</f>
        <v>0</v>
      </c>
      <c r="BJ662" s="18" t="s">
        <v>82</v>
      </c>
      <c r="BK662" s="162">
        <f>ROUND(I662*H662,2)</f>
        <v>0</v>
      </c>
      <c r="BL662" s="18" t="s">
        <v>108</v>
      </c>
      <c r="BM662" s="161" t="s">
        <v>816</v>
      </c>
    </row>
    <row r="663" spans="1:65" s="2" customFormat="1">
      <c r="A663" s="33"/>
      <c r="B663" s="34"/>
      <c r="C663" s="33"/>
      <c r="D663" s="163" t="s">
        <v>175</v>
      </c>
      <c r="E663" s="33"/>
      <c r="F663" s="164" t="s">
        <v>815</v>
      </c>
      <c r="G663" s="33"/>
      <c r="H663" s="33"/>
      <c r="I663" s="165"/>
      <c r="J663" s="33"/>
      <c r="K663" s="33"/>
      <c r="L663" s="34"/>
      <c r="M663" s="166"/>
      <c r="N663" s="167"/>
      <c r="O663" s="59"/>
      <c r="P663" s="59"/>
      <c r="Q663" s="59"/>
      <c r="R663" s="59"/>
      <c r="S663" s="59"/>
      <c r="T663" s="60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T663" s="18" t="s">
        <v>175</v>
      </c>
      <c r="AU663" s="18" t="s">
        <v>84</v>
      </c>
    </row>
    <row r="664" spans="1:65" s="2" customFormat="1" ht="19.5">
      <c r="A664" s="33"/>
      <c r="B664" s="34"/>
      <c r="C664" s="33"/>
      <c r="D664" s="163" t="s">
        <v>177</v>
      </c>
      <c r="E664" s="33"/>
      <c r="F664" s="168" t="s">
        <v>178</v>
      </c>
      <c r="G664" s="33"/>
      <c r="H664" s="33"/>
      <c r="I664" s="165"/>
      <c r="J664" s="33"/>
      <c r="K664" s="33"/>
      <c r="L664" s="34"/>
      <c r="M664" s="166"/>
      <c r="N664" s="167"/>
      <c r="O664" s="59"/>
      <c r="P664" s="59"/>
      <c r="Q664" s="59"/>
      <c r="R664" s="59"/>
      <c r="S664" s="59"/>
      <c r="T664" s="60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T664" s="18" t="s">
        <v>177</v>
      </c>
      <c r="AU664" s="18" t="s">
        <v>84</v>
      </c>
    </row>
    <row r="665" spans="1:65" s="14" customFormat="1">
      <c r="B665" s="176"/>
      <c r="D665" s="163" t="s">
        <v>179</v>
      </c>
      <c r="E665" s="177" t="s">
        <v>1</v>
      </c>
      <c r="F665" s="178" t="s">
        <v>817</v>
      </c>
      <c r="H665" s="179">
        <v>1</v>
      </c>
      <c r="I665" s="180"/>
      <c r="L665" s="176"/>
      <c r="M665" s="181"/>
      <c r="N665" s="182"/>
      <c r="O665" s="182"/>
      <c r="P665" s="182"/>
      <c r="Q665" s="182"/>
      <c r="R665" s="182"/>
      <c r="S665" s="182"/>
      <c r="T665" s="183"/>
      <c r="AT665" s="177" t="s">
        <v>179</v>
      </c>
      <c r="AU665" s="177" t="s">
        <v>84</v>
      </c>
      <c r="AV665" s="14" t="s">
        <v>84</v>
      </c>
      <c r="AW665" s="14" t="s">
        <v>31</v>
      </c>
      <c r="AX665" s="14" t="s">
        <v>82</v>
      </c>
      <c r="AY665" s="177" t="s">
        <v>168</v>
      </c>
    </row>
    <row r="666" spans="1:65" s="2" customFormat="1" ht="24.2" customHeight="1">
      <c r="A666" s="33"/>
      <c r="B666" s="149"/>
      <c r="C666" s="150" t="s">
        <v>818</v>
      </c>
      <c r="D666" s="150" t="s">
        <v>170</v>
      </c>
      <c r="E666" s="151" t="s">
        <v>819</v>
      </c>
      <c r="F666" s="152" t="s">
        <v>820</v>
      </c>
      <c r="G666" s="153" t="s">
        <v>269</v>
      </c>
      <c r="H666" s="154">
        <v>3</v>
      </c>
      <c r="I666" s="155"/>
      <c r="J666" s="156">
        <f>ROUND(I666*H666,2)</f>
        <v>0</v>
      </c>
      <c r="K666" s="152" t="s">
        <v>1</v>
      </c>
      <c r="L666" s="34"/>
      <c r="M666" s="157" t="s">
        <v>1</v>
      </c>
      <c r="N666" s="158" t="s">
        <v>40</v>
      </c>
      <c r="O666" s="59"/>
      <c r="P666" s="159">
        <f>O666*H666</f>
        <v>0</v>
      </c>
      <c r="Q666" s="159">
        <v>0</v>
      </c>
      <c r="R666" s="159">
        <f>Q666*H666</f>
        <v>0</v>
      </c>
      <c r="S666" s="159">
        <v>0</v>
      </c>
      <c r="T666" s="160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1" t="s">
        <v>108</v>
      </c>
      <c r="AT666" s="161" t="s">
        <v>170</v>
      </c>
      <c r="AU666" s="161" t="s">
        <v>84</v>
      </c>
      <c r="AY666" s="18" t="s">
        <v>168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8" t="s">
        <v>82</v>
      </c>
      <c r="BK666" s="162">
        <f>ROUND(I666*H666,2)</f>
        <v>0</v>
      </c>
      <c r="BL666" s="18" t="s">
        <v>108</v>
      </c>
      <c r="BM666" s="161" t="s">
        <v>821</v>
      </c>
    </row>
    <row r="667" spans="1:65" s="2" customFormat="1">
      <c r="A667" s="33"/>
      <c r="B667" s="34"/>
      <c r="C667" s="33"/>
      <c r="D667" s="163" t="s">
        <v>175</v>
      </c>
      <c r="E667" s="33"/>
      <c r="F667" s="164" t="s">
        <v>820</v>
      </c>
      <c r="G667" s="33"/>
      <c r="H667" s="33"/>
      <c r="I667" s="165"/>
      <c r="J667" s="33"/>
      <c r="K667" s="33"/>
      <c r="L667" s="34"/>
      <c r="M667" s="166"/>
      <c r="N667" s="167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T667" s="18" t="s">
        <v>175</v>
      </c>
      <c r="AU667" s="18" t="s">
        <v>84</v>
      </c>
    </row>
    <row r="668" spans="1:65" s="2" customFormat="1" ht="19.5">
      <c r="A668" s="33"/>
      <c r="B668" s="34"/>
      <c r="C668" s="33"/>
      <c r="D668" s="163" t="s">
        <v>177</v>
      </c>
      <c r="E668" s="33"/>
      <c r="F668" s="168" t="s">
        <v>178</v>
      </c>
      <c r="G668" s="33"/>
      <c r="H668" s="33"/>
      <c r="I668" s="165"/>
      <c r="J668" s="33"/>
      <c r="K668" s="33"/>
      <c r="L668" s="34"/>
      <c r="M668" s="166"/>
      <c r="N668" s="167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T668" s="18" t="s">
        <v>177</v>
      </c>
      <c r="AU668" s="18" t="s">
        <v>84</v>
      </c>
    </row>
    <row r="669" spans="1:65" s="14" customFormat="1">
      <c r="B669" s="176"/>
      <c r="D669" s="163" t="s">
        <v>179</v>
      </c>
      <c r="E669" s="177" t="s">
        <v>1</v>
      </c>
      <c r="F669" s="178" t="s">
        <v>822</v>
      </c>
      <c r="H669" s="179">
        <v>2</v>
      </c>
      <c r="I669" s="180"/>
      <c r="L669" s="176"/>
      <c r="M669" s="181"/>
      <c r="N669" s="182"/>
      <c r="O669" s="182"/>
      <c r="P669" s="182"/>
      <c r="Q669" s="182"/>
      <c r="R669" s="182"/>
      <c r="S669" s="182"/>
      <c r="T669" s="183"/>
      <c r="AT669" s="177" t="s">
        <v>179</v>
      </c>
      <c r="AU669" s="177" t="s">
        <v>84</v>
      </c>
      <c r="AV669" s="14" t="s">
        <v>84</v>
      </c>
      <c r="AW669" s="14" t="s">
        <v>31</v>
      </c>
      <c r="AX669" s="14" t="s">
        <v>75</v>
      </c>
      <c r="AY669" s="177" t="s">
        <v>168</v>
      </c>
    </row>
    <row r="670" spans="1:65" s="14" customFormat="1">
      <c r="B670" s="176"/>
      <c r="D670" s="163" t="s">
        <v>179</v>
      </c>
      <c r="E670" s="177" t="s">
        <v>1</v>
      </c>
      <c r="F670" s="178" t="s">
        <v>589</v>
      </c>
      <c r="H670" s="179">
        <v>1</v>
      </c>
      <c r="I670" s="180"/>
      <c r="L670" s="176"/>
      <c r="M670" s="181"/>
      <c r="N670" s="182"/>
      <c r="O670" s="182"/>
      <c r="P670" s="182"/>
      <c r="Q670" s="182"/>
      <c r="R670" s="182"/>
      <c r="S670" s="182"/>
      <c r="T670" s="183"/>
      <c r="AT670" s="177" t="s">
        <v>179</v>
      </c>
      <c r="AU670" s="177" t="s">
        <v>84</v>
      </c>
      <c r="AV670" s="14" t="s">
        <v>84</v>
      </c>
      <c r="AW670" s="14" t="s">
        <v>31</v>
      </c>
      <c r="AX670" s="14" t="s">
        <v>75</v>
      </c>
      <c r="AY670" s="177" t="s">
        <v>168</v>
      </c>
    </row>
    <row r="671" spans="1:65" s="15" customFormat="1">
      <c r="B671" s="184"/>
      <c r="D671" s="163" t="s">
        <v>179</v>
      </c>
      <c r="E671" s="185" t="s">
        <v>1</v>
      </c>
      <c r="F671" s="186" t="s">
        <v>184</v>
      </c>
      <c r="H671" s="187">
        <v>3</v>
      </c>
      <c r="I671" s="188"/>
      <c r="L671" s="184"/>
      <c r="M671" s="189"/>
      <c r="N671" s="190"/>
      <c r="O671" s="190"/>
      <c r="P671" s="190"/>
      <c r="Q671" s="190"/>
      <c r="R671" s="190"/>
      <c r="S671" s="190"/>
      <c r="T671" s="191"/>
      <c r="AT671" s="185" t="s">
        <v>179</v>
      </c>
      <c r="AU671" s="185" t="s">
        <v>84</v>
      </c>
      <c r="AV671" s="15" t="s">
        <v>108</v>
      </c>
      <c r="AW671" s="15" t="s">
        <v>31</v>
      </c>
      <c r="AX671" s="15" t="s">
        <v>82</v>
      </c>
      <c r="AY671" s="185" t="s">
        <v>168</v>
      </c>
    </row>
    <row r="672" spans="1:65" s="2" customFormat="1" ht="21.75" customHeight="1">
      <c r="A672" s="33"/>
      <c r="B672" s="149"/>
      <c r="C672" s="150" t="s">
        <v>823</v>
      </c>
      <c r="D672" s="150" t="s">
        <v>170</v>
      </c>
      <c r="E672" s="151" t="s">
        <v>824</v>
      </c>
      <c r="F672" s="152" t="s">
        <v>825</v>
      </c>
      <c r="G672" s="153" t="s">
        <v>269</v>
      </c>
      <c r="H672" s="154">
        <v>2</v>
      </c>
      <c r="I672" s="155"/>
      <c r="J672" s="156">
        <f>ROUND(I672*H672,2)</f>
        <v>0</v>
      </c>
      <c r="K672" s="152" t="s">
        <v>1</v>
      </c>
      <c r="L672" s="34"/>
      <c r="M672" s="157" t="s">
        <v>1</v>
      </c>
      <c r="N672" s="158" t="s">
        <v>40</v>
      </c>
      <c r="O672" s="59"/>
      <c r="P672" s="159">
        <f>O672*H672</f>
        <v>0</v>
      </c>
      <c r="Q672" s="159">
        <v>0</v>
      </c>
      <c r="R672" s="159">
        <f>Q672*H672</f>
        <v>0</v>
      </c>
      <c r="S672" s="159">
        <v>0</v>
      </c>
      <c r="T672" s="160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61" t="s">
        <v>108</v>
      </c>
      <c r="AT672" s="161" t="s">
        <v>170</v>
      </c>
      <c r="AU672" s="161" t="s">
        <v>84</v>
      </c>
      <c r="AY672" s="18" t="s">
        <v>168</v>
      </c>
      <c r="BE672" s="162">
        <f>IF(N672="základní",J672,0)</f>
        <v>0</v>
      </c>
      <c r="BF672" s="162">
        <f>IF(N672="snížená",J672,0)</f>
        <v>0</v>
      </c>
      <c r="BG672" s="162">
        <f>IF(N672="zákl. přenesená",J672,0)</f>
        <v>0</v>
      </c>
      <c r="BH672" s="162">
        <f>IF(N672="sníž. přenesená",J672,0)</f>
        <v>0</v>
      </c>
      <c r="BI672" s="162">
        <f>IF(N672="nulová",J672,0)</f>
        <v>0</v>
      </c>
      <c r="BJ672" s="18" t="s">
        <v>82</v>
      </c>
      <c r="BK672" s="162">
        <f>ROUND(I672*H672,2)</f>
        <v>0</v>
      </c>
      <c r="BL672" s="18" t="s">
        <v>108</v>
      </c>
      <c r="BM672" s="161" t="s">
        <v>826</v>
      </c>
    </row>
    <row r="673" spans="1:65" s="2" customFormat="1">
      <c r="A673" s="33"/>
      <c r="B673" s="34"/>
      <c r="C673" s="33"/>
      <c r="D673" s="163" t="s">
        <v>175</v>
      </c>
      <c r="E673" s="33"/>
      <c r="F673" s="164" t="s">
        <v>825</v>
      </c>
      <c r="G673" s="33"/>
      <c r="H673" s="33"/>
      <c r="I673" s="165"/>
      <c r="J673" s="33"/>
      <c r="K673" s="33"/>
      <c r="L673" s="34"/>
      <c r="M673" s="166"/>
      <c r="N673" s="167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T673" s="18" t="s">
        <v>175</v>
      </c>
      <c r="AU673" s="18" t="s">
        <v>84</v>
      </c>
    </row>
    <row r="674" spans="1:65" s="2" customFormat="1" ht="19.5">
      <c r="A674" s="33"/>
      <c r="B674" s="34"/>
      <c r="C674" s="33"/>
      <c r="D674" s="163" t="s">
        <v>177</v>
      </c>
      <c r="E674" s="33"/>
      <c r="F674" s="168" t="s">
        <v>178</v>
      </c>
      <c r="G674" s="33"/>
      <c r="H674" s="33"/>
      <c r="I674" s="165"/>
      <c r="J674" s="33"/>
      <c r="K674" s="33"/>
      <c r="L674" s="34"/>
      <c r="M674" s="166"/>
      <c r="N674" s="167"/>
      <c r="O674" s="59"/>
      <c r="P674" s="59"/>
      <c r="Q674" s="59"/>
      <c r="R674" s="59"/>
      <c r="S674" s="59"/>
      <c r="T674" s="60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T674" s="18" t="s">
        <v>177</v>
      </c>
      <c r="AU674" s="18" t="s">
        <v>84</v>
      </c>
    </row>
    <row r="675" spans="1:65" s="14" customFormat="1">
      <c r="B675" s="176"/>
      <c r="D675" s="163" t="s">
        <v>179</v>
      </c>
      <c r="E675" s="177" t="s">
        <v>1</v>
      </c>
      <c r="F675" s="178" t="s">
        <v>827</v>
      </c>
      <c r="H675" s="179">
        <v>1</v>
      </c>
      <c r="I675" s="180"/>
      <c r="L675" s="176"/>
      <c r="M675" s="181"/>
      <c r="N675" s="182"/>
      <c r="O675" s="182"/>
      <c r="P675" s="182"/>
      <c r="Q675" s="182"/>
      <c r="R675" s="182"/>
      <c r="S675" s="182"/>
      <c r="T675" s="183"/>
      <c r="AT675" s="177" t="s">
        <v>179</v>
      </c>
      <c r="AU675" s="177" t="s">
        <v>84</v>
      </c>
      <c r="AV675" s="14" t="s">
        <v>84</v>
      </c>
      <c r="AW675" s="14" t="s">
        <v>31</v>
      </c>
      <c r="AX675" s="14" t="s">
        <v>75</v>
      </c>
      <c r="AY675" s="177" t="s">
        <v>168</v>
      </c>
    </row>
    <row r="676" spans="1:65" s="14" customFormat="1">
      <c r="B676" s="176"/>
      <c r="D676" s="163" t="s">
        <v>179</v>
      </c>
      <c r="E676" s="177" t="s">
        <v>1</v>
      </c>
      <c r="F676" s="178" t="s">
        <v>828</v>
      </c>
      <c r="H676" s="179">
        <v>1</v>
      </c>
      <c r="I676" s="180"/>
      <c r="L676" s="176"/>
      <c r="M676" s="181"/>
      <c r="N676" s="182"/>
      <c r="O676" s="182"/>
      <c r="P676" s="182"/>
      <c r="Q676" s="182"/>
      <c r="R676" s="182"/>
      <c r="S676" s="182"/>
      <c r="T676" s="183"/>
      <c r="AT676" s="177" t="s">
        <v>179</v>
      </c>
      <c r="AU676" s="177" t="s">
        <v>84</v>
      </c>
      <c r="AV676" s="14" t="s">
        <v>84</v>
      </c>
      <c r="AW676" s="14" t="s">
        <v>31</v>
      </c>
      <c r="AX676" s="14" t="s">
        <v>75</v>
      </c>
      <c r="AY676" s="177" t="s">
        <v>168</v>
      </c>
    </row>
    <row r="677" spans="1:65" s="15" customFormat="1">
      <c r="B677" s="184"/>
      <c r="D677" s="163" t="s">
        <v>179</v>
      </c>
      <c r="E677" s="185" t="s">
        <v>1</v>
      </c>
      <c r="F677" s="186" t="s">
        <v>184</v>
      </c>
      <c r="H677" s="187">
        <v>2</v>
      </c>
      <c r="I677" s="188"/>
      <c r="L677" s="184"/>
      <c r="M677" s="189"/>
      <c r="N677" s="190"/>
      <c r="O677" s="190"/>
      <c r="P677" s="190"/>
      <c r="Q677" s="190"/>
      <c r="R677" s="190"/>
      <c r="S677" s="190"/>
      <c r="T677" s="191"/>
      <c r="AT677" s="185" t="s">
        <v>179</v>
      </c>
      <c r="AU677" s="185" t="s">
        <v>84</v>
      </c>
      <c r="AV677" s="15" t="s">
        <v>108</v>
      </c>
      <c r="AW677" s="15" t="s">
        <v>31</v>
      </c>
      <c r="AX677" s="15" t="s">
        <v>82</v>
      </c>
      <c r="AY677" s="185" t="s">
        <v>168</v>
      </c>
    </row>
    <row r="678" spans="1:65" s="2" customFormat="1" ht="21.75" customHeight="1">
      <c r="A678" s="33"/>
      <c r="B678" s="149"/>
      <c r="C678" s="150" t="s">
        <v>829</v>
      </c>
      <c r="D678" s="150" t="s">
        <v>170</v>
      </c>
      <c r="E678" s="151" t="s">
        <v>830</v>
      </c>
      <c r="F678" s="152" t="s">
        <v>831</v>
      </c>
      <c r="G678" s="153" t="s">
        <v>269</v>
      </c>
      <c r="H678" s="154">
        <v>1</v>
      </c>
      <c r="I678" s="155"/>
      <c r="J678" s="156">
        <f>ROUND(I678*H678,2)</f>
        <v>0</v>
      </c>
      <c r="K678" s="152" t="s">
        <v>1</v>
      </c>
      <c r="L678" s="34"/>
      <c r="M678" s="157" t="s">
        <v>1</v>
      </c>
      <c r="N678" s="158" t="s">
        <v>40</v>
      </c>
      <c r="O678" s="59"/>
      <c r="P678" s="159">
        <f>O678*H678</f>
        <v>0</v>
      </c>
      <c r="Q678" s="159">
        <v>0</v>
      </c>
      <c r="R678" s="159">
        <f>Q678*H678</f>
        <v>0</v>
      </c>
      <c r="S678" s="159">
        <v>0</v>
      </c>
      <c r="T678" s="160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1" t="s">
        <v>108</v>
      </c>
      <c r="AT678" s="161" t="s">
        <v>170</v>
      </c>
      <c r="AU678" s="161" t="s">
        <v>84</v>
      </c>
      <c r="AY678" s="18" t="s">
        <v>168</v>
      </c>
      <c r="BE678" s="162">
        <f>IF(N678="základní",J678,0)</f>
        <v>0</v>
      </c>
      <c r="BF678" s="162">
        <f>IF(N678="snížená",J678,0)</f>
        <v>0</v>
      </c>
      <c r="BG678" s="162">
        <f>IF(N678="zákl. přenesená",J678,0)</f>
        <v>0</v>
      </c>
      <c r="BH678" s="162">
        <f>IF(N678="sníž. přenesená",J678,0)</f>
        <v>0</v>
      </c>
      <c r="BI678" s="162">
        <f>IF(N678="nulová",J678,0)</f>
        <v>0</v>
      </c>
      <c r="BJ678" s="18" t="s">
        <v>82</v>
      </c>
      <c r="BK678" s="162">
        <f>ROUND(I678*H678,2)</f>
        <v>0</v>
      </c>
      <c r="BL678" s="18" t="s">
        <v>108</v>
      </c>
      <c r="BM678" s="161" t="s">
        <v>832</v>
      </c>
    </row>
    <row r="679" spans="1:65" s="2" customFormat="1">
      <c r="A679" s="33"/>
      <c r="B679" s="34"/>
      <c r="C679" s="33"/>
      <c r="D679" s="163" t="s">
        <v>175</v>
      </c>
      <c r="E679" s="33"/>
      <c r="F679" s="164" t="s">
        <v>831</v>
      </c>
      <c r="G679" s="33"/>
      <c r="H679" s="33"/>
      <c r="I679" s="165"/>
      <c r="J679" s="33"/>
      <c r="K679" s="33"/>
      <c r="L679" s="34"/>
      <c r="M679" s="166"/>
      <c r="N679" s="167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T679" s="18" t="s">
        <v>175</v>
      </c>
      <c r="AU679" s="18" t="s">
        <v>84</v>
      </c>
    </row>
    <row r="680" spans="1:65" s="2" customFormat="1" ht="19.5">
      <c r="A680" s="33"/>
      <c r="B680" s="34"/>
      <c r="C680" s="33"/>
      <c r="D680" s="163" t="s">
        <v>177</v>
      </c>
      <c r="E680" s="33"/>
      <c r="F680" s="168" t="s">
        <v>178</v>
      </c>
      <c r="G680" s="33"/>
      <c r="H680" s="33"/>
      <c r="I680" s="165"/>
      <c r="J680" s="33"/>
      <c r="K680" s="33"/>
      <c r="L680" s="34"/>
      <c r="M680" s="166"/>
      <c r="N680" s="167"/>
      <c r="O680" s="59"/>
      <c r="P680" s="59"/>
      <c r="Q680" s="59"/>
      <c r="R680" s="59"/>
      <c r="S680" s="59"/>
      <c r="T680" s="60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T680" s="18" t="s">
        <v>177</v>
      </c>
      <c r="AU680" s="18" t="s">
        <v>84</v>
      </c>
    </row>
    <row r="681" spans="1:65" s="14" customFormat="1">
      <c r="B681" s="176"/>
      <c r="D681" s="163" t="s">
        <v>179</v>
      </c>
      <c r="E681" s="177" t="s">
        <v>1</v>
      </c>
      <c r="F681" s="178" t="s">
        <v>833</v>
      </c>
      <c r="H681" s="179">
        <v>1</v>
      </c>
      <c r="I681" s="180"/>
      <c r="L681" s="176"/>
      <c r="M681" s="181"/>
      <c r="N681" s="182"/>
      <c r="O681" s="182"/>
      <c r="P681" s="182"/>
      <c r="Q681" s="182"/>
      <c r="R681" s="182"/>
      <c r="S681" s="182"/>
      <c r="T681" s="183"/>
      <c r="AT681" s="177" t="s">
        <v>179</v>
      </c>
      <c r="AU681" s="177" t="s">
        <v>84</v>
      </c>
      <c r="AV681" s="14" t="s">
        <v>84</v>
      </c>
      <c r="AW681" s="14" t="s">
        <v>31</v>
      </c>
      <c r="AX681" s="14" t="s">
        <v>82</v>
      </c>
      <c r="AY681" s="177" t="s">
        <v>168</v>
      </c>
    </row>
    <row r="682" spans="1:65" s="2" customFormat="1" ht="16.5" customHeight="1">
      <c r="A682" s="33"/>
      <c r="B682" s="149"/>
      <c r="C682" s="150" t="s">
        <v>834</v>
      </c>
      <c r="D682" s="150" t="s">
        <v>170</v>
      </c>
      <c r="E682" s="151" t="s">
        <v>835</v>
      </c>
      <c r="F682" s="152" t="s">
        <v>836</v>
      </c>
      <c r="G682" s="153" t="s">
        <v>269</v>
      </c>
      <c r="H682" s="154">
        <v>1</v>
      </c>
      <c r="I682" s="155"/>
      <c r="J682" s="156">
        <f>ROUND(I682*H682,2)</f>
        <v>0</v>
      </c>
      <c r="K682" s="152" t="s">
        <v>1</v>
      </c>
      <c r="L682" s="34"/>
      <c r="M682" s="157" t="s">
        <v>1</v>
      </c>
      <c r="N682" s="158" t="s">
        <v>40</v>
      </c>
      <c r="O682" s="59"/>
      <c r="P682" s="159">
        <f>O682*H682</f>
        <v>0</v>
      </c>
      <c r="Q682" s="159">
        <v>0</v>
      </c>
      <c r="R682" s="159">
        <f>Q682*H682</f>
        <v>0</v>
      </c>
      <c r="S682" s="159">
        <v>0</v>
      </c>
      <c r="T682" s="160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1" t="s">
        <v>108</v>
      </c>
      <c r="AT682" s="161" t="s">
        <v>170</v>
      </c>
      <c r="AU682" s="161" t="s">
        <v>84</v>
      </c>
      <c r="AY682" s="18" t="s">
        <v>168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8" t="s">
        <v>82</v>
      </c>
      <c r="BK682" s="162">
        <f>ROUND(I682*H682,2)</f>
        <v>0</v>
      </c>
      <c r="BL682" s="18" t="s">
        <v>108</v>
      </c>
      <c r="BM682" s="161" t="s">
        <v>837</v>
      </c>
    </row>
    <row r="683" spans="1:65" s="2" customFormat="1">
      <c r="A683" s="33"/>
      <c r="B683" s="34"/>
      <c r="C683" s="33"/>
      <c r="D683" s="163" t="s">
        <v>175</v>
      </c>
      <c r="E683" s="33"/>
      <c r="F683" s="164" t="s">
        <v>836</v>
      </c>
      <c r="G683" s="33"/>
      <c r="H683" s="33"/>
      <c r="I683" s="165"/>
      <c r="J683" s="33"/>
      <c r="K683" s="33"/>
      <c r="L683" s="34"/>
      <c r="M683" s="166"/>
      <c r="N683" s="167"/>
      <c r="O683" s="59"/>
      <c r="P683" s="59"/>
      <c r="Q683" s="59"/>
      <c r="R683" s="59"/>
      <c r="S683" s="59"/>
      <c r="T683" s="60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T683" s="18" t="s">
        <v>175</v>
      </c>
      <c r="AU683" s="18" t="s">
        <v>84</v>
      </c>
    </row>
    <row r="684" spans="1:65" s="2" customFormat="1" ht="19.5">
      <c r="A684" s="33"/>
      <c r="B684" s="34"/>
      <c r="C684" s="33"/>
      <c r="D684" s="163" t="s">
        <v>177</v>
      </c>
      <c r="E684" s="33"/>
      <c r="F684" s="168" t="s">
        <v>178</v>
      </c>
      <c r="G684" s="33"/>
      <c r="H684" s="33"/>
      <c r="I684" s="165"/>
      <c r="J684" s="33"/>
      <c r="K684" s="33"/>
      <c r="L684" s="34"/>
      <c r="M684" s="166"/>
      <c r="N684" s="167"/>
      <c r="O684" s="59"/>
      <c r="P684" s="59"/>
      <c r="Q684" s="59"/>
      <c r="R684" s="59"/>
      <c r="S684" s="59"/>
      <c r="T684" s="60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T684" s="18" t="s">
        <v>177</v>
      </c>
      <c r="AU684" s="18" t="s">
        <v>84</v>
      </c>
    </row>
    <row r="685" spans="1:65" s="14" customFormat="1" ht="22.5">
      <c r="B685" s="176"/>
      <c r="D685" s="163" t="s">
        <v>179</v>
      </c>
      <c r="E685" s="177" t="s">
        <v>1</v>
      </c>
      <c r="F685" s="178" t="s">
        <v>838</v>
      </c>
      <c r="H685" s="179">
        <v>1</v>
      </c>
      <c r="I685" s="180"/>
      <c r="L685" s="176"/>
      <c r="M685" s="181"/>
      <c r="N685" s="182"/>
      <c r="O685" s="182"/>
      <c r="P685" s="182"/>
      <c r="Q685" s="182"/>
      <c r="R685" s="182"/>
      <c r="S685" s="182"/>
      <c r="T685" s="183"/>
      <c r="AT685" s="177" t="s">
        <v>179</v>
      </c>
      <c r="AU685" s="177" t="s">
        <v>84</v>
      </c>
      <c r="AV685" s="14" t="s">
        <v>84</v>
      </c>
      <c r="AW685" s="14" t="s">
        <v>31</v>
      </c>
      <c r="AX685" s="14" t="s">
        <v>82</v>
      </c>
      <c r="AY685" s="177" t="s">
        <v>168</v>
      </c>
    </row>
    <row r="686" spans="1:65" s="2" customFormat="1" ht="16.5" customHeight="1">
      <c r="A686" s="33"/>
      <c r="B686" s="149"/>
      <c r="C686" s="150" t="s">
        <v>839</v>
      </c>
      <c r="D686" s="150" t="s">
        <v>170</v>
      </c>
      <c r="E686" s="151" t="s">
        <v>840</v>
      </c>
      <c r="F686" s="152" t="s">
        <v>841</v>
      </c>
      <c r="G686" s="153" t="s">
        <v>269</v>
      </c>
      <c r="H686" s="154">
        <v>1</v>
      </c>
      <c r="I686" s="155"/>
      <c r="J686" s="156">
        <f>ROUND(I686*H686,2)</f>
        <v>0</v>
      </c>
      <c r="K686" s="152" t="s">
        <v>1</v>
      </c>
      <c r="L686" s="34"/>
      <c r="M686" s="157" t="s">
        <v>1</v>
      </c>
      <c r="N686" s="158" t="s">
        <v>40</v>
      </c>
      <c r="O686" s="59"/>
      <c r="P686" s="159">
        <f>O686*H686</f>
        <v>0</v>
      </c>
      <c r="Q686" s="159">
        <v>0</v>
      </c>
      <c r="R686" s="159">
        <f>Q686*H686</f>
        <v>0</v>
      </c>
      <c r="S686" s="159">
        <v>0</v>
      </c>
      <c r="T686" s="160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61" t="s">
        <v>108</v>
      </c>
      <c r="AT686" s="161" t="s">
        <v>170</v>
      </c>
      <c r="AU686" s="161" t="s">
        <v>84</v>
      </c>
      <c r="AY686" s="18" t="s">
        <v>168</v>
      </c>
      <c r="BE686" s="162">
        <f>IF(N686="základní",J686,0)</f>
        <v>0</v>
      </c>
      <c r="BF686" s="162">
        <f>IF(N686="snížená",J686,0)</f>
        <v>0</v>
      </c>
      <c r="BG686" s="162">
        <f>IF(N686="zákl. přenesená",J686,0)</f>
        <v>0</v>
      </c>
      <c r="BH686" s="162">
        <f>IF(N686="sníž. přenesená",J686,0)</f>
        <v>0</v>
      </c>
      <c r="BI686" s="162">
        <f>IF(N686="nulová",J686,0)</f>
        <v>0</v>
      </c>
      <c r="BJ686" s="18" t="s">
        <v>82</v>
      </c>
      <c r="BK686" s="162">
        <f>ROUND(I686*H686,2)</f>
        <v>0</v>
      </c>
      <c r="BL686" s="18" t="s">
        <v>108</v>
      </c>
      <c r="BM686" s="161" t="s">
        <v>842</v>
      </c>
    </row>
    <row r="687" spans="1:65" s="2" customFormat="1">
      <c r="A687" s="33"/>
      <c r="B687" s="34"/>
      <c r="C687" s="33"/>
      <c r="D687" s="163" t="s">
        <v>175</v>
      </c>
      <c r="E687" s="33"/>
      <c r="F687" s="164" t="s">
        <v>841</v>
      </c>
      <c r="G687" s="33"/>
      <c r="H687" s="33"/>
      <c r="I687" s="165"/>
      <c r="J687" s="33"/>
      <c r="K687" s="33"/>
      <c r="L687" s="34"/>
      <c r="M687" s="166"/>
      <c r="N687" s="167"/>
      <c r="O687" s="59"/>
      <c r="P687" s="59"/>
      <c r="Q687" s="59"/>
      <c r="R687" s="59"/>
      <c r="S687" s="59"/>
      <c r="T687" s="60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T687" s="18" t="s">
        <v>175</v>
      </c>
      <c r="AU687" s="18" t="s">
        <v>84</v>
      </c>
    </row>
    <row r="688" spans="1:65" s="2" customFormat="1" ht="19.5">
      <c r="A688" s="33"/>
      <c r="B688" s="34"/>
      <c r="C688" s="33"/>
      <c r="D688" s="163" t="s">
        <v>177</v>
      </c>
      <c r="E688" s="33"/>
      <c r="F688" s="168" t="s">
        <v>178</v>
      </c>
      <c r="G688" s="33"/>
      <c r="H688" s="33"/>
      <c r="I688" s="165"/>
      <c r="J688" s="33"/>
      <c r="K688" s="33"/>
      <c r="L688" s="34"/>
      <c r="M688" s="166"/>
      <c r="N688" s="167"/>
      <c r="O688" s="59"/>
      <c r="P688" s="59"/>
      <c r="Q688" s="59"/>
      <c r="R688" s="59"/>
      <c r="S688" s="59"/>
      <c r="T688" s="60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T688" s="18" t="s">
        <v>177</v>
      </c>
      <c r="AU688" s="18" t="s">
        <v>84</v>
      </c>
    </row>
    <row r="689" spans="1:65" s="14" customFormat="1">
      <c r="B689" s="176"/>
      <c r="D689" s="163" t="s">
        <v>179</v>
      </c>
      <c r="E689" s="177" t="s">
        <v>1</v>
      </c>
      <c r="F689" s="178" t="s">
        <v>843</v>
      </c>
      <c r="H689" s="179">
        <v>1</v>
      </c>
      <c r="I689" s="180"/>
      <c r="L689" s="176"/>
      <c r="M689" s="181"/>
      <c r="N689" s="182"/>
      <c r="O689" s="182"/>
      <c r="P689" s="182"/>
      <c r="Q689" s="182"/>
      <c r="R689" s="182"/>
      <c r="S689" s="182"/>
      <c r="T689" s="183"/>
      <c r="AT689" s="177" t="s">
        <v>179</v>
      </c>
      <c r="AU689" s="177" t="s">
        <v>84</v>
      </c>
      <c r="AV689" s="14" t="s">
        <v>84</v>
      </c>
      <c r="AW689" s="14" t="s">
        <v>31</v>
      </c>
      <c r="AX689" s="14" t="s">
        <v>82</v>
      </c>
      <c r="AY689" s="177" t="s">
        <v>168</v>
      </c>
    </row>
    <row r="690" spans="1:65" s="2" customFormat="1" ht="24.2" customHeight="1">
      <c r="A690" s="33"/>
      <c r="B690" s="149"/>
      <c r="C690" s="150" t="s">
        <v>844</v>
      </c>
      <c r="D690" s="150" t="s">
        <v>170</v>
      </c>
      <c r="E690" s="151" t="s">
        <v>845</v>
      </c>
      <c r="F690" s="152" t="s">
        <v>846</v>
      </c>
      <c r="G690" s="153" t="s">
        <v>319</v>
      </c>
      <c r="H690" s="154">
        <v>13.036</v>
      </c>
      <c r="I690" s="155"/>
      <c r="J690" s="156">
        <f>ROUND(I690*H690,2)</f>
        <v>0</v>
      </c>
      <c r="K690" s="152" t="s">
        <v>187</v>
      </c>
      <c r="L690" s="34"/>
      <c r="M690" s="157" t="s">
        <v>1</v>
      </c>
      <c r="N690" s="158" t="s">
        <v>40</v>
      </c>
      <c r="O690" s="59"/>
      <c r="P690" s="159">
        <f>O690*H690</f>
        <v>0</v>
      </c>
      <c r="Q690" s="159">
        <v>0</v>
      </c>
      <c r="R690" s="159">
        <f>Q690*H690</f>
        <v>0</v>
      </c>
      <c r="S690" s="159">
        <v>0.8</v>
      </c>
      <c r="T690" s="160">
        <f>S690*H690</f>
        <v>10.428800000000001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61" t="s">
        <v>108</v>
      </c>
      <c r="AT690" s="161" t="s">
        <v>170</v>
      </c>
      <c r="AU690" s="161" t="s">
        <v>84</v>
      </c>
      <c r="AY690" s="18" t="s">
        <v>168</v>
      </c>
      <c r="BE690" s="162">
        <f>IF(N690="základní",J690,0)</f>
        <v>0</v>
      </c>
      <c r="BF690" s="162">
        <f>IF(N690="snížená",J690,0)</f>
        <v>0</v>
      </c>
      <c r="BG690" s="162">
        <f>IF(N690="zákl. přenesená",J690,0)</f>
        <v>0</v>
      </c>
      <c r="BH690" s="162">
        <f>IF(N690="sníž. přenesená",J690,0)</f>
        <v>0</v>
      </c>
      <c r="BI690" s="162">
        <f>IF(N690="nulová",J690,0)</f>
        <v>0</v>
      </c>
      <c r="BJ690" s="18" t="s">
        <v>82</v>
      </c>
      <c r="BK690" s="162">
        <f>ROUND(I690*H690,2)</f>
        <v>0</v>
      </c>
      <c r="BL690" s="18" t="s">
        <v>108</v>
      </c>
      <c r="BM690" s="161" t="s">
        <v>847</v>
      </c>
    </row>
    <row r="691" spans="1:65" s="2" customFormat="1" ht="19.5">
      <c r="A691" s="33"/>
      <c r="B691" s="34"/>
      <c r="C691" s="33"/>
      <c r="D691" s="163" t="s">
        <v>175</v>
      </c>
      <c r="E691" s="33"/>
      <c r="F691" s="164" t="s">
        <v>848</v>
      </c>
      <c r="G691" s="33"/>
      <c r="H691" s="33"/>
      <c r="I691" s="165"/>
      <c r="J691" s="33"/>
      <c r="K691" s="33"/>
      <c r="L691" s="34"/>
      <c r="M691" s="166"/>
      <c r="N691" s="167"/>
      <c r="O691" s="59"/>
      <c r="P691" s="59"/>
      <c r="Q691" s="59"/>
      <c r="R691" s="59"/>
      <c r="S691" s="59"/>
      <c r="T691" s="60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T691" s="18" t="s">
        <v>175</v>
      </c>
      <c r="AU691" s="18" t="s">
        <v>84</v>
      </c>
    </row>
    <row r="692" spans="1:65" s="2" customFormat="1" ht="19.5">
      <c r="A692" s="33"/>
      <c r="B692" s="34"/>
      <c r="C692" s="33"/>
      <c r="D692" s="163" t="s">
        <v>177</v>
      </c>
      <c r="E692" s="33"/>
      <c r="F692" s="168" t="s">
        <v>178</v>
      </c>
      <c r="G692" s="33"/>
      <c r="H692" s="33"/>
      <c r="I692" s="165"/>
      <c r="J692" s="33"/>
      <c r="K692" s="33"/>
      <c r="L692" s="34"/>
      <c r="M692" s="166"/>
      <c r="N692" s="167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T692" s="18" t="s">
        <v>177</v>
      </c>
      <c r="AU692" s="18" t="s">
        <v>84</v>
      </c>
    </row>
    <row r="693" spans="1:65" s="13" customFormat="1">
      <c r="B693" s="169"/>
      <c r="D693" s="163" t="s">
        <v>179</v>
      </c>
      <c r="E693" s="170" t="s">
        <v>1</v>
      </c>
      <c r="F693" s="171" t="s">
        <v>747</v>
      </c>
      <c r="H693" s="170" t="s">
        <v>1</v>
      </c>
      <c r="I693" s="172"/>
      <c r="L693" s="169"/>
      <c r="M693" s="173"/>
      <c r="N693" s="174"/>
      <c r="O693" s="174"/>
      <c r="P693" s="174"/>
      <c r="Q693" s="174"/>
      <c r="R693" s="174"/>
      <c r="S693" s="174"/>
      <c r="T693" s="175"/>
      <c r="AT693" s="170" t="s">
        <v>179</v>
      </c>
      <c r="AU693" s="170" t="s">
        <v>84</v>
      </c>
      <c r="AV693" s="13" t="s">
        <v>82</v>
      </c>
      <c r="AW693" s="13" t="s">
        <v>31</v>
      </c>
      <c r="AX693" s="13" t="s">
        <v>75</v>
      </c>
      <c r="AY693" s="170" t="s">
        <v>168</v>
      </c>
    </row>
    <row r="694" spans="1:65" s="14" customFormat="1">
      <c r="B694" s="176"/>
      <c r="D694" s="163" t="s">
        <v>179</v>
      </c>
      <c r="E694" s="177" t="s">
        <v>1</v>
      </c>
      <c r="F694" s="178" t="s">
        <v>849</v>
      </c>
      <c r="H694" s="179">
        <v>2.8969999999999998</v>
      </c>
      <c r="I694" s="180"/>
      <c r="L694" s="176"/>
      <c r="M694" s="181"/>
      <c r="N694" s="182"/>
      <c r="O694" s="182"/>
      <c r="P694" s="182"/>
      <c r="Q694" s="182"/>
      <c r="R694" s="182"/>
      <c r="S694" s="182"/>
      <c r="T694" s="183"/>
      <c r="AT694" s="177" t="s">
        <v>179</v>
      </c>
      <c r="AU694" s="177" t="s">
        <v>84</v>
      </c>
      <c r="AV694" s="14" t="s">
        <v>84</v>
      </c>
      <c r="AW694" s="14" t="s">
        <v>31</v>
      </c>
      <c r="AX694" s="14" t="s">
        <v>75</v>
      </c>
      <c r="AY694" s="177" t="s">
        <v>168</v>
      </c>
    </row>
    <row r="695" spans="1:65" s="14" customFormat="1" ht="22.5">
      <c r="B695" s="176"/>
      <c r="D695" s="163" t="s">
        <v>179</v>
      </c>
      <c r="E695" s="177" t="s">
        <v>1</v>
      </c>
      <c r="F695" s="178" t="s">
        <v>850</v>
      </c>
      <c r="H695" s="179">
        <v>10.138999999999999</v>
      </c>
      <c r="I695" s="180"/>
      <c r="L695" s="176"/>
      <c r="M695" s="181"/>
      <c r="N695" s="182"/>
      <c r="O695" s="182"/>
      <c r="P695" s="182"/>
      <c r="Q695" s="182"/>
      <c r="R695" s="182"/>
      <c r="S695" s="182"/>
      <c r="T695" s="183"/>
      <c r="AT695" s="177" t="s">
        <v>179</v>
      </c>
      <c r="AU695" s="177" t="s">
        <v>84</v>
      </c>
      <c r="AV695" s="14" t="s">
        <v>84</v>
      </c>
      <c r="AW695" s="14" t="s">
        <v>31</v>
      </c>
      <c r="AX695" s="14" t="s">
        <v>75</v>
      </c>
      <c r="AY695" s="177" t="s">
        <v>168</v>
      </c>
    </row>
    <row r="696" spans="1:65" s="15" customFormat="1">
      <c r="B696" s="184"/>
      <c r="D696" s="163" t="s">
        <v>179</v>
      </c>
      <c r="E696" s="185" t="s">
        <v>1</v>
      </c>
      <c r="F696" s="186" t="s">
        <v>184</v>
      </c>
      <c r="H696" s="187">
        <v>13.036</v>
      </c>
      <c r="I696" s="188"/>
      <c r="L696" s="184"/>
      <c r="M696" s="189"/>
      <c r="N696" s="190"/>
      <c r="O696" s="190"/>
      <c r="P696" s="190"/>
      <c r="Q696" s="190"/>
      <c r="R696" s="190"/>
      <c r="S696" s="190"/>
      <c r="T696" s="191"/>
      <c r="AT696" s="185" t="s">
        <v>179</v>
      </c>
      <c r="AU696" s="185" t="s">
        <v>84</v>
      </c>
      <c r="AV696" s="15" t="s">
        <v>108</v>
      </c>
      <c r="AW696" s="15" t="s">
        <v>31</v>
      </c>
      <c r="AX696" s="15" t="s">
        <v>82</v>
      </c>
      <c r="AY696" s="185" t="s">
        <v>168</v>
      </c>
    </row>
    <row r="697" spans="1:65" s="2" customFormat="1" ht="24.2" customHeight="1">
      <c r="A697" s="33"/>
      <c r="B697" s="149"/>
      <c r="C697" s="150" t="s">
        <v>851</v>
      </c>
      <c r="D697" s="150" t="s">
        <v>170</v>
      </c>
      <c r="E697" s="151" t="s">
        <v>852</v>
      </c>
      <c r="F697" s="152" t="s">
        <v>853</v>
      </c>
      <c r="G697" s="153" t="s">
        <v>254</v>
      </c>
      <c r="H697" s="154">
        <v>363.93</v>
      </c>
      <c r="I697" s="155"/>
      <c r="J697" s="156">
        <f>ROUND(I697*H697,2)</f>
        <v>0</v>
      </c>
      <c r="K697" s="152" t="s">
        <v>1</v>
      </c>
      <c r="L697" s="34"/>
      <c r="M697" s="157" t="s">
        <v>1</v>
      </c>
      <c r="N697" s="158" t="s">
        <v>40</v>
      </c>
      <c r="O697" s="59"/>
      <c r="P697" s="159">
        <f>O697*H697</f>
        <v>0</v>
      </c>
      <c r="Q697" s="159">
        <v>0</v>
      </c>
      <c r="R697" s="159">
        <f>Q697*H697</f>
        <v>0</v>
      </c>
      <c r="S697" s="159">
        <v>0</v>
      </c>
      <c r="T697" s="160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1" t="s">
        <v>108</v>
      </c>
      <c r="AT697" s="161" t="s">
        <v>170</v>
      </c>
      <c r="AU697" s="161" t="s">
        <v>84</v>
      </c>
      <c r="AY697" s="18" t="s">
        <v>168</v>
      </c>
      <c r="BE697" s="162">
        <f>IF(N697="základní",J697,0)</f>
        <v>0</v>
      </c>
      <c r="BF697" s="162">
        <f>IF(N697="snížená",J697,0)</f>
        <v>0</v>
      </c>
      <c r="BG697" s="162">
        <f>IF(N697="zákl. přenesená",J697,0)</f>
        <v>0</v>
      </c>
      <c r="BH697" s="162">
        <f>IF(N697="sníž. přenesená",J697,0)</f>
        <v>0</v>
      </c>
      <c r="BI697" s="162">
        <f>IF(N697="nulová",J697,0)</f>
        <v>0</v>
      </c>
      <c r="BJ697" s="18" t="s">
        <v>82</v>
      </c>
      <c r="BK697" s="162">
        <f>ROUND(I697*H697,2)</f>
        <v>0</v>
      </c>
      <c r="BL697" s="18" t="s">
        <v>108</v>
      </c>
      <c r="BM697" s="161" t="s">
        <v>854</v>
      </c>
    </row>
    <row r="698" spans="1:65" s="2" customFormat="1" ht="19.5">
      <c r="A698" s="33"/>
      <c r="B698" s="34"/>
      <c r="C698" s="33"/>
      <c r="D698" s="163" t="s">
        <v>175</v>
      </c>
      <c r="E698" s="33"/>
      <c r="F698" s="164" t="s">
        <v>853</v>
      </c>
      <c r="G698" s="33"/>
      <c r="H698" s="33"/>
      <c r="I698" s="165"/>
      <c r="J698" s="33"/>
      <c r="K698" s="33"/>
      <c r="L698" s="34"/>
      <c r="M698" s="166"/>
      <c r="N698" s="167"/>
      <c r="O698" s="59"/>
      <c r="P698" s="59"/>
      <c r="Q698" s="59"/>
      <c r="R698" s="59"/>
      <c r="S698" s="59"/>
      <c r="T698" s="60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T698" s="18" t="s">
        <v>175</v>
      </c>
      <c r="AU698" s="18" t="s">
        <v>84</v>
      </c>
    </row>
    <row r="699" spans="1:65" s="14" customFormat="1">
      <c r="B699" s="176"/>
      <c r="D699" s="163" t="s">
        <v>179</v>
      </c>
      <c r="E699" s="177" t="s">
        <v>1</v>
      </c>
      <c r="F699" s="178" t="s">
        <v>855</v>
      </c>
      <c r="H699" s="179">
        <v>363.93</v>
      </c>
      <c r="I699" s="180"/>
      <c r="L699" s="176"/>
      <c r="M699" s="181"/>
      <c r="N699" s="182"/>
      <c r="O699" s="182"/>
      <c r="P699" s="182"/>
      <c r="Q699" s="182"/>
      <c r="R699" s="182"/>
      <c r="S699" s="182"/>
      <c r="T699" s="183"/>
      <c r="AT699" s="177" t="s">
        <v>179</v>
      </c>
      <c r="AU699" s="177" t="s">
        <v>84</v>
      </c>
      <c r="AV699" s="14" t="s">
        <v>84</v>
      </c>
      <c r="AW699" s="14" t="s">
        <v>31</v>
      </c>
      <c r="AX699" s="14" t="s">
        <v>82</v>
      </c>
      <c r="AY699" s="177" t="s">
        <v>168</v>
      </c>
    </row>
    <row r="700" spans="1:65" s="2" customFormat="1" ht="21.75" customHeight="1">
      <c r="A700" s="33"/>
      <c r="B700" s="149"/>
      <c r="C700" s="150" t="s">
        <v>856</v>
      </c>
      <c r="D700" s="150" t="s">
        <v>170</v>
      </c>
      <c r="E700" s="151" t="s">
        <v>857</v>
      </c>
      <c r="F700" s="152" t="s">
        <v>858</v>
      </c>
      <c r="G700" s="153" t="s">
        <v>254</v>
      </c>
      <c r="H700" s="154">
        <v>7.7</v>
      </c>
      <c r="I700" s="155"/>
      <c r="J700" s="156">
        <f>ROUND(I700*H700,2)</f>
        <v>0</v>
      </c>
      <c r="K700" s="152" t="s">
        <v>187</v>
      </c>
      <c r="L700" s="34"/>
      <c r="M700" s="157" t="s">
        <v>1</v>
      </c>
      <c r="N700" s="158" t="s">
        <v>40</v>
      </c>
      <c r="O700" s="59"/>
      <c r="P700" s="159">
        <f>O700*H700</f>
        <v>0</v>
      </c>
      <c r="Q700" s="159">
        <v>0</v>
      </c>
      <c r="R700" s="159">
        <f>Q700*H700</f>
        <v>0</v>
      </c>
      <c r="S700" s="159">
        <v>0</v>
      </c>
      <c r="T700" s="160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61" t="s">
        <v>108</v>
      </c>
      <c r="AT700" s="161" t="s">
        <v>170</v>
      </c>
      <c r="AU700" s="161" t="s">
        <v>84</v>
      </c>
      <c r="AY700" s="18" t="s">
        <v>168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8" t="s">
        <v>82</v>
      </c>
      <c r="BK700" s="162">
        <f>ROUND(I700*H700,2)</f>
        <v>0</v>
      </c>
      <c r="BL700" s="18" t="s">
        <v>108</v>
      </c>
      <c r="BM700" s="161" t="s">
        <v>859</v>
      </c>
    </row>
    <row r="701" spans="1:65" s="2" customFormat="1">
      <c r="A701" s="33"/>
      <c r="B701" s="34"/>
      <c r="C701" s="33"/>
      <c r="D701" s="163" t="s">
        <v>175</v>
      </c>
      <c r="E701" s="33"/>
      <c r="F701" s="164" t="s">
        <v>860</v>
      </c>
      <c r="G701" s="33"/>
      <c r="H701" s="33"/>
      <c r="I701" s="165"/>
      <c r="J701" s="33"/>
      <c r="K701" s="33"/>
      <c r="L701" s="34"/>
      <c r="M701" s="166"/>
      <c r="N701" s="167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175</v>
      </c>
      <c r="AU701" s="18" t="s">
        <v>84</v>
      </c>
    </row>
    <row r="702" spans="1:65" s="2" customFormat="1" ht="24.2" customHeight="1">
      <c r="A702" s="33"/>
      <c r="B702" s="149"/>
      <c r="C702" s="150" t="s">
        <v>861</v>
      </c>
      <c r="D702" s="150" t="s">
        <v>170</v>
      </c>
      <c r="E702" s="151" t="s">
        <v>862</v>
      </c>
      <c r="F702" s="152" t="s">
        <v>863</v>
      </c>
      <c r="G702" s="153" t="s">
        <v>864</v>
      </c>
      <c r="H702" s="154">
        <v>2</v>
      </c>
      <c r="I702" s="155"/>
      <c r="J702" s="156">
        <f>ROUND(I702*H702,2)</f>
        <v>0</v>
      </c>
      <c r="K702" s="152" t="s">
        <v>187</v>
      </c>
      <c r="L702" s="34"/>
      <c r="M702" s="157" t="s">
        <v>1</v>
      </c>
      <c r="N702" s="158" t="s">
        <v>40</v>
      </c>
      <c r="O702" s="59"/>
      <c r="P702" s="159">
        <f>O702*H702</f>
        <v>0</v>
      </c>
      <c r="Q702" s="159">
        <v>1.8000000000000001E-4</v>
      </c>
      <c r="R702" s="159">
        <f>Q702*H702</f>
        <v>3.6000000000000002E-4</v>
      </c>
      <c r="S702" s="159">
        <v>0</v>
      </c>
      <c r="T702" s="160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1" t="s">
        <v>108</v>
      </c>
      <c r="AT702" s="161" t="s">
        <v>170</v>
      </c>
      <c r="AU702" s="161" t="s">
        <v>84</v>
      </c>
      <c r="AY702" s="18" t="s">
        <v>168</v>
      </c>
      <c r="BE702" s="162">
        <f>IF(N702="základní",J702,0)</f>
        <v>0</v>
      </c>
      <c r="BF702" s="162">
        <f>IF(N702="snížená",J702,0)</f>
        <v>0</v>
      </c>
      <c r="BG702" s="162">
        <f>IF(N702="zákl. přenesená",J702,0)</f>
        <v>0</v>
      </c>
      <c r="BH702" s="162">
        <f>IF(N702="sníž. přenesená",J702,0)</f>
        <v>0</v>
      </c>
      <c r="BI702" s="162">
        <f>IF(N702="nulová",J702,0)</f>
        <v>0</v>
      </c>
      <c r="BJ702" s="18" t="s">
        <v>82</v>
      </c>
      <c r="BK702" s="162">
        <f>ROUND(I702*H702,2)</f>
        <v>0</v>
      </c>
      <c r="BL702" s="18" t="s">
        <v>108</v>
      </c>
      <c r="BM702" s="161" t="s">
        <v>865</v>
      </c>
    </row>
    <row r="703" spans="1:65" s="2" customFormat="1">
      <c r="A703" s="33"/>
      <c r="B703" s="34"/>
      <c r="C703" s="33"/>
      <c r="D703" s="163" t="s">
        <v>175</v>
      </c>
      <c r="E703" s="33"/>
      <c r="F703" s="164" t="s">
        <v>866</v>
      </c>
      <c r="G703" s="33"/>
      <c r="H703" s="33"/>
      <c r="I703" s="165"/>
      <c r="J703" s="33"/>
      <c r="K703" s="33"/>
      <c r="L703" s="34"/>
      <c r="M703" s="166"/>
      <c r="N703" s="167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T703" s="18" t="s">
        <v>175</v>
      </c>
      <c r="AU703" s="18" t="s">
        <v>84</v>
      </c>
    </row>
    <row r="704" spans="1:65" s="2" customFormat="1" ht="21.75" customHeight="1">
      <c r="A704" s="33"/>
      <c r="B704" s="149"/>
      <c r="C704" s="150" t="s">
        <v>867</v>
      </c>
      <c r="D704" s="150" t="s">
        <v>170</v>
      </c>
      <c r="E704" s="151" t="s">
        <v>868</v>
      </c>
      <c r="F704" s="152" t="s">
        <v>869</v>
      </c>
      <c r="G704" s="153" t="s">
        <v>254</v>
      </c>
      <c r="H704" s="154">
        <v>5.8</v>
      </c>
      <c r="I704" s="155"/>
      <c r="J704" s="156">
        <f>ROUND(I704*H704,2)</f>
        <v>0</v>
      </c>
      <c r="K704" s="152" t="s">
        <v>187</v>
      </c>
      <c r="L704" s="34"/>
      <c r="M704" s="157" t="s">
        <v>1</v>
      </c>
      <c r="N704" s="158" t="s">
        <v>40</v>
      </c>
      <c r="O704" s="59"/>
      <c r="P704" s="159">
        <f>O704*H704</f>
        <v>0</v>
      </c>
      <c r="Q704" s="159">
        <v>0</v>
      </c>
      <c r="R704" s="159">
        <f>Q704*H704</f>
        <v>0</v>
      </c>
      <c r="S704" s="159">
        <v>0</v>
      </c>
      <c r="T704" s="160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1" t="s">
        <v>108</v>
      </c>
      <c r="AT704" s="161" t="s">
        <v>170</v>
      </c>
      <c r="AU704" s="161" t="s">
        <v>84</v>
      </c>
      <c r="AY704" s="18" t="s">
        <v>168</v>
      </c>
      <c r="BE704" s="162">
        <f>IF(N704="základní",J704,0)</f>
        <v>0</v>
      </c>
      <c r="BF704" s="162">
        <f>IF(N704="snížená",J704,0)</f>
        <v>0</v>
      </c>
      <c r="BG704" s="162">
        <f>IF(N704="zákl. přenesená",J704,0)</f>
        <v>0</v>
      </c>
      <c r="BH704" s="162">
        <f>IF(N704="sníž. přenesená",J704,0)</f>
        <v>0</v>
      </c>
      <c r="BI704" s="162">
        <f>IF(N704="nulová",J704,0)</f>
        <v>0</v>
      </c>
      <c r="BJ704" s="18" t="s">
        <v>82</v>
      </c>
      <c r="BK704" s="162">
        <f>ROUND(I704*H704,2)</f>
        <v>0</v>
      </c>
      <c r="BL704" s="18" t="s">
        <v>108</v>
      </c>
      <c r="BM704" s="161" t="s">
        <v>870</v>
      </c>
    </row>
    <row r="705" spans="1:65" s="2" customFormat="1">
      <c r="A705" s="33"/>
      <c r="B705" s="34"/>
      <c r="C705" s="33"/>
      <c r="D705" s="163" t="s">
        <v>175</v>
      </c>
      <c r="E705" s="33"/>
      <c r="F705" s="164" t="s">
        <v>871</v>
      </c>
      <c r="G705" s="33"/>
      <c r="H705" s="33"/>
      <c r="I705" s="165"/>
      <c r="J705" s="33"/>
      <c r="K705" s="33"/>
      <c r="L705" s="34"/>
      <c r="M705" s="166"/>
      <c r="N705" s="167"/>
      <c r="O705" s="59"/>
      <c r="P705" s="59"/>
      <c r="Q705" s="59"/>
      <c r="R705" s="59"/>
      <c r="S705" s="59"/>
      <c r="T705" s="60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T705" s="18" t="s">
        <v>175</v>
      </c>
      <c r="AU705" s="18" t="s">
        <v>84</v>
      </c>
    </row>
    <row r="706" spans="1:65" s="2" customFormat="1" ht="24.2" customHeight="1">
      <c r="A706" s="33"/>
      <c r="B706" s="149"/>
      <c r="C706" s="150" t="s">
        <v>872</v>
      </c>
      <c r="D706" s="150" t="s">
        <v>170</v>
      </c>
      <c r="E706" s="151" t="s">
        <v>873</v>
      </c>
      <c r="F706" s="152" t="s">
        <v>874</v>
      </c>
      <c r="G706" s="153" t="s">
        <v>864</v>
      </c>
      <c r="H706" s="154">
        <v>1</v>
      </c>
      <c r="I706" s="155"/>
      <c r="J706" s="156">
        <f>ROUND(I706*H706,2)</f>
        <v>0</v>
      </c>
      <c r="K706" s="152" t="s">
        <v>187</v>
      </c>
      <c r="L706" s="34"/>
      <c r="M706" s="157" t="s">
        <v>1</v>
      </c>
      <c r="N706" s="158" t="s">
        <v>40</v>
      </c>
      <c r="O706" s="59"/>
      <c r="P706" s="159">
        <f>O706*H706</f>
        <v>0</v>
      </c>
      <c r="Q706" s="159">
        <v>2.5000000000000001E-4</v>
      </c>
      <c r="R706" s="159">
        <f>Q706*H706</f>
        <v>2.5000000000000001E-4</v>
      </c>
      <c r="S706" s="159">
        <v>0</v>
      </c>
      <c r="T706" s="160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61" t="s">
        <v>108</v>
      </c>
      <c r="AT706" s="161" t="s">
        <v>170</v>
      </c>
      <c r="AU706" s="161" t="s">
        <v>84</v>
      </c>
      <c r="AY706" s="18" t="s">
        <v>168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8" t="s">
        <v>82</v>
      </c>
      <c r="BK706" s="162">
        <f>ROUND(I706*H706,2)</f>
        <v>0</v>
      </c>
      <c r="BL706" s="18" t="s">
        <v>108</v>
      </c>
      <c r="BM706" s="161" t="s">
        <v>875</v>
      </c>
    </row>
    <row r="707" spans="1:65" s="2" customFormat="1">
      <c r="A707" s="33"/>
      <c r="B707" s="34"/>
      <c r="C707" s="33"/>
      <c r="D707" s="163" t="s">
        <v>175</v>
      </c>
      <c r="E707" s="33"/>
      <c r="F707" s="164" t="s">
        <v>876</v>
      </c>
      <c r="G707" s="33"/>
      <c r="H707" s="33"/>
      <c r="I707" s="165"/>
      <c r="J707" s="33"/>
      <c r="K707" s="33"/>
      <c r="L707" s="34"/>
      <c r="M707" s="166"/>
      <c r="N707" s="167"/>
      <c r="O707" s="59"/>
      <c r="P707" s="59"/>
      <c r="Q707" s="59"/>
      <c r="R707" s="59"/>
      <c r="S707" s="59"/>
      <c r="T707" s="60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T707" s="18" t="s">
        <v>175</v>
      </c>
      <c r="AU707" s="18" t="s">
        <v>84</v>
      </c>
    </row>
    <row r="708" spans="1:65" s="2" customFormat="1" ht="16.5" customHeight="1">
      <c r="A708" s="33"/>
      <c r="B708" s="149"/>
      <c r="C708" s="150" t="s">
        <v>877</v>
      </c>
      <c r="D708" s="150" t="s">
        <v>170</v>
      </c>
      <c r="E708" s="151" t="s">
        <v>878</v>
      </c>
      <c r="F708" s="152" t="s">
        <v>879</v>
      </c>
      <c r="G708" s="153" t="s">
        <v>254</v>
      </c>
      <c r="H708" s="154">
        <v>344.63</v>
      </c>
      <c r="I708" s="155"/>
      <c r="J708" s="156">
        <f>ROUND(I708*H708,2)</f>
        <v>0</v>
      </c>
      <c r="K708" s="152" t="s">
        <v>187</v>
      </c>
      <c r="L708" s="34"/>
      <c r="M708" s="157" t="s">
        <v>1</v>
      </c>
      <c r="N708" s="158" t="s">
        <v>40</v>
      </c>
      <c r="O708" s="59"/>
      <c r="P708" s="159">
        <f>O708*H708</f>
        <v>0</v>
      </c>
      <c r="Q708" s="159">
        <v>0</v>
      </c>
      <c r="R708" s="159">
        <f>Q708*H708</f>
        <v>0</v>
      </c>
      <c r="S708" s="159">
        <v>0</v>
      </c>
      <c r="T708" s="160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1" t="s">
        <v>108</v>
      </c>
      <c r="AT708" s="161" t="s">
        <v>170</v>
      </c>
      <c r="AU708" s="161" t="s">
        <v>84</v>
      </c>
      <c r="AY708" s="18" t="s">
        <v>168</v>
      </c>
      <c r="BE708" s="162">
        <f>IF(N708="základní",J708,0)</f>
        <v>0</v>
      </c>
      <c r="BF708" s="162">
        <f>IF(N708="snížená",J708,0)</f>
        <v>0</v>
      </c>
      <c r="BG708" s="162">
        <f>IF(N708="zákl. přenesená",J708,0)</f>
        <v>0</v>
      </c>
      <c r="BH708" s="162">
        <f>IF(N708="sníž. přenesená",J708,0)</f>
        <v>0</v>
      </c>
      <c r="BI708" s="162">
        <f>IF(N708="nulová",J708,0)</f>
        <v>0</v>
      </c>
      <c r="BJ708" s="18" t="s">
        <v>82</v>
      </c>
      <c r="BK708" s="162">
        <f>ROUND(I708*H708,2)</f>
        <v>0</v>
      </c>
      <c r="BL708" s="18" t="s">
        <v>108</v>
      </c>
      <c r="BM708" s="161" t="s">
        <v>880</v>
      </c>
    </row>
    <row r="709" spans="1:65" s="2" customFormat="1">
      <c r="A709" s="33"/>
      <c r="B709" s="34"/>
      <c r="C709" s="33"/>
      <c r="D709" s="163" t="s">
        <v>175</v>
      </c>
      <c r="E709" s="33"/>
      <c r="F709" s="164" t="s">
        <v>881</v>
      </c>
      <c r="G709" s="33"/>
      <c r="H709" s="33"/>
      <c r="I709" s="165"/>
      <c r="J709" s="33"/>
      <c r="K709" s="33"/>
      <c r="L709" s="34"/>
      <c r="M709" s="166"/>
      <c r="N709" s="167"/>
      <c r="O709" s="59"/>
      <c r="P709" s="59"/>
      <c r="Q709" s="59"/>
      <c r="R709" s="59"/>
      <c r="S709" s="59"/>
      <c r="T709" s="60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T709" s="18" t="s">
        <v>175</v>
      </c>
      <c r="AU709" s="18" t="s">
        <v>84</v>
      </c>
    </row>
    <row r="710" spans="1:65" s="2" customFormat="1" ht="24.2" customHeight="1">
      <c r="A710" s="33"/>
      <c r="B710" s="149"/>
      <c r="C710" s="150" t="s">
        <v>882</v>
      </c>
      <c r="D710" s="150" t="s">
        <v>170</v>
      </c>
      <c r="E710" s="151" t="s">
        <v>883</v>
      </c>
      <c r="F710" s="152" t="s">
        <v>884</v>
      </c>
      <c r="G710" s="153" t="s">
        <v>864</v>
      </c>
      <c r="H710" s="154">
        <v>14</v>
      </c>
      <c r="I710" s="155"/>
      <c r="J710" s="156">
        <f>ROUND(I710*H710,2)</f>
        <v>0</v>
      </c>
      <c r="K710" s="152" t="s">
        <v>187</v>
      </c>
      <c r="L710" s="34"/>
      <c r="M710" s="157" t="s">
        <v>1</v>
      </c>
      <c r="N710" s="158" t="s">
        <v>40</v>
      </c>
      <c r="O710" s="59"/>
      <c r="P710" s="159">
        <f>O710*H710</f>
        <v>0</v>
      </c>
      <c r="Q710" s="159">
        <v>4.2999999999999999E-4</v>
      </c>
      <c r="R710" s="159">
        <f>Q710*H710</f>
        <v>6.0200000000000002E-3</v>
      </c>
      <c r="S710" s="159">
        <v>0</v>
      </c>
      <c r="T710" s="160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61" t="s">
        <v>108</v>
      </c>
      <c r="AT710" s="161" t="s">
        <v>170</v>
      </c>
      <c r="AU710" s="161" t="s">
        <v>84</v>
      </c>
      <c r="AY710" s="18" t="s">
        <v>168</v>
      </c>
      <c r="BE710" s="162">
        <f>IF(N710="základní",J710,0)</f>
        <v>0</v>
      </c>
      <c r="BF710" s="162">
        <f>IF(N710="snížená",J710,0)</f>
        <v>0</v>
      </c>
      <c r="BG710" s="162">
        <f>IF(N710="zákl. přenesená",J710,0)</f>
        <v>0</v>
      </c>
      <c r="BH710" s="162">
        <f>IF(N710="sníž. přenesená",J710,0)</f>
        <v>0</v>
      </c>
      <c r="BI710" s="162">
        <f>IF(N710="nulová",J710,0)</f>
        <v>0</v>
      </c>
      <c r="BJ710" s="18" t="s">
        <v>82</v>
      </c>
      <c r="BK710" s="162">
        <f>ROUND(I710*H710,2)</f>
        <v>0</v>
      </c>
      <c r="BL710" s="18" t="s">
        <v>108</v>
      </c>
      <c r="BM710" s="161" t="s">
        <v>885</v>
      </c>
    </row>
    <row r="711" spans="1:65" s="2" customFormat="1">
      <c r="A711" s="33"/>
      <c r="B711" s="34"/>
      <c r="C711" s="33"/>
      <c r="D711" s="163" t="s">
        <v>175</v>
      </c>
      <c r="E711" s="33"/>
      <c r="F711" s="164" t="s">
        <v>886</v>
      </c>
      <c r="G711" s="33"/>
      <c r="H711" s="33"/>
      <c r="I711" s="165"/>
      <c r="J711" s="33"/>
      <c r="K711" s="33"/>
      <c r="L711" s="34"/>
      <c r="M711" s="166"/>
      <c r="N711" s="167"/>
      <c r="O711" s="59"/>
      <c r="P711" s="59"/>
      <c r="Q711" s="59"/>
      <c r="R711" s="59"/>
      <c r="S711" s="59"/>
      <c r="T711" s="60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T711" s="18" t="s">
        <v>175</v>
      </c>
      <c r="AU711" s="18" t="s">
        <v>84</v>
      </c>
    </row>
    <row r="712" spans="1:65" s="13" customFormat="1">
      <c r="B712" s="169"/>
      <c r="D712" s="163" t="s">
        <v>179</v>
      </c>
      <c r="E712" s="170" t="s">
        <v>1</v>
      </c>
      <c r="F712" s="171" t="s">
        <v>887</v>
      </c>
      <c r="H712" s="170" t="s">
        <v>1</v>
      </c>
      <c r="I712" s="172"/>
      <c r="L712" s="169"/>
      <c r="M712" s="173"/>
      <c r="N712" s="174"/>
      <c r="O712" s="174"/>
      <c r="P712" s="174"/>
      <c r="Q712" s="174"/>
      <c r="R712" s="174"/>
      <c r="S712" s="174"/>
      <c r="T712" s="175"/>
      <c r="AT712" s="170" t="s">
        <v>179</v>
      </c>
      <c r="AU712" s="170" t="s">
        <v>84</v>
      </c>
      <c r="AV712" s="13" t="s">
        <v>82</v>
      </c>
      <c r="AW712" s="13" t="s">
        <v>31</v>
      </c>
      <c r="AX712" s="13" t="s">
        <v>75</v>
      </c>
      <c r="AY712" s="170" t="s">
        <v>168</v>
      </c>
    </row>
    <row r="713" spans="1:65" s="14" customFormat="1">
      <c r="B713" s="176"/>
      <c r="D713" s="163" t="s">
        <v>179</v>
      </c>
      <c r="E713" s="177" t="s">
        <v>1</v>
      </c>
      <c r="F713" s="178" t="s">
        <v>888</v>
      </c>
      <c r="H713" s="179">
        <v>14</v>
      </c>
      <c r="I713" s="180"/>
      <c r="L713" s="176"/>
      <c r="M713" s="181"/>
      <c r="N713" s="182"/>
      <c r="O713" s="182"/>
      <c r="P713" s="182"/>
      <c r="Q713" s="182"/>
      <c r="R713" s="182"/>
      <c r="S713" s="182"/>
      <c r="T713" s="183"/>
      <c r="AT713" s="177" t="s">
        <v>179</v>
      </c>
      <c r="AU713" s="177" t="s">
        <v>84</v>
      </c>
      <c r="AV713" s="14" t="s">
        <v>84</v>
      </c>
      <c r="AW713" s="14" t="s">
        <v>31</v>
      </c>
      <c r="AX713" s="14" t="s">
        <v>82</v>
      </c>
      <c r="AY713" s="177" t="s">
        <v>168</v>
      </c>
    </row>
    <row r="714" spans="1:65" s="2" customFormat="1" ht="24.2" customHeight="1">
      <c r="A714" s="33"/>
      <c r="B714" s="149"/>
      <c r="C714" s="150" t="s">
        <v>889</v>
      </c>
      <c r="D714" s="150" t="s">
        <v>170</v>
      </c>
      <c r="E714" s="151" t="s">
        <v>890</v>
      </c>
      <c r="F714" s="152" t="s">
        <v>891</v>
      </c>
      <c r="G714" s="153" t="s">
        <v>670</v>
      </c>
      <c r="H714" s="154">
        <v>18</v>
      </c>
      <c r="I714" s="155"/>
      <c r="J714" s="156">
        <f>ROUND(I714*H714,2)</f>
        <v>0</v>
      </c>
      <c r="K714" s="152" t="s">
        <v>187</v>
      </c>
      <c r="L714" s="34"/>
      <c r="M714" s="157" t="s">
        <v>1</v>
      </c>
      <c r="N714" s="158" t="s">
        <v>40</v>
      </c>
      <c r="O714" s="59"/>
      <c r="P714" s="159">
        <f>O714*H714</f>
        <v>0</v>
      </c>
      <c r="Q714" s="159">
        <v>1.0189999999999999E-2</v>
      </c>
      <c r="R714" s="159">
        <f>Q714*H714</f>
        <v>0.18342</v>
      </c>
      <c r="S714" s="159">
        <v>0</v>
      </c>
      <c r="T714" s="160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61" t="s">
        <v>108</v>
      </c>
      <c r="AT714" s="161" t="s">
        <v>170</v>
      </c>
      <c r="AU714" s="161" t="s">
        <v>84</v>
      </c>
      <c r="AY714" s="18" t="s">
        <v>168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8" t="s">
        <v>82</v>
      </c>
      <c r="BK714" s="162">
        <f>ROUND(I714*H714,2)</f>
        <v>0</v>
      </c>
      <c r="BL714" s="18" t="s">
        <v>108</v>
      </c>
      <c r="BM714" s="161" t="s">
        <v>892</v>
      </c>
    </row>
    <row r="715" spans="1:65" s="2" customFormat="1" ht="19.5">
      <c r="A715" s="33"/>
      <c r="B715" s="34"/>
      <c r="C715" s="33"/>
      <c r="D715" s="163" t="s">
        <v>175</v>
      </c>
      <c r="E715" s="33"/>
      <c r="F715" s="164" t="s">
        <v>891</v>
      </c>
      <c r="G715" s="33"/>
      <c r="H715" s="33"/>
      <c r="I715" s="165"/>
      <c r="J715" s="33"/>
      <c r="K715" s="33"/>
      <c r="L715" s="34"/>
      <c r="M715" s="166"/>
      <c r="N715" s="167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T715" s="18" t="s">
        <v>175</v>
      </c>
      <c r="AU715" s="18" t="s">
        <v>84</v>
      </c>
    </row>
    <row r="716" spans="1:65" s="2" customFormat="1" ht="19.5">
      <c r="A716" s="33"/>
      <c r="B716" s="34"/>
      <c r="C716" s="33"/>
      <c r="D716" s="163" t="s">
        <v>177</v>
      </c>
      <c r="E716" s="33"/>
      <c r="F716" s="168" t="s">
        <v>178</v>
      </c>
      <c r="G716" s="33"/>
      <c r="H716" s="33"/>
      <c r="I716" s="165"/>
      <c r="J716" s="33"/>
      <c r="K716" s="33"/>
      <c r="L716" s="34"/>
      <c r="M716" s="166"/>
      <c r="N716" s="167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T716" s="18" t="s">
        <v>177</v>
      </c>
      <c r="AU716" s="18" t="s">
        <v>84</v>
      </c>
    </row>
    <row r="717" spans="1:65" s="14" customFormat="1">
      <c r="B717" s="176"/>
      <c r="D717" s="163" t="s">
        <v>179</v>
      </c>
      <c r="E717" s="177" t="s">
        <v>1</v>
      </c>
      <c r="F717" s="178" t="s">
        <v>893</v>
      </c>
      <c r="H717" s="179">
        <v>15</v>
      </c>
      <c r="I717" s="180"/>
      <c r="L717" s="176"/>
      <c r="M717" s="181"/>
      <c r="N717" s="182"/>
      <c r="O717" s="182"/>
      <c r="P717" s="182"/>
      <c r="Q717" s="182"/>
      <c r="R717" s="182"/>
      <c r="S717" s="182"/>
      <c r="T717" s="183"/>
      <c r="AT717" s="177" t="s">
        <v>179</v>
      </c>
      <c r="AU717" s="177" t="s">
        <v>84</v>
      </c>
      <c r="AV717" s="14" t="s">
        <v>84</v>
      </c>
      <c r="AW717" s="14" t="s">
        <v>31</v>
      </c>
      <c r="AX717" s="14" t="s">
        <v>75</v>
      </c>
      <c r="AY717" s="177" t="s">
        <v>168</v>
      </c>
    </row>
    <row r="718" spans="1:65" s="14" customFormat="1">
      <c r="B718" s="176"/>
      <c r="D718" s="163" t="s">
        <v>179</v>
      </c>
      <c r="E718" s="177" t="s">
        <v>1</v>
      </c>
      <c r="F718" s="178" t="s">
        <v>894</v>
      </c>
      <c r="H718" s="179">
        <v>3</v>
      </c>
      <c r="I718" s="180"/>
      <c r="L718" s="176"/>
      <c r="M718" s="181"/>
      <c r="N718" s="182"/>
      <c r="O718" s="182"/>
      <c r="P718" s="182"/>
      <c r="Q718" s="182"/>
      <c r="R718" s="182"/>
      <c r="S718" s="182"/>
      <c r="T718" s="183"/>
      <c r="AT718" s="177" t="s">
        <v>179</v>
      </c>
      <c r="AU718" s="177" t="s">
        <v>84</v>
      </c>
      <c r="AV718" s="14" t="s">
        <v>84</v>
      </c>
      <c r="AW718" s="14" t="s">
        <v>31</v>
      </c>
      <c r="AX718" s="14" t="s">
        <v>75</v>
      </c>
      <c r="AY718" s="177" t="s">
        <v>168</v>
      </c>
    </row>
    <row r="719" spans="1:65" s="15" customFormat="1">
      <c r="B719" s="184"/>
      <c r="D719" s="163" t="s">
        <v>179</v>
      </c>
      <c r="E719" s="185" t="s">
        <v>1</v>
      </c>
      <c r="F719" s="186" t="s">
        <v>184</v>
      </c>
      <c r="H719" s="187">
        <v>18</v>
      </c>
      <c r="I719" s="188"/>
      <c r="L719" s="184"/>
      <c r="M719" s="189"/>
      <c r="N719" s="190"/>
      <c r="O719" s="190"/>
      <c r="P719" s="190"/>
      <c r="Q719" s="190"/>
      <c r="R719" s="190"/>
      <c r="S719" s="190"/>
      <c r="T719" s="191"/>
      <c r="AT719" s="185" t="s">
        <v>179</v>
      </c>
      <c r="AU719" s="185" t="s">
        <v>84</v>
      </c>
      <c r="AV719" s="15" t="s">
        <v>108</v>
      </c>
      <c r="AW719" s="15" t="s">
        <v>31</v>
      </c>
      <c r="AX719" s="15" t="s">
        <v>82</v>
      </c>
      <c r="AY719" s="185" t="s">
        <v>168</v>
      </c>
    </row>
    <row r="720" spans="1:65" s="2" customFormat="1" ht="24.2" customHeight="1">
      <c r="A720" s="33"/>
      <c r="B720" s="149"/>
      <c r="C720" s="200" t="s">
        <v>895</v>
      </c>
      <c r="D720" s="200" t="s">
        <v>523</v>
      </c>
      <c r="E720" s="201" t="s">
        <v>896</v>
      </c>
      <c r="F720" s="202" t="s">
        <v>897</v>
      </c>
      <c r="G720" s="203" t="s">
        <v>670</v>
      </c>
      <c r="H720" s="204">
        <v>4</v>
      </c>
      <c r="I720" s="205"/>
      <c r="J720" s="206">
        <f>ROUND(I720*H720,2)</f>
        <v>0</v>
      </c>
      <c r="K720" s="202" t="s">
        <v>187</v>
      </c>
      <c r="L720" s="207"/>
      <c r="M720" s="208" t="s">
        <v>1</v>
      </c>
      <c r="N720" s="209" t="s">
        <v>40</v>
      </c>
      <c r="O720" s="59"/>
      <c r="P720" s="159">
        <f>O720*H720</f>
        <v>0</v>
      </c>
      <c r="Q720" s="159">
        <v>0.254</v>
      </c>
      <c r="R720" s="159">
        <f>Q720*H720</f>
        <v>1.016</v>
      </c>
      <c r="S720" s="159">
        <v>0</v>
      </c>
      <c r="T720" s="160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1" t="s">
        <v>244</v>
      </c>
      <c r="AT720" s="161" t="s">
        <v>523</v>
      </c>
      <c r="AU720" s="161" t="s">
        <v>84</v>
      </c>
      <c r="AY720" s="18" t="s">
        <v>168</v>
      </c>
      <c r="BE720" s="162">
        <f>IF(N720="základní",J720,0)</f>
        <v>0</v>
      </c>
      <c r="BF720" s="162">
        <f>IF(N720="snížená",J720,0)</f>
        <v>0</v>
      </c>
      <c r="BG720" s="162">
        <f>IF(N720="zákl. přenesená",J720,0)</f>
        <v>0</v>
      </c>
      <c r="BH720" s="162">
        <f>IF(N720="sníž. přenesená",J720,0)</f>
        <v>0</v>
      </c>
      <c r="BI720" s="162">
        <f>IF(N720="nulová",J720,0)</f>
        <v>0</v>
      </c>
      <c r="BJ720" s="18" t="s">
        <v>82</v>
      </c>
      <c r="BK720" s="162">
        <f>ROUND(I720*H720,2)</f>
        <v>0</v>
      </c>
      <c r="BL720" s="18" t="s">
        <v>108</v>
      </c>
      <c r="BM720" s="161" t="s">
        <v>898</v>
      </c>
    </row>
    <row r="721" spans="1:65" s="2" customFormat="1">
      <c r="A721" s="33"/>
      <c r="B721" s="34"/>
      <c r="C721" s="33"/>
      <c r="D721" s="163" t="s">
        <v>175</v>
      </c>
      <c r="E721" s="33"/>
      <c r="F721" s="164" t="s">
        <v>899</v>
      </c>
      <c r="G721" s="33"/>
      <c r="H721" s="33"/>
      <c r="I721" s="165"/>
      <c r="J721" s="33"/>
      <c r="K721" s="33"/>
      <c r="L721" s="34"/>
      <c r="M721" s="166"/>
      <c r="N721" s="167"/>
      <c r="O721" s="59"/>
      <c r="P721" s="59"/>
      <c r="Q721" s="59"/>
      <c r="R721" s="59"/>
      <c r="S721" s="59"/>
      <c r="T721" s="60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T721" s="18" t="s">
        <v>175</v>
      </c>
      <c r="AU721" s="18" t="s">
        <v>84</v>
      </c>
    </row>
    <row r="722" spans="1:65" s="14" customFormat="1">
      <c r="B722" s="176"/>
      <c r="D722" s="163" t="s">
        <v>179</v>
      </c>
      <c r="E722" s="177" t="s">
        <v>1</v>
      </c>
      <c r="F722" s="178" t="s">
        <v>900</v>
      </c>
      <c r="H722" s="179">
        <v>4</v>
      </c>
      <c r="I722" s="180"/>
      <c r="L722" s="176"/>
      <c r="M722" s="181"/>
      <c r="N722" s="182"/>
      <c r="O722" s="182"/>
      <c r="P722" s="182"/>
      <c r="Q722" s="182"/>
      <c r="R722" s="182"/>
      <c r="S722" s="182"/>
      <c r="T722" s="183"/>
      <c r="AT722" s="177" t="s">
        <v>179</v>
      </c>
      <c r="AU722" s="177" t="s">
        <v>84</v>
      </c>
      <c r="AV722" s="14" t="s">
        <v>84</v>
      </c>
      <c r="AW722" s="14" t="s">
        <v>31</v>
      </c>
      <c r="AX722" s="14" t="s">
        <v>82</v>
      </c>
      <c r="AY722" s="177" t="s">
        <v>168</v>
      </c>
    </row>
    <row r="723" spans="1:65" s="2" customFormat="1" ht="24.2" customHeight="1">
      <c r="A723" s="33"/>
      <c r="B723" s="149"/>
      <c r="C723" s="200" t="s">
        <v>901</v>
      </c>
      <c r="D723" s="200" t="s">
        <v>523</v>
      </c>
      <c r="E723" s="201" t="s">
        <v>902</v>
      </c>
      <c r="F723" s="202" t="s">
        <v>903</v>
      </c>
      <c r="G723" s="203" t="s">
        <v>670</v>
      </c>
      <c r="H723" s="204">
        <v>5</v>
      </c>
      <c r="I723" s="205"/>
      <c r="J723" s="206">
        <f>ROUND(I723*H723,2)</f>
        <v>0</v>
      </c>
      <c r="K723" s="202" t="s">
        <v>187</v>
      </c>
      <c r="L723" s="207"/>
      <c r="M723" s="208" t="s">
        <v>1</v>
      </c>
      <c r="N723" s="209" t="s">
        <v>40</v>
      </c>
      <c r="O723" s="59"/>
      <c r="P723" s="159">
        <f>O723*H723</f>
        <v>0</v>
      </c>
      <c r="Q723" s="159">
        <v>0.50600000000000001</v>
      </c>
      <c r="R723" s="159">
        <f>Q723*H723</f>
        <v>2.5300000000000002</v>
      </c>
      <c r="S723" s="159">
        <v>0</v>
      </c>
      <c r="T723" s="160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1" t="s">
        <v>244</v>
      </c>
      <c r="AT723" s="161" t="s">
        <v>523</v>
      </c>
      <c r="AU723" s="161" t="s">
        <v>84</v>
      </c>
      <c r="AY723" s="18" t="s">
        <v>168</v>
      </c>
      <c r="BE723" s="162">
        <f>IF(N723="základní",J723,0)</f>
        <v>0</v>
      </c>
      <c r="BF723" s="162">
        <f>IF(N723="snížená",J723,0)</f>
        <v>0</v>
      </c>
      <c r="BG723" s="162">
        <f>IF(N723="zákl. přenesená",J723,0)</f>
        <v>0</v>
      </c>
      <c r="BH723" s="162">
        <f>IF(N723="sníž. přenesená",J723,0)</f>
        <v>0</v>
      </c>
      <c r="BI723" s="162">
        <f>IF(N723="nulová",J723,0)</f>
        <v>0</v>
      </c>
      <c r="BJ723" s="18" t="s">
        <v>82</v>
      </c>
      <c r="BK723" s="162">
        <f>ROUND(I723*H723,2)</f>
        <v>0</v>
      </c>
      <c r="BL723" s="18" t="s">
        <v>108</v>
      </c>
      <c r="BM723" s="161" t="s">
        <v>904</v>
      </c>
    </row>
    <row r="724" spans="1:65" s="2" customFormat="1">
      <c r="A724" s="33"/>
      <c r="B724" s="34"/>
      <c r="C724" s="33"/>
      <c r="D724" s="163" t="s">
        <v>175</v>
      </c>
      <c r="E724" s="33"/>
      <c r="F724" s="164" t="s">
        <v>905</v>
      </c>
      <c r="G724" s="33"/>
      <c r="H724" s="33"/>
      <c r="I724" s="165"/>
      <c r="J724" s="33"/>
      <c r="K724" s="33"/>
      <c r="L724" s="34"/>
      <c r="M724" s="166"/>
      <c r="N724" s="167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T724" s="18" t="s">
        <v>175</v>
      </c>
      <c r="AU724" s="18" t="s">
        <v>84</v>
      </c>
    </row>
    <row r="725" spans="1:65" s="14" customFormat="1">
      <c r="B725" s="176"/>
      <c r="D725" s="163" t="s">
        <v>179</v>
      </c>
      <c r="E725" s="177" t="s">
        <v>1</v>
      </c>
      <c r="F725" s="178" t="s">
        <v>906</v>
      </c>
      <c r="H725" s="179">
        <v>5</v>
      </c>
      <c r="I725" s="180"/>
      <c r="L725" s="176"/>
      <c r="M725" s="181"/>
      <c r="N725" s="182"/>
      <c r="O725" s="182"/>
      <c r="P725" s="182"/>
      <c r="Q725" s="182"/>
      <c r="R725" s="182"/>
      <c r="S725" s="182"/>
      <c r="T725" s="183"/>
      <c r="AT725" s="177" t="s">
        <v>179</v>
      </c>
      <c r="AU725" s="177" t="s">
        <v>84</v>
      </c>
      <c r="AV725" s="14" t="s">
        <v>84</v>
      </c>
      <c r="AW725" s="14" t="s">
        <v>31</v>
      </c>
      <c r="AX725" s="14" t="s">
        <v>82</v>
      </c>
      <c r="AY725" s="177" t="s">
        <v>168</v>
      </c>
    </row>
    <row r="726" spans="1:65" s="2" customFormat="1" ht="24.2" customHeight="1">
      <c r="A726" s="33"/>
      <c r="B726" s="149"/>
      <c r="C726" s="200" t="s">
        <v>907</v>
      </c>
      <c r="D726" s="200" t="s">
        <v>523</v>
      </c>
      <c r="E726" s="201" t="s">
        <v>908</v>
      </c>
      <c r="F726" s="202" t="s">
        <v>909</v>
      </c>
      <c r="G726" s="203" t="s">
        <v>670</v>
      </c>
      <c r="H726" s="204">
        <v>9</v>
      </c>
      <c r="I726" s="205"/>
      <c r="J726" s="206">
        <f>ROUND(I726*H726,2)</f>
        <v>0</v>
      </c>
      <c r="K726" s="202" t="s">
        <v>187</v>
      </c>
      <c r="L726" s="207"/>
      <c r="M726" s="208" t="s">
        <v>1</v>
      </c>
      <c r="N726" s="209" t="s">
        <v>40</v>
      </c>
      <c r="O726" s="59"/>
      <c r="P726" s="159">
        <f>O726*H726</f>
        <v>0</v>
      </c>
      <c r="Q726" s="159">
        <v>1.0129999999999999</v>
      </c>
      <c r="R726" s="159">
        <f>Q726*H726</f>
        <v>9.1169999999999991</v>
      </c>
      <c r="S726" s="159">
        <v>0</v>
      </c>
      <c r="T726" s="160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1" t="s">
        <v>244</v>
      </c>
      <c r="AT726" s="161" t="s">
        <v>523</v>
      </c>
      <c r="AU726" s="161" t="s">
        <v>84</v>
      </c>
      <c r="AY726" s="18" t="s">
        <v>168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8" t="s">
        <v>82</v>
      </c>
      <c r="BK726" s="162">
        <f>ROUND(I726*H726,2)</f>
        <v>0</v>
      </c>
      <c r="BL726" s="18" t="s">
        <v>108</v>
      </c>
      <c r="BM726" s="161" t="s">
        <v>910</v>
      </c>
    </row>
    <row r="727" spans="1:65" s="2" customFormat="1">
      <c r="A727" s="33"/>
      <c r="B727" s="34"/>
      <c r="C727" s="33"/>
      <c r="D727" s="163" t="s">
        <v>175</v>
      </c>
      <c r="E727" s="33"/>
      <c r="F727" s="164" t="s">
        <v>911</v>
      </c>
      <c r="G727" s="33"/>
      <c r="H727" s="33"/>
      <c r="I727" s="165"/>
      <c r="J727" s="33"/>
      <c r="K727" s="33"/>
      <c r="L727" s="34"/>
      <c r="M727" s="166"/>
      <c r="N727" s="167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T727" s="18" t="s">
        <v>175</v>
      </c>
      <c r="AU727" s="18" t="s">
        <v>84</v>
      </c>
    </row>
    <row r="728" spans="1:65" s="14" customFormat="1">
      <c r="B728" s="176"/>
      <c r="D728" s="163" t="s">
        <v>179</v>
      </c>
      <c r="E728" s="177" t="s">
        <v>1</v>
      </c>
      <c r="F728" s="178" t="s">
        <v>912</v>
      </c>
      <c r="H728" s="179">
        <v>9</v>
      </c>
      <c r="I728" s="180"/>
      <c r="L728" s="176"/>
      <c r="M728" s="181"/>
      <c r="N728" s="182"/>
      <c r="O728" s="182"/>
      <c r="P728" s="182"/>
      <c r="Q728" s="182"/>
      <c r="R728" s="182"/>
      <c r="S728" s="182"/>
      <c r="T728" s="183"/>
      <c r="AT728" s="177" t="s">
        <v>179</v>
      </c>
      <c r="AU728" s="177" t="s">
        <v>84</v>
      </c>
      <c r="AV728" s="14" t="s">
        <v>84</v>
      </c>
      <c r="AW728" s="14" t="s">
        <v>31</v>
      </c>
      <c r="AX728" s="14" t="s">
        <v>82</v>
      </c>
      <c r="AY728" s="177" t="s">
        <v>168</v>
      </c>
    </row>
    <row r="729" spans="1:65" s="2" customFormat="1" ht="24.2" customHeight="1">
      <c r="A729" s="33"/>
      <c r="B729" s="149"/>
      <c r="C729" s="150" t="s">
        <v>913</v>
      </c>
      <c r="D729" s="150" t="s">
        <v>170</v>
      </c>
      <c r="E729" s="151" t="s">
        <v>914</v>
      </c>
      <c r="F729" s="152" t="s">
        <v>915</v>
      </c>
      <c r="G729" s="153" t="s">
        <v>670</v>
      </c>
      <c r="H729" s="154">
        <v>14</v>
      </c>
      <c r="I729" s="155"/>
      <c r="J729" s="156">
        <f>ROUND(I729*H729,2)</f>
        <v>0</v>
      </c>
      <c r="K729" s="152" t="s">
        <v>187</v>
      </c>
      <c r="L729" s="34"/>
      <c r="M729" s="157" t="s">
        <v>1</v>
      </c>
      <c r="N729" s="158" t="s">
        <v>40</v>
      </c>
      <c r="O729" s="59"/>
      <c r="P729" s="159">
        <f>O729*H729</f>
        <v>0</v>
      </c>
      <c r="Q729" s="159">
        <v>1.248E-2</v>
      </c>
      <c r="R729" s="159">
        <f>Q729*H729</f>
        <v>0.17471999999999999</v>
      </c>
      <c r="S729" s="159">
        <v>0</v>
      </c>
      <c r="T729" s="160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1" t="s">
        <v>108</v>
      </c>
      <c r="AT729" s="161" t="s">
        <v>170</v>
      </c>
      <c r="AU729" s="161" t="s">
        <v>84</v>
      </c>
      <c r="AY729" s="18" t="s">
        <v>168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8" t="s">
        <v>82</v>
      </c>
      <c r="BK729" s="162">
        <f>ROUND(I729*H729,2)</f>
        <v>0</v>
      </c>
      <c r="BL729" s="18" t="s">
        <v>108</v>
      </c>
      <c r="BM729" s="161" t="s">
        <v>916</v>
      </c>
    </row>
    <row r="730" spans="1:65" s="2" customFormat="1" ht="19.5">
      <c r="A730" s="33"/>
      <c r="B730" s="34"/>
      <c r="C730" s="33"/>
      <c r="D730" s="163" t="s">
        <v>175</v>
      </c>
      <c r="E730" s="33"/>
      <c r="F730" s="164" t="s">
        <v>915</v>
      </c>
      <c r="G730" s="33"/>
      <c r="H730" s="33"/>
      <c r="I730" s="165"/>
      <c r="J730" s="33"/>
      <c r="K730" s="33"/>
      <c r="L730" s="34"/>
      <c r="M730" s="166"/>
      <c r="N730" s="167"/>
      <c r="O730" s="59"/>
      <c r="P730" s="59"/>
      <c r="Q730" s="59"/>
      <c r="R730" s="59"/>
      <c r="S730" s="59"/>
      <c r="T730" s="60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T730" s="18" t="s">
        <v>175</v>
      </c>
      <c r="AU730" s="18" t="s">
        <v>84</v>
      </c>
    </row>
    <row r="731" spans="1:65" s="2" customFormat="1" ht="19.5">
      <c r="A731" s="33"/>
      <c r="B731" s="34"/>
      <c r="C731" s="33"/>
      <c r="D731" s="163" t="s">
        <v>177</v>
      </c>
      <c r="E731" s="33"/>
      <c r="F731" s="168" t="s">
        <v>178</v>
      </c>
      <c r="G731" s="33"/>
      <c r="H731" s="33"/>
      <c r="I731" s="165"/>
      <c r="J731" s="33"/>
      <c r="K731" s="33"/>
      <c r="L731" s="34"/>
      <c r="M731" s="166"/>
      <c r="N731" s="167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T731" s="18" t="s">
        <v>177</v>
      </c>
      <c r="AU731" s="18" t="s">
        <v>84</v>
      </c>
    </row>
    <row r="732" spans="1:65" s="14" customFormat="1">
      <c r="B732" s="176"/>
      <c r="D732" s="163" t="s">
        <v>179</v>
      </c>
      <c r="E732" s="177" t="s">
        <v>1</v>
      </c>
      <c r="F732" s="178" t="s">
        <v>917</v>
      </c>
      <c r="H732" s="179">
        <v>11</v>
      </c>
      <c r="I732" s="180"/>
      <c r="L732" s="176"/>
      <c r="M732" s="181"/>
      <c r="N732" s="182"/>
      <c r="O732" s="182"/>
      <c r="P732" s="182"/>
      <c r="Q732" s="182"/>
      <c r="R732" s="182"/>
      <c r="S732" s="182"/>
      <c r="T732" s="183"/>
      <c r="AT732" s="177" t="s">
        <v>179</v>
      </c>
      <c r="AU732" s="177" t="s">
        <v>84</v>
      </c>
      <c r="AV732" s="14" t="s">
        <v>84</v>
      </c>
      <c r="AW732" s="14" t="s">
        <v>31</v>
      </c>
      <c r="AX732" s="14" t="s">
        <v>75</v>
      </c>
      <c r="AY732" s="177" t="s">
        <v>168</v>
      </c>
    </row>
    <row r="733" spans="1:65" s="14" customFormat="1">
      <c r="B733" s="176"/>
      <c r="D733" s="163" t="s">
        <v>179</v>
      </c>
      <c r="E733" s="177" t="s">
        <v>1</v>
      </c>
      <c r="F733" s="178" t="s">
        <v>674</v>
      </c>
      <c r="H733" s="179">
        <v>3</v>
      </c>
      <c r="I733" s="180"/>
      <c r="L733" s="176"/>
      <c r="M733" s="181"/>
      <c r="N733" s="182"/>
      <c r="O733" s="182"/>
      <c r="P733" s="182"/>
      <c r="Q733" s="182"/>
      <c r="R733" s="182"/>
      <c r="S733" s="182"/>
      <c r="T733" s="183"/>
      <c r="AT733" s="177" t="s">
        <v>179</v>
      </c>
      <c r="AU733" s="177" t="s">
        <v>84</v>
      </c>
      <c r="AV733" s="14" t="s">
        <v>84</v>
      </c>
      <c r="AW733" s="14" t="s">
        <v>31</v>
      </c>
      <c r="AX733" s="14" t="s">
        <v>75</v>
      </c>
      <c r="AY733" s="177" t="s">
        <v>168</v>
      </c>
    </row>
    <row r="734" spans="1:65" s="15" customFormat="1">
      <c r="B734" s="184"/>
      <c r="D734" s="163" t="s">
        <v>179</v>
      </c>
      <c r="E734" s="185" t="s">
        <v>1</v>
      </c>
      <c r="F734" s="186" t="s">
        <v>184</v>
      </c>
      <c r="H734" s="187">
        <v>14</v>
      </c>
      <c r="I734" s="188"/>
      <c r="L734" s="184"/>
      <c r="M734" s="189"/>
      <c r="N734" s="190"/>
      <c r="O734" s="190"/>
      <c r="P734" s="190"/>
      <c r="Q734" s="190"/>
      <c r="R734" s="190"/>
      <c r="S734" s="190"/>
      <c r="T734" s="191"/>
      <c r="AT734" s="185" t="s">
        <v>179</v>
      </c>
      <c r="AU734" s="185" t="s">
        <v>84</v>
      </c>
      <c r="AV734" s="15" t="s">
        <v>108</v>
      </c>
      <c r="AW734" s="15" t="s">
        <v>31</v>
      </c>
      <c r="AX734" s="15" t="s">
        <v>82</v>
      </c>
      <c r="AY734" s="185" t="s">
        <v>168</v>
      </c>
    </row>
    <row r="735" spans="1:65" s="2" customFormat="1" ht="24.2" customHeight="1">
      <c r="A735" s="33"/>
      <c r="B735" s="149"/>
      <c r="C735" s="200" t="s">
        <v>918</v>
      </c>
      <c r="D735" s="200" t="s">
        <v>523</v>
      </c>
      <c r="E735" s="201" t="s">
        <v>919</v>
      </c>
      <c r="F735" s="202" t="s">
        <v>920</v>
      </c>
      <c r="G735" s="203" t="s">
        <v>670</v>
      </c>
      <c r="H735" s="204">
        <v>14</v>
      </c>
      <c r="I735" s="205"/>
      <c r="J735" s="206">
        <f>ROUND(I735*H735,2)</f>
        <v>0</v>
      </c>
      <c r="K735" s="202" t="s">
        <v>187</v>
      </c>
      <c r="L735" s="207"/>
      <c r="M735" s="208" t="s">
        <v>1</v>
      </c>
      <c r="N735" s="209" t="s">
        <v>40</v>
      </c>
      <c r="O735" s="59"/>
      <c r="P735" s="159">
        <f>O735*H735</f>
        <v>0</v>
      </c>
      <c r="Q735" s="159">
        <v>0.54800000000000004</v>
      </c>
      <c r="R735" s="159">
        <f>Q735*H735</f>
        <v>7.6720000000000006</v>
      </c>
      <c r="S735" s="159">
        <v>0</v>
      </c>
      <c r="T735" s="160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61" t="s">
        <v>244</v>
      </c>
      <c r="AT735" s="161" t="s">
        <v>523</v>
      </c>
      <c r="AU735" s="161" t="s">
        <v>84</v>
      </c>
      <c r="AY735" s="18" t="s">
        <v>168</v>
      </c>
      <c r="BE735" s="162">
        <f>IF(N735="základní",J735,0)</f>
        <v>0</v>
      </c>
      <c r="BF735" s="162">
        <f>IF(N735="snížená",J735,0)</f>
        <v>0</v>
      </c>
      <c r="BG735" s="162">
        <f>IF(N735="zákl. přenesená",J735,0)</f>
        <v>0</v>
      </c>
      <c r="BH735" s="162">
        <f>IF(N735="sníž. přenesená",J735,0)</f>
        <v>0</v>
      </c>
      <c r="BI735" s="162">
        <f>IF(N735="nulová",J735,0)</f>
        <v>0</v>
      </c>
      <c r="BJ735" s="18" t="s">
        <v>82</v>
      </c>
      <c r="BK735" s="162">
        <f>ROUND(I735*H735,2)</f>
        <v>0</v>
      </c>
      <c r="BL735" s="18" t="s">
        <v>108</v>
      </c>
      <c r="BM735" s="161" t="s">
        <v>921</v>
      </c>
    </row>
    <row r="736" spans="1:65" s="2" customFormat="1" ht="19.5">
      <c r="A736" s="33"/>
      <c r="B736" s="34"/>
      <c r="C736" s="33"/>
      <c r="D736" s="163" t="s">
        <v>175</v>
      </c>
      <c r="E736" s="33"/>
      <c r="F736" s="164" t="s">
        <v>920</v>
      </c>
      <c r="G736" s="33"/>
      <c r="H736" s="33"/>
      <c r="I736" s="165"/>
      <c r="J736" s="33"/>
      <c r="K736" s="33"/>
      <c r="L736" s="34"/>
      <c r="M736" s="166"/>
      <c r="N736" s="167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T736" s="18" t="s">
        <v>175</v>
      </c>
      <c r="AU736" s="18" t="s">
        <v>84</v>
      </c>
    </row>
    <row r="737" spans="1:65" s="2" customFormat="1" ht="24.2" customHeight="1">
      <c r="A737" s="33"/>
      <c r="B737" s="149"/>
      <c r="C737" s="150" t="s">
        <v>922</v>
      </c>
      <c r="D737" s="150" t="s">
        <v>170</v>
      </c>
      <c r="E737" s="151" t="s">
        <v>923</v>
      </c>
      <c r="F737" s="152" t="s">
        <v>924</v>
      </c>
      <c r="G737" s="153" t="s">
        <v>670</v>
      </c>
      <c r="H737" s="154">
        <v>11</v>
      </c>
      <c r="I737" s="155"/>
      <c r="J737" s="156">
        <f>ROUND(I737*H737,2)</f>
        <v>0</v>
      </c>
      <c r="K737" s="152" t="s">
        <v>187</v>
      </c>
      <c r="L737" s="34"/>
      <c r="M737" s="157" t="s">
        <v>1</v>
      </c>
      <c r="N737" s="158" t="s">
        <v>40</v>
      </c>
      <c r="O737" s="59"/>
      <c r="P737" s="159">
        <f>O737*H737</f>
        <v>0</v>
      </c>
      <c r="Q737" s="159">
        <v>2.8539999999999999E-2</v>
      </c>
      <c r="R737" s="159">
        <f>Q737*H737</f>
        <v>0.31394</v>
      </c>
      <c r="S737" s="159">
        <v>0</v>
      </c>
      <c r="T737" s="160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1" t="s">
        <v>108</v>
      </c>
      <c r="AT737" s="161" t="s">
        <v>170</v>
      </c>
      <c r="AU737" s="161" t="s">
        <v>84</v>
      </c>
      <c r="AY737" s="18" t="s">
        <v>168</v>
      </c>
      <c r="BE737" s="162">
        <f>IF(N737="základní",J737,0)</f>
        <v>0</v>
      </c>
      <c r="BF737" s="162">
        <f>IF(N737="snížená",J737,0)</f>
        <v>0</v>
      </c>
      <c r="BG737" s="162">
        <f>IF(N737="zákl. přenesená",J737,0)</f>
        <v>0</v>
      </c>
      <c r="BH737" s="162">
        <f>IF(N737="sníž. přenesená",J737,0)</f>
        <v>0</v>
      </c>
      <c r="BI737" s="162">
        <f>IF(N737="nulová",J737,0)</f>
        <v>0</v>
      </c>
      <c r="BJ737" s="18" t="s">
        <v>82</v>
      </c>
      <c r="BK737" s="162">
        <f>ROUND(I737*H737,2)</f>
        <v>0</v>
      </c>
      <c r="BL737" s="18" t="s">
        <v>108</v>
      </c>
      <c r="BM737" s="161" t="s">
        <v>925</v>
      </c>
    </row>
    <row r="738" spans="1:65" s="2" customFormat="1" ht="19.5">
      <c r="A738" s="33"/>
      <c r="B738" s="34"/>
      <c r="C738" s="33"/>
      <c r="D738" s="163" t="s">
        <v>175</v>
      </c>
      <c r="E738" s="33"/>
      <c r="F738" s="164" t="s">
        <v>924</v>
      </c>
      <c r="G738" s="33"/>
      <c r="H738" s="33"/>
      <c r="I738" s="165"/>
      <c r="J738" s="33"/>
      <c r="K738" s="33"/>
      <c r="L738" s="34"/>
      <c r="M738" s="166"/>
      <c r="N738" s="167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T738" s="18" t="s">
        <v>175</v>
      </c>
      <c r="AU738" s="18" t="s">
        <v>84</v>
      </c>
    </row>
    <row r="739" spans="1:65" s="2" customFormat="1" ht="19.5">
      <c r="A739" s="33"/>
      <c r="B739" s="34"/>
      <c r="C739" s="33"/>
      <c r="D739" s="163" t="s">
        <v>177</v>
      </c>
      <c r="E739" s="33"/>
      <c r="F739" s="168" t="s">
        <v>178</v>
      </c>
      <c r="G739" s="33"/>
      <c r="H739" s="33"/>
      <c r="I739" s="165"/>
      <c r="J739" s="33"/>
      <c r="K739" s="33"/>
      <c r="L739" s="34"/>
      <c r="M739" s="166"/>
      <c r="N739" s="167"/>
      <c r="O739" s="59"/>
      <c r="P739" s="59"/>
      <c r="Q739" s="59"/>
      <c r="R739" s="59"/>
      <c r="S739" s="59"/>
      <c r="T739" s="60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T739" s="18" t="s">
        <v>177</v>
      </c>
      <c r="AU739" s="18" t="s">
        <v>84</v>
      </c>
    </row>
    <row r="740" spans="1:65" s="14" customFormat="1">
      <c r="B740" s="176"/>
      <c r="D740" s="163" t="s">
        <v>179</v>
      </c>
      <c r="E740" s="177" t="s">
        <v>1</v>
      </c>
      <c r="F740" s="178" t="s">
        <v>926</v>
      </c>
      <c r="H740" s="179">
        <v>11</v>
      </c>
      <c r="I740" s="180"/>
      <c r="L740" s="176"/>
      <c r="M740" s="181"/>
      <c r="N740" s="182"/>
      <c r="O740" s="182"/>
      <c r="P740" s="182"/>
      <c r="Q740" s="182"/>
      <c r="R740" s="182"/>
      <c r="S740" s="182"/>
      <c r="T740" s="183"/>
      <c r="AT740" s="177" t="s">
        <v>179</v>
      </c>
      <c r="AU740" s="177" t="s">
        <v>84</v>
      </c>
      <c r="AV740" s="14" t="s">
        <v>84</v>
      </c>
      <c r="AW740" s="14" t="s">
        <v>31</v>
      </c>
      <c r="AX740" s="14" t="s">
        <v>82</v>
      </c>
      <c r="AY740" s="177" t="s">
        <v>168</v>
      </c>
    </row>
    <row r="741" spans="1:65" s="2" customFormat="1" ht="37.9" customHeight="1">
      <c r="A741" s="33"/>
      <c r="B741" s="149"/>
      <c r="C741" s="200" t="s">
        <v>927</v>
      </c>
      <c r="D741" s="200" t="s">
        <v>523</v>
      </c>
      <c r="E741" s="201" t="s">
        <v>928</v>
      </c>
      <c r="F741" s="202" t="s">
        <v>929</v>
      </c>
      <c r="G741" s="203" t="s">
        <v>670</v>
      </c>
      <c r="H741" s="204">
        <v>10</v>
      </c>
      <c r="I741" s="205"/>
      <c r="J741" s="206">
        <f>ROUND(I741*H741,2)</f>
        <v>0</v>
      </c>
      <c r="K741" s="202" t="s">
        <v>187</v>
      </c>
      <c r="L741" s="207"/>
      <c r="M741" s="208" t="s">
        <v>1</v>
      </c>
      <c r="N741" s="209" t="s">
        <v>40</v>
      </c>
      <c r="O741" s="59"/>
      <c r="P741" s="159">
        <f>O741*H741</f>
        <v>0</v>
      </c>
      <c r="Q741" s="159">
        <v>2.1</v>
      </c>
      <c r="R741" s="159">
        <f>Q741*H741</f>
        <v>21</v>
      </c>
      <c r="S741" s="159">
        <v>0</v>
      </c>
      <c r="T741" s="160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61" t="s">
        <v>244</v>
      </c>
      <c r="AT741" s="161" t="s">
        <v>523</v>
      </c>
      <c r="AU741" s="161" t="s">
        <v>84</v>
      </c>
      <c r="AY741" s="18" t="s">
        <v>168</v>
      </c>
      <c r="BE741" s="162">
        <f>IF(N741="základní",J741,0)</f>
        <v>0</v>
      </c>
      <c r="BF741" s="162">
        <f>IF(N741="snížená",J741,0)</f>
        <v>0</v>
      </c>
      <c r="BG741" s="162">
        <f>IF(N741="zákl. přenesená",J741,0)</f>
        <v>0</v>
      </c>
      <c r="BH741" s="162">
        <f>IF(N741="sníž. přenesená",J741,0)</f>
        <v>0</v>
      </c>
      <c r="BI741" s="162">
        <f>IF(N741="nulová",J741,0)</f>
        <v>0</v>
      </c>
      <c r="BJ741" s="18" t="s">
        <v>82</v>
      </c>
      <c r="BK741" s="162">
        <f>ROUND(I741*H741,2)</f>
        <v>0</v>
      </c>
      <c r="BL741" s="18" t="s">
        <v>108</v>
      </c>
      <c r="BM741" s="161" t="s">
        <v>930</v>
      </c>
    </row>
    <row r="742" spans="1:65" s="2" customFormat="1" ht="58.5">
      <c r="A742" s="33"/>
      <c r="B742" s="34"/>
      <c r="C742" s="33"/>
      <c r="D742" s="163" t="s">
        <v>175</v>
      </c>
      <c r="E742" s="33"/>
      <c r="F742" s="164" t="s">
        <v>931</v>
      </c>
      <c r="G742" s="33"/>
      <c r="H742" s="33"/>
      <c r="I742" s="165"/>
      <c r="J742" s="33"/>
      <c r="K742" s="33"/>
      <c r="L742" s="34"/>
      <c r="M742" s="166"/>
      <c r="N742" s="167"/>
      <c r="O742" s="59"/>
      <c r="P742" s="59"/>
      <c r="Q742" s="59"/>
      <c r="R742" s="59"/>
      <c r="S742" s="59"/>
      <c r="T742" s="60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T742" s="18" t="s">
        <v>175</v>
      </c>
      <c r="AU742" s="18" t="s">
        <v>84</v>
      </c>
    </row>
    <row r="743" spans="1:65" s="2" customFormat="1" ht="37.9" customHeight="1">
      <c r="A743" s="33"/>
      <c r="B743" s="149"/>
      <c r="C743" s="200" t="s">
        <v>932</v>
      </c>
      <c r="D743" s="200" t="s">
        <v>523</v>
      </c>
      <c r="E743" s="201" t="s">
        <v>933</v>
      </c>
      <c r="F743" s="202" t="s">
        <v>934</v>
      </c>
      <c r="G743" s="203" t="s">
        <v>670</v>
      </c>
      <c r="H743" s="204">
        <v>1</v>
      </c>
      <c r="I743" s="205"/>
      <c r="J743" s="206">
        <f>ROUND(I743*H743,2)</f>
        <v>0</v>
      </c>
      <c r="K743" s="202" t="s">
        <v>1</v>
      </c>
      <c r="L743" s="207"/>
      <c r="M743" s="208" t="s">
        <v>1</v>
      </c>
      <c r="N743" s="209" t="s">
        <v>40</v>
      </c>
      <c r="O743" s="59"/>
      <c r="P743" s="159">
        <f>O743*H743</f>
        <v>0</v>
      </c>
      <c r="Q743" s="159">
        <v>2.1</v>
      </c>
      <c r="R743" s="159">
        <f>Q743*H743</f>
        <v>2.1</v>
      </c>
      <c r="S743" s="159">
        <v>0</v>
      </c>
      <c r="T743" s="160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1" t="s">
        <v>244</v>
      </c>
      <c r="AT743" s="161" t="s">
        <v>523</v>
      </c>
      <c r="AU743" s="161" t="s">
        <v>84</v>
      </c>
      <c r="AY743" s="18" t="s">
        <v>168</v>
      </c>
      <c r="BE743" s="162">
        <f>IF(N743="základní",J743,0)</f>
        <v>0</v>
      </c>
      <c r="BF743" s="162">
        <f>IF(N743="snížená",J743,0)</f>
        <v>0</v>
      </c>
      <c r="BG743" s="162">
        <f>IF(N743="zákl. přenesená",J743,0)</f>
        <v>0</v>
      </c>
      <c r="BH743" s="162">
        <f>IF(N743="sníž. přenesená",J743,0)</f>
        <v>0</v>
      </c>
      <c r="BI743" s="162">
        <f>IF(N743="nulová",J743,0)</f>
        <v>0</v>
      </c>
      <c r="BJ743" s="18" t="s">
        <v>82</v>
      </c>
      <c r="BK743" s="162">
        <f>ROUND(I743*H743,2)</f>
        <v>0</v>
      </c>
      <c r="BL743" s="18" t="s">
        <v>108</v>
      </c>
      <c r="BM743" s="161" t="s">
        <v>935</v>
      </c>
    </row>
    <row r="744" spans="1:65" s="2" customFormat="1" ht="58.5">
      <c r="A744" s="33"/>
      <c r="B744" s="34"/>
      <c r="C744" s="33"/>
      <c r="D744" s="163" t="s">
        <v>175</v>
      </c>
      <c r="E744" s="33"/>
      <c r="F744" s="164" t="s">
        <v>936</v>
      </c>
      <c r="G744" s="33"/>
      <c r="H744" s="33"/>
      <c r="I744" s="165"/>
      <c r="J744" s="33"/>
      <c r="K744" s="33"/>
      <c r="L744" s="34"/>
      <c r="M744" s="166"/>
      <c r="N744" s="167"/>
      <c r="O744" s="59"/>
      <c r="P744" s="59"/>
      <c r="Q744" s="59"/>
      <c r="R744" s="59"/>
      <c r="S744" s="59"/>
      <c r="T744" s="60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T744" s="18" t="s">
        <v>175</v>
      </c>
      <c r="AU744" s="18" t="s">
        <v>84</v>
      </c>
    </row>
    <row r="745" spans="1:65" s="2" customFormat="1" ht="24.2" customHeight="1">
      <c r="A745" s="33"/>
      <c r="B745" s="149"/>
      <c r="C745" s="200" t="s">
        <v>937</v>
      </c>
      <c r="D745" s="200" t="s">
        <v>523</v>
      </c>
      <c r="E745" s="201" t="s">
        <v>938</v>
      </c>
      <c r="F745" s="202" t="s">
        <v>939</v>
      </c>
      <c r="G745" s="203" t="s">
        <v>670</v>
      </c>
      <c r="H745" s="204">
        <v>29</v>
      </c>
      <c r="I745" s="205"/>
      <c r="J745" s="206">
        <f>ROUND(I745*H745,2)</f>
        <v>0</v>
      </c>
      <c r="K745" s="202" t="s">
        <v>187</v>
      </c>
      <c r="L745" s="207"/>
      <c r="M745" s="208" t="s">
        <v>1</v>
      </c>
      <c r="N745" s="209" t="s">
        <v>40</v>
      </c>
      <c r="O745" s="59"/>
      <c r="P745" s="159">
        <f>O745*H745</f>
        <v>0</v>
      </c>
      <c r="Q745" s="159">
        <v>2E-3</v>
      </c>
      <c r="R745" s="159">
        <f>Q745*H745</f>
        <v>5.8000000000000003E-2</v>
      </c>
      <c r="S745" s="159">
        <v>0</v>
      </c>
      <c r="T745" s="160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61" t="s">
        <v>244</v>
      </c>
      <c r="AT745" s="161" t="s">
        <v>523</v>
      </c>
      <c r="AU745" s="161" t="s">
        <v>84</v>
      </c>
      <c r="AY745" s="18" t="s">
        <v>168</v>
      </c>
      <c r="BE745" s="162">
        <f>IF(N745="základní",J745,0)</f>
        <v>0</v>
      </c>
      <c r="BF745" s="162">
        <f>IF(N745="snížená",J745,0)</f>
        <v>0</v>
      </c>
      <c r="BG745" s="162">
        <f>IF(N745="zákl. přenesená",J745,0)</f>
        <v>0</v>
      </c>
      <c r="BH745" s="162">
        <f>IF(N745="sníž. přenesená",J745,0)</f>
        <v>0</v>
      </c>
      <c r="BI745" s="162">
        <f>IF(N745="nulová",J745,0)</f>
        <v>0</v>
      </c>
      <c r="BJ745" s="18" t="s">
        <v>82</v>
      </c>
      <c r="BK745" s="162">
        <f>ROUND(I745*H745,2)</f>
        <v>0</v>
      </c>
      <c r="BL745" s="18" t="s">
        <v>108</v>
      </c>
      <c r="BM745" s="161" t="s">
        <v>940</v>
      </c>
    </row>
    <row r="746" spans="1:65" s="2" customFormat="1">
      <c r="A746" s="33"/>
      <c r="B746" s="34"/>
      <c r="C746" s="33"/>
      <c r="D746" s="163" t="s">
        <v>175</v>
      </c>
      <c r="E746" s="33"/>
      <c r="F746" s="164" t="s">
        <v>939</v>
      </c>
      <c r="G746" s="33"/>
      <c r="H746" s="33"/>
      <c r="I746" s="165"/>
      <c r="J746" s="33"/>
      <c r="K746" s="33"/>
      <c r="L746" s="34"/>
      <c r="M746" s="166"/>
      <c r="N746" s="167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T746" s="18" t="s">
        <v>175</v>
      </c>
      <c r="AU746" s="18" t="s">
        <v>84</v>
      </c>
    </row>
    <row r="747" spans="1:65" s="14" customFormat="1">
      <c r="B747" s="176"/>
      <c r="D747" s="163" t="s">
        <v>179</v>
      </c>
      <c r="E747" s="177" t="s">
        <v>1</v>
      </c>
      <c r="F747" s="178" t="s">
        <v>941</v>
      </c>
      <c r="H747" s="179">
        <v>29</v>
      </c>
      <c r="I747" s="180"/>
      <c r="L747" s="176"/>
      <c r="M747" s="181"/>
      <c r="N747" s="182"/>
      <c r="O747" s="182"/>
      <c r="P747" s="182"/>
      <c r="Q747" s="182"/>
      <c r="R747" s="182"/>
      <c r="S747" s="182"/>
      <c r="T747" s="183"/>
      <c r="AT747" s="177" t="s">
        <v>179</v>
      </c>
      <c r="AU747" s="177" t="s">
        <v>84</v>
      </c>
      <c r="AV747" s="14" t="s">
        <v>84</v>
      </c>
      <c r="AW747" s="14" t="s">
        <v>31</v>
      </c>
      <c r="AX747" s="14" t="s">
        <v>82</v>
      </c>
      <c r="AY747" s="177" t="s">
        <v>168</v>
      </c>
    </row>
    <row r="748" spans="1:65" s="2" customFormat="1" ht="24.2" customHeight="1">
      <c r="A748" s="33"/>
      <c r="B748" s="149"/>
      <c r="C748" s="200" t="s">
        <v>942</v>
      </c>
      <c r="D748" s="200" t="s">
        <v>523</v>
      </c>
      <c r="E748" s="201" t="s">
        <v>943</v>
      </c>
      <c r="F748" s="202" t="s">
        <v>944</v>
      </c>
      <c r="G748" s="203" t="s">
        <v>670</v>
      </c>
      <c r="H748" s="204">
        <v>1</v>
      </c>
      <c r="I748" s="205"/>
      <c r="J748" s="206">
        <f>ROUND(I748*H748,2)</f>
        <v>0</v>
      </c>
      <c r="K748" s="202" t="s">
        <v>187</v>
      </c>
      <c r="L748" s="207"/>
      <c r="M748" s="208" t="s">
        <v>1</v>
      </c>
      <c r="N748" s="209" t="s">
        <v>40</v>
      </c>
      <c r="O748" s="59"/>
      <c r="P748" s="159">
        <f>O748*H748</f>
        <v>0</v>
      </c>
      <c r="Q748" s="159">
        <v>3.0000000000000001E-3</v>
      </c>
      <c r="R748" s="159">
        <f>Q748*H748</f>
        <v>3.0000000000000001E-3</v>
      </c>
      <c r="S748" s="159">
        <v>0</v>
      </c>
      <c r="T748" s="160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61" t="s">
        <v>244</v>
      </c>
      <c r="AT748" s="161" t="s">
        <v>523</v>
      </c>
      <c r="AU748" s="161" t="s">
        <v>84</v>
      </c>
      <c r="AY748" s="18" t="s">
        <v>168</v>
      </c>
      <c r="BE748" s="162">
        <f>IF(N748="základní",J748,0)</f>
        <v>0</v>
      </c>
      <c r="BF748" s="162">
        <f>IF(N748="snížená",J748,0)</f>
        <v>0</v>
      </c>
      <c r="BG748" s="162">
        <f>IF(N748="zákl. přenesená",J748,0)</f>
        <v>0</v>
      </c>
      <c r="BH748" s="162">
        <f>IF(N748="sníž. přenesená",J748,0)</f>
        <v>0</v>
      </c>
      <c r="BI748" s="162">
        <f>IF(N748="nulová",J748,0)</f>
        <v>0</v>
      </c>
      <c r="BJ748" s="18" t="s">
        <v>82</v>
      </c>
      <c r="BK748" s="162">
        <f>ROUND(I748*H748,2)</f>
        <v>0</v>
      </c>
      <c r="BL748" s="18" t="s">
        <v>108</v>
      </c>
      <c r="BM748" s="161" t="s">
        <v>945</v>
      </c>
    </row>
    <row r="749" spans="1:65" s="2" customFormat="1">
      <c r="A749" s="33"/>
      <c r="B749" s="34"/>
      <c r="C749" s="33"/>
      <c r="D749" s="163" t="s">
        <v>175</v>
      </c>
      <c r="E749" s="33"/>
      <c r="F749" s="164" t="s">
        <v>944</v>
      </c>
      <c r="G749" s="33"/>
      <c r="H749" s="33"/>
      <c r="I749" s="165"/>
      <c r="J749" s="33"/>
      <c r="K749" s="33"/>
      <c r="L749" s="34"/>
      <c r="M749" s="166"/>
      <c r="N749" s="167"/>
      <c r="O749" s="59"/>
      <c r="P749" s="59"/>
      <c r="Q749" s="59"/>
      <c r="R749" s="59"/>
      <c r="S749" s="59"/>
      <c r="T749" s="60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T749" s="18" t="s">
        <v>175</v>
      </c>
      <c r="AU749" s="18" t="s">
        <v>84</v>
      </c>
    </row>
    <row r="750" spans="1:65" s="2" customFormat="1" ht="24.2" customHeight="1">
      <c r="A750" s="33"/>
      <c r="B750" s="149"/>
      <c r="C750" s="150" t="s">
        <v>946</v>
      </c>
      <c r="D750" s="150" t="s">
        <v>170</v>
      </c>
      <c r="E750" s="151" t="s">
        <v>947</v>
      </c>
      <c r="F750" s="152" t="s">
        <v>948</v>
      </c>
      <c r="G750" s="153" t="s">
        <v>670</v>
      </c>
      <c r="H750" s="154">
        <v>1</v>
      </c>
      <c r="I750" s="155"/>
      <c r="J750" s="156">
        <f>ROUND(I750*H750,2)</f>
        <v>0</v>
      </c>
      <c r="K750" s="152" t="s">
        <v>187</v>
      </c>
      <c r="L750" s="34"/>
      <c r="M750" s="157" t="s">
        <v>1</v>
      </c>
      <c r="N750" s="158" t="s">
        <v>40</v>
      </c>
      <c r="O750" s="59"/>
      <c r="P750" s="159">
        <f>O750*H750</f>
        <v>0</v>
      </c>
      <c r="Q750" s="159">
        <v>3.9269999999999999E-2</v>
      </c>
      <c r="R750" s="159">
        <f>Q750*H750</f>
        <v>3.9269999999999999E-2</v>
      </c>
      <c r="S750" s="159">
        <v>0</v>
      </c>
      <c r="T750" s="160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61" t="s">
        <v>108</v>
      </c>
      <c r="AT750" s="161" t="s">
        <v>170</v>
      </c>
      <c r="AU750" s="161" t="s">
        <v>84</v>
      </c>
      <c r="AY750" s="18" t="s">
        <v>168</v>
      </c>
      <c r="BE750" s="162">
        <f>IF(N750="základní",J750,0)</f>
        <v>0</v>
      </c>
      <c r="BF750" s="162">
        <f>IF(N750="snížená",J750,0)</f>
        <v>0</v>
      </c>
      <c r="BG750" s="162">
        <f>IF(N750="zákl. přenesená",J750,0)</f>
        <v>0</v>
      </c>
      <c r="BH750" s="162">
        <f>IF(N750="sníž. přenesená",J750,0)</f>
        <v>0</v>
      </c>
      <c r="BI750" s="162">
        <f>IF(N750="nulová",J750,0)</f>
        <v>0</v>
      </c>
      <c r="BJ750" s="18" t="s">
        <v>82</v>
      </c>
      <c r="BK750" s="162">
        <f>ROUND(I750*H750,2)</f>
        <v>0</v>
      </c>
      <c r="BL750" s="18" t="s">
        <v>108</v>
      </c>
      <c r="BM750" s="161" t="s">
        <v>949</v>
      </c>
    </row>
    <row r="751" spans="1:65" s="2" customFormat="1" ht="19.5">
      <c r="A751" s="33"/>
      <c r="B751" s="34"/>
      <c r="C751" s="33"/>
      <c r="D751" s="163" t="s">
        <v>175</v>
      </c>
      <c r="E751" s="33"/>
      <c r="F751" s="164" t="s">
        <v>948</v>
      </c>
      <c r="G751" s="33"/>
      <c r="H751" s="33"/>
      <c r="I751" s="165"/>
      <c r="J751" s="33"/>
      <c r="K751" s="33"/>
      <c r="L751" s="34"/>
      <c r="M751" s="166"/>
      <c r="N751" s="167"/>
      <c r="O751" s="59"/>
      <c r="P751" s="59"/>
      <c r="Q751" s="59"/>
      <c r="R751" s="59"/>
      <c r="S751" s="59"/>
      <c r="T751" s="60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T751" s="18" t="s">
        <v>175</v>
      </c>
      <c r="AU751" s="18" t="s">
        <v>84</v>
      </c>
    </row>
    <row r="752" spans="1:65" s="2" customFormat="1" ht="19.5">
      <c r="A752" s="33"/>
      <c r="B752" s="34"/>
      <c r="C752" s="33"/>
      <c r="D752" s="163" t="s">
        <v>177</v>
      </c>
      <c r="E752" s="33"/>
      <c r="F752" s="168" t="s">
        <v>178</v>
      </c>
      <c r="G752" s="33"/>
      <c r="H752" s="33"/>
      <c r="I752" s="165"/>
      <c r="J752" s="33"/>
      <c r="K752" s="33"/>
      <c r="L752" s="34"/>
      <c r="M752" s="166"/>
      <c r="N752" s="167"/>
      <c r="O752" s="59"/>
      <c r="P752" s="59"/>
      <c r="Q752" s="59"/>
      <c r="R752" s="59"/>
      <c r="S752" s="59"/>
      <c r="T752" s="60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T752" s="18" t="s">
        <v>177</v>
      </c>
      <c r="AU752" s="18" t="s">
        <v>84</v>
      </c>
    </row>
    <row r="753" spans="1:65" s="14" customFormat="1">
      <c r="B753" s="176"/>
      <c r="D753" s="163" t="s">
        <v>179</v>
      </c>
      <c r="E753" s="177" t="s">
        <v>1</v>
      </c>
      <c r="F753" s="178" t="s">
        <v>82</v>
      </c>
      <c r="H753" s="179">
        <v>1</v>
      </c>
      <c r="I753" s="180"/>
      <c r="L753" s="176"/>
      <c r="M753" s="181"/>
      <c r="N753" s="182"/>
      <c r="O753" s="182"/>
      <c r="P753" s="182"/>
      <c r="Q753" s="182"/>
      <c r="R753" s="182"/>
      <c r="S753" s="182"/>
      <c r="T753" s="183"/>
      <c r="AT753" s="177" t="s">
        <v>179</v>
      </c>
      <c r="AU753" s="177" t="s">
        <v>84</v>
      </c>
      <c r="AV753" s="14" t="s">
        <v>84</v>
      </c>
      <c r="AW753" s="14" t="s">
        <v>31</v>
      </c>
      <c r="AX753" s="14" t="s">
        <v>82</v>
      </c>
      <c r="AY753" s="177" t="s">
        <v>168</v>
      </c>
    </row>
    <row r="754" spans="1:65" s="2" customFormat="1" ht="16.5" customHeight="1">
      <c r="A754" s="33"/>
      <c r="B754" s="149"/>
      <c r="C754" s="200" t="s">
        <v>950</v>
      </c>
      <c r="D754" s="200" t="s">
        <v>523</v>
      </c>
      <c r="E754" s="201" t="s">
        <v>951</v>
      </c>
      <c r="F754" s="202" t="s">
        <v>952</v>
      </c>
      <c r="G754" s="203" t="s">
        <v>670</v>
      </c>
      <c r="H754" s="204">
        <v>1</v>
      </c>
      <c r="I754" s="205"/>
      <c r="J754" s="206">
        <f>ROUND(I754*H754,2)</f>
        <v>0</v>
      </c>
      <c r="K754" s="202" t="s">
        <v>1</v>
      </c>
      <c r="L754" s="207"/>
      <c r="M754" s="208" t="s">
        <v>1</v>
      </c>
      <c r="N754" s="209" t="s">
        <v>40</v>
      </c>
      <c r="O754" s="59"/>
      <c r="P754" s="159">
        <f>O754*H754</f>
        <v>0</v>
      </c>
      <c r="Q754" s="159">
        <v>0.39300000000000002</v>
      </c>
      <c r="R754" s="159">
        <f>Q754*H754</f>
        <v>0.39300000000000002</v>
      </c>
      <c r="S754" s="159">
        <v>0</v>
      </c>
      <c r="T754" s="160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161" t="s">
        <v>244</v>
      </c>
      <c r="AT754" s="161" t="s">
        <v>523</v>
      </c>
      <c r="AU754" s="161" t="s">
        <v>84</v>
      </c>
      <c r="AY754" s="18" t="s">
        <v>168</v>
      </c>
      <c r="BE754" s="162">
        <f>IF(N754="základní",J754,0)</f>
        <v>0</v>
      </c>
      <c r="BF754" s="162">
        <f>IF(N754="snížená",J754,0)</f>
        <v>0</v>
      </c>
      <c r="BG754" s="162">
        <f>IF(N754="zákl. přenesená",J754,0)</f>
        <v>0</v>
      </c>
      <c r="BH754" s="162">
        <f>IF(N754="sníž. přenesená",J754,0)</f>
        <v>0</v>
      </c>
      <c r="BI754" s="162">
        <f>IF(N754="nulová",J754,0)</f>
        <v>0</v>
      </c>
      <c r="BJ754" s="18" t="s">
        <v>82</v>
      </c>
      <c r="BK754" s="162">
        <f>ROUND(I754*H754,2)</f>
        <v>0</v>
      </c>
      <c r="BL754" s="18" t="s">
        <v>108</v>
      </c>
      <c r="BM754" s="161" t="s">
        <v>953</v>
      </c>
    </row>
    <row r="755" spans="1:65" s="2" customFormat="1">
      <c r="A755" s="33"/>
      <c r="B755" s="34"/>
      <c r="C755" s="33"/>
      <c r="D755" s="163" t="s">
        <v>175</v>
      </c>
      <c r="E755" s="33"/>
      <c r="F755" s="164" t="s">
        <v>952</v>
      </c>
      <c r="G755" s="33"/>
      <c r="H755" s="33"/>
      <c r="I755" s="165"/>
      <c r="J755" s="33"/>
      <c r="K755" s="33"/>
      <c r="L755" s="34"/>
      <c r="M755" s="166"/>
      <c r="N755" s="167"/>
      <c r="O755" s="59"/>
      <c r="P755" s="59"/>
      <c r="Q755" s="59"/>
      <c r="R755" s="59"/>
      <c r="S755" s="59"/>
      <c r="T755" s="60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T755" s="18" t="s">
        <v>175</v>
      </c>
      <c r="AU755" s="18" t="s">
        <v>84</v>
      </c>
    </row>
    <row r="756" spans="1:65" s="2" customFormat="1" ht="76.349999999999994" customHeight="1">
      <c r="A756" s="33"/>
      <c r="B756" s="149"/>
      <c r="C756" s="150" t="s">
        <v>954</v>
      </c>
      <c r="D756" s="150" t="s">
        <v>170</v>
      </c>
      <c r="E756" s="151" t="s">
        <v>955</v>
      </c>
      <c r="F756" s="152" t="s">
        <v>956</v>
      </c>
      <c r="G756" s="153" t="s">
        <v>957</v>
      </c>
      <c r="H756" s="154">
        <v>2</v>
      </c>
      <c r="I756" s="155"/>
      <c r="J756" s="156">
        <f>ROUND(I756*H756,2)</f>
        <v>0</v>
      </c>
      <c r="K756" s="152" t="s">
        <v>1</v>
      </c>
      <c r="L756" s="34"/>
      <c r="M756" s="157" t="s">
        <v>1</v>
      </c>
      <c r="N756" s="158" t="s">
        <v>40</v>
      </c>
      <c r="O756" s="59"/>
      <c r="P756" s="159">
        <f>O756*H756</f>
        <v>0</v>
      </c>
      <c r="Q756" s="159">
        <v>0</v>
      </c>
      <c r="R756" s="159">
        <f>Q756*H756</f>
        <v>0</v>
      </c>
      <c r="S756" s="159">
        <v>0</v>
      </c>
      <c r="T756" s="160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1" t="s">
        <v>108</v>
      </c>
      <c r="AT756" s="161" t="s">
        <v>170</v>
      </c>
      <c r="AU756" s="161" t="s">
        <v>84</v>
      </c>
      <c r="AY756" s="18" t="s">
        <v>168</v>
      </c>
      <c r="BE756" s="162">
        <f>IF(N756="základní",J756,0)</f>
        <v>0</v>
      </c>
      <c r="BF756" s="162">
        <f>IF(N756="snížená",J756,0)</f>
        <v>0</v>
      </c>
      <c r="BG756" s="162">
        <f>IF(N756="zákl. přenesená",J756,0)</f>
        <v>0</v>
      </c>
      <c r="BH756" s="162">
        <f>IF(N756="sníž. přenesená",J756,0)</f>
        <v>0</v>
      </c>
      <c r="BI756" s="162">
        <f>IF(N756="nulová",J756,0)</f>
        <v>0</v>
      </c>
      <c r="BJ756" s="18" t="s">
        <v>82</v>
      </c>
      <c r="BK756" s="162">
        <f>ROUND(I756*H756,2)</f>
        <v>0</v>
      </c>
      <c r="BL756" s="18" t="s">
        <v>108</v>
      </c>
      <c r="BM756" s="161" t="s">
        <v>958</v>
      </c>
    </row>
    <row r="757" spans="1:65" s="2" customFormat="1" ht="39">
      <c r="A757" s="33"/>
      <c r="B757" s="34"/>
      <c r="C757" s="33"/>
      <c r="D757" s="163" t="s">
        <v>175</v>
      </c>
      <c r="E757" s="33"/>
      <c r="F757" s="164" t="s">
        <v>956</v>
      </c>
      <c r="G757" s="33"/>
      <c r="H757" s="33"/>
      <c r="I757" s="165"/>
      <c r="J757" s="33"/>
      <c r="K757" s="33"/>
      <c r="L757" s="34"/>
      <c r="M757" s="166"/>
      <c r="N757" s="167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T757" s="18" t="s">
        <v>175</v>
      </c>
      <c r="AU757" s="18" t="s">
        <v>84</v>
      </c>
    </row>
    <row r="758" spans="1:65" s="2" customFormat="1" ht="19.5">
      <c r="A758" s="33"/>
      <c r="B758" s="34"/>
      <c r="C758" s="33"/>
      <c r="D758" s="163" t="s">
        <v>177</v>
      </c>
      <c r="E758" s="33"/>
      <c r="F758" s="168" t="s">
        <v>178</v>
      </c>
      <c r="G758" s="33"/>
      <c r="H758" s="33"/>
      <c r="I758" s="165"/>
      <c r="J758" s="33"/>
      <c r="K758" s="33"/>
      <c r="L758" s="34"/>
      <c r="M758" s="166"/>
      <c r="N758" s="167"/>
      <c r="O758" s="59"/>
      <c r="P758" s="59"/>
      <c r="Q758" s="59"/>
      <c r="R758" s="59"/>
      <c r="S758" s="59"/>
      <c r="T758" s="60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T758" s="18" t="s">
        <v>177</v>
      </c>
      <c r="AU758" s="18" t="s">
        <v>84</v>
      </c>
    </row>
    <row r="759" spans="1:65" s="14" customFormat="1">
      <c r="B759" s="176"/>
      <c r="D759" s="163" t="s">
        <v>179</v>
      </c>
      <c r="E759" s="177" t="s">
        <v>1</v>
      </c>
      <c r="F759" s="178" t="s">
        <v>959</v>
      </c>
      <c r="H759" s="179">
        <v>1</v>
      </c>
      <c r="I759" s="180"/>
      <c r="L759" s="176"/>
      <c r="M759" s="181"/>
      <c r="N759" s="182"/>
      <c r="O759" s="182"/>
      <c r="P759" s="182"/>
      <c r="Q759" s="182"/>
      <c r="R759" s="182"/>
      <c r="S759" s="182"/>
      <c r="T759" s="183"/>
      <c r="AT759" s="177" t="s">
        <v>179</v>
      </c>
      <c r="AU759" s="177" t="s">
        <v>84</v>
      </c>
      <c r="AV759" s="14" t="s">
        <v>84</v>
      </c>
      <c r="AW759" s="14" t="s">
        <v>31</v>
      </c>
      <c r="AX759" s="14" t="s">
        <v>75</v>
      </c>
      <c r="AY759" s="177" t="s">
        <v>168</v>
      </c>
    </row>
    <row r="760" spans="1:65" s="14" customFormat="1">
      <c r="B760" s="176"/>
      <c r="D760" s="163" t="s">
        <v>179</v>
      </c>
      <c r="E760" s="177" t="s">
        <v>1</v>
      </c>
      <c r="F760" s="178" t="s">
        <v>960</v>
      </c>
      <c r="H760" s="179">
        <v>1</v>
      </c>
      <c r="I760" s="180"/>
      <c r="L760" s="176"/>
      <c r="M760" s="181"/>
      <c r="N760" s="182"/>
      <c r="O760" s="182"/>
      <c r="P760" s="182"/>
      <c r="Q760" s="182"/>
      <c r="R760" s="182"/>
      <c r="S760" s="182"/>
      <c r="T760" s="183"/>
      <c r="AT760" s="177" t="s">
        <v>179</v>
      </c>
      <c r="AU760" s="177" t="s">
        <v>84</v>
      </c>
      <c r="AV760" s="14" t="s">
        <v>84</v>
      </c>
      <c r="AW760" s="14" t="s">
        <v>31</v>
      </c>
      <c r="AX760" s="14" t="s">
        <v>75</v>
      </c>
      <c r="AY760" s="177" t="s">
        <v>168</v>
      </c>
    </row>
    <row r="761" spans="1:65" s="15" customFormat="1">
      <c r="B761" s="184"/>
      <c r="D761" s="163" t="s">
        <v>179</v>
      </c>
      <c r="E761" s="185" t="s">
        <v>1</v>
      </c>
      <c r="F761" s="186" t="s">
        <v>184</v>
      </c>
      <c r="H761" s="187">
        <v>2</v>
      </c>
      <c r="I761" s="188"/>
      <c r="L761" s="184"/>
      <c r="M761" s="189"/>
      <c r="N761" s="190"/>
      <c r="O761" s="190"/>
      <c r="P761" s="190"/>
      <c r="Q761" s="190"/>
      <c r="R761" s="190"/>
      <c r="S761" s="190"/>
      <c r="T761" s="191"/>
      <c r="AT761" s="185" t="s">
        <v>179</v>
      </c>
      <c r="AU761" s="185" t="s">
        <v>84</v>
      </c>
      <c r="AV761" s="15" t="s">
        <v>108</v>
      </c>
      <c r="AW761" s="15" t="s">
        <v>31</v>
      </c>
      <c r="AX761" s="15" t="s">
        <v>82</v>
      </c>
      <c r="AY761" s="185" t="s">
        <v>168</v>
      </c>
    </row>
    <row r="762" spans="1:65" s="2" customFormat="1" ht="76.349999999999994" customHeight="1">
      <c r="A762" s="33"/>
      <c r="B762" s="149"/>
      <c r="C762" s="150" t="s">
        <v>961</v>
      </c>
      <c r="D762" s="150" t="s">
        <v>170</v>
      </c>
      <c r="E762" s="151" t="s">
        <v>962</v>
      </c>
      <c r="F762" s="152" t="s">
        <v>963</v>
      </c>
      <c r="G762" s="153" t="s">
        <v>319</v>
      </c>
      <c r="H762" s="154">
        <v>1</v>
      </c>
      <c r="I762" s="155"/>
      <c r="J762" s="156">
        <f>ROUND(I762*H762,2)</f>
        <v>0</v>
      </c>
      <c r="K762" s="152" t="s">
        <v>1</v>
      </c>
      <c r="L762" s="34"/>
      <c r="M762" s="157" t="s">
        <v>1</v>
      </c>
      <c r="N762" s="158" t="s">
        <v>40</v>
      </c>
      <c r="O762" s="59"/>
      <c r="P762" s="159">
        <f>O762*H762</f>
        <v>0</v>
      </c>
      <c r="Q762" s="159">
        <v>0</v>
      </c>
      <c r="R762" s="159">
        <f>Q762*H762</f>
        <v>0</v>
      </c>
      <c r="S762" s="159">
        <v>0</v>
      </c>
      <c r="T762" s="160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61" t="s">
        <v>108</v>
      </c>
      <c r="AT762" s="161" t="s">
        <v>170</v>
      </c>
      <c r="AU762" s="161" t="s">
        <v>84</v>
      </c>
      <c r="AY762" s="18" t="s">
        <v>168</v>
      </c>
      <c r="BE762" s="162">
        <f>IF(N762="základní",J762,0)</f>
        <v>0</v>
      </c>
      <c r="BF762" s="162">
        <f>IF(N762="snížená",J762,0)</f>
        <v>0</v>
      </c>
      <c r="BG762" s="162">
        <f>IF(N762="zákl. přenesená",J762,0)</f>
        <v>0</v>
      </c>
      <c r="BH762" s="162">
        <f>IF(N762="sníž. přenesená",J762,0)</f>
        <v>0</v>
      </c>
      <c r="BI762" s="162">
        <f>IF(N762="nulová",J762,0)</f>
        <v>0</v>
      </c>
      <c r="BJ762" s="18" t="s">
        <v>82</v>
      </c>
      <c r="BK762" s="162">
        <f>ROUND(I762*H762,2)</f>
        <v>0</v>
      </c>
      <c r="BL762" s="18" t="s">
        <v>108</v>
      </c>
      <c r="BM762" s="161" t="s">
        <v>964</v>
      </c>
    </row>
    <row r="763" spans="1:65" s="2" customFormat="1" ht="39">
      <c r="A763" s="33"/>
      <c r="B763" s="34"/>
      <c r="C763" s="33"/>
      <c r="D763" s="163" t="s">
        <v>175</v>
      </c>
      <c r="E763" s="33"/>
      <c r="F763" s="164" t="s">
        <v>963</v>
      </c>
      <c r="G763" s="33"/>
      <c r="H763" s="33"/>
      <c r="I763" s="165"/>
      <c r="J763" s="33"/>
      <c r="K763" s="33"/>
      <c r="L763" s="34"/>
      <c r="M763" s="166"/>
      <c r="N763" s="167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T763" s="18" t="s">
        <v>175</v>
      </c>
      <c r="AU763" s="18" t="s">
        <v>84</v>
      </c>
    </row>
    <row r="764" spans="1:65" s="2" customFormat="1" ht="19.5">
      <c r="A764" s="33"/>
      <c r="B764" s="34"/>
      <c r="C764" s="33"/>
      <c r="D764" s="163" t="s">
        <v>177</v>
      </c>
      <c r="E764" s="33"/>
      <c r="F764" s="168" t="s">
        <v>178</v>
      </c>
      <c r="G764" s="33"/>
      <c r="H764" s="33"/>
      <c r="I764" s="165"/>
      <c r="J764" s="33"/>
      <c r="K764" s="33"/>
      <c r="L764" s="34"/>
      <c r="M764" s="166"/>
      <c r="N764" s="167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T764" s="18" t="s">
        <v>177</v>
      </c>
      <c r="AU764" s="18" t="s">
        <v>84</v>
      </c>
    </row>
    <row r="765" spans="1:65" s="14" customFormat="1">
      <c r="B765" s="176"/>
      <c r="D765" s="163" t="s">
        <v>179</v>
      </c>
      <c r="E765" s="177" t="s">
        <v>1</v>
      </c>
      <c r="F765" s="178" t="s">
        <v>965</v>
      </c>
      <c r="H765" s="179">
        <v>1</v>
      </c>
      <c r="I765" s="180"/>
      <c r="L765" s="176"/>
      <c r="M765" s="181"/>
      <c r="N765" s="182"/>
      <c r="O765" s="182"/>
      <c r="P765" s="182"/>
      <c r="Q765" s="182"/>
      <c r="R765" s="182"/>
      <c r="S765" s="182"/>
      <c r="T765" s="183"/>
      <c r="AT765" s="177" t="s">
        <v>179</v>
      </c>
      <c r="AU765" s="177" t="s">
        <v>84</v>
      </c>
      <c r="AV765" s="14" t="s">
        <v>84</v>
      </c>
      <c r="AW765" s="14" t="s">
        <v>31</v>
      </c>
      <c r="AX765" s="14" t="s">
        <v>82</v>
      </c>
      <c r="AY765" s="177" t="s">
        <v>168</v>
      </c>
    </row>
    <row r="766" spans="1:65" s="2" customFormat="1" ht="37.9" customHeight="1">
      <c r="A766" s="33"/>
      <c r="B766" s="149"/>
      <c r="C766" s="150" t="s">
        <v>966</v>
      </c>
      <c r="D766" s="150" t="s">
        <v>170</v>
      </c>
      <c r="E766" s="151" t="s">
        <v>967</v>
      </c>
      <c r="F766" s="152" t="s">
        <v>968</v>
      </c>
      <c r="G766" s="153" t="s">
        <v>254</v>
      </c>
      <c r="H766" s="154">
        <v>24.914999999999999</v>
      </c>
      <c r="I766" s="155"/>
      <c r="J766" s="156">
        <f>ROUND(I766*H766,2)</f>
        <v>0</v>
      </c>
      <c r="K766" s="152" t="s">
        <v>1</v>
      </c>
      <c r="L766" s="34"/>
      <c r="M766" s="157" t="s">
        <v>1</v>
      </c>
      <c r="N766" s="158" t="s">
        <v>40</v>
      </c>
      <c r="O766" s="59"/>
      <c r="P766" s="159">
        <f>O766*H766</f>
        <v>0</v>
      </c>
      <c r="Q766" s="159">
        <v>6.9999999999999994E-5</v>
      </c>
      <c r="R766" s="159">
        <f>Q766*H766</f>
        <v>1.7440499999999998E-3</v>
      </c>
      <c r="S766" s="159">
        <v>0</v>
      </c>
      <c r="T766" s="160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1" t="s">
        <v>108</v>
      </c>
      <c r="AT766" s="161" t="s">
        <v>170</v>
      </c>
      <c r="AU766" s="161" t="s">
        <v>84</v>
      </c>
      <c r="AY766" s="18" t="s">
        <v>168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8" t="s">
        <v>82</v>
      </c>
      <c r="BK766" s="162">
        <f>ROUND(I766*H766,2)</f>
        <v>0</v>
      </c>
      <c r="BL766" s="18" t="s">
        <v>108</v>
      </c>
      <c r="BM766" s="161" t="s">
        <v>969</v>
      </c>
    </row>
    <row r="767" spans="1:65" s="2" customFormat="1" ht="19.5">
      <c r="A767" s="33"/>
      <c r="B767" s="34"/>
      <c r="C767" s="33"/>
      <c r="D767" s="163" t="s">
        <v>175</v>
      </c>
      <c r="E767" s="33"/>
      <c r="F767" s="164" t="s">
        <v>970</v>
      </c>
      <c r="G767" s="33"/>
      <c r="H767" s="33"/>
      <c r="I767" s="165"/>
      <c r="J767" s="33"/>
      <c r="K767" s="33"/>
      <c r="L767" s="34"/>
      <c r="M767" s="166"/>
      <c r="N767" s="167"/>
      <c r="O767" s="59"/>
      <c r="P767" s="59"/>
      <c r="Q767" s="59"/>
      <c r="R767" s="59"/>
      <c r="S767" s="59"/>
      <c r="T767" s="60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T767" s="18" t="s">
        <v>175</v>
      </c>
      <c r="AU767" s="18" t="s">
        <v>84</v>
      </c>
    </row>
    <row r="768" spans="1:65" s="2" customFormat="1" ht="39">
      <c r="A768" s="33"/>
      <c r="B768" s="34"/>
      <c r="C768" s="33"/>
      <c r="D768" s="163" t="s">
        <v>177</v>
      </c>
      <c r="E768" s="33"/>
      <c r="F768" s="168" t="s">
        <v>971</v>
      </c>
      <c r="G768" s="33"/>
      <c r="H768" s="33"/>
      <c r="I768" s="165"/>
      <c r="J768" s="33"/>
      <c r="K768" s="33"/>
      <c r="L768" s="34"/>
      <c r="M768" s="166"/>
      <c r="N768" s="167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T768" s="18" t="s">
        <v>177</v>
      </c>
      <c r="AU768" s="18" t="s">
        <v>84</v>
      </c>
    </row>
    <row r="769" spans="1:65" s="13" customFormat="1">
      <c r="B769" s="169"/>
      <c r="D769" s="163" t="s">
        <v>179</v>
      </c>
      <c r="E769" s="170" t="s">
        <v>1</v>
      </c>
      <c r="F769" s="171" t="s">
        <v>972</v>
      </c>
      <c r="H769" s="170" t="s">
        <v>1</v>
      </c>
      <c r="I769" s="172"/>
      <c r="L769" s="169"/>
      <c r="M769" s="173"/>
      <c r="N769" s="174"/>
      <c r="O769" s="174"/>
      <c r="P769" s="174"/>
      <c r="Q769" s="174"/>
      <c r="R769" s="174"/>
      <c r="S769" s="174"/>
      <c r="T769" s="175"/>
      <c r="AT769" s="170" t="s">
        <v>179</v>
      </c>
      <c r="AU769" s="170" t="s">
        <v>84</v>
      </c>
      <c r="AV769" s="13" t="s">
        <v>82</v>
      </c>
      <c r="AW769" s="13" t="s">
        <v>31</v>
      </c>
      <c r="AX769" s="13" t="s">
        <v>75</v>
      </c>
      <c r="AY769" s="170" t="s">
        <v>168</v>
      </c>
    </row>
    <row r="770" spans="1:65" s="14" customFormat="1">
      <c r="B770" s="176"/>
      <c r="D770" s="163" t="s">
        <v>179</v>
      </c>
      <c r="E770" s="177" t="s">
        <v>1</v>
      </c>
      <c r="F770" s="178" t="s">
        <v>973</v>
      </c>
      <c r="H770" s="179">
        <v>24.914999999999999</v>
      </c>
      <c r="I770" s="180"/>
      <c r="L770" s="176"/>
      <c r="M770" s="181"/>
      <c r="N770" s="182"/>
      <c r="O770" s="182"/>
      <c r="P770" s="182"/>
      <c r="Q770" s="182"/>
      <c r="R770" s="182"/>
      <c r="S770" s="182"/>
      <c r="T770" s="183"/>
      <c r="AT770" s="177" t="s">
        <v>179</v>
      </c>
      <c r="AU770" s="177" t="s">
        <v>84</v>
      </c>
      <c r="AV770" s="14" t="s">
        <v>84</v>
      </c>
      <c r="AW770" s="14" t="s">
        <v>31</v>
      </c>
      <c r="AX770" s="14" t="s">
        <v>82</v>
      </c>
      <c r="AY770" s="177" t="s">
        <v>168</v>
      </c>
    </row>
    <row r="771" spans="1:65" s="2" customFormat="1" ht="24.2" customHeight="1">
      <c r="A771" s="33"/>
      <c r="B771" s="149"/>
      <c r="C771" s="150" t="s">
        <v>974</v>
      </c>
      <c r="D771" s="150" t="s">
        <v>170</v>
      </c>
      <c r="E771" s="151" t="s">
        <v>975</v>
      </c>
      <c r="F771" s="152" t="s">
        <v>976</v>
      </c>
      <c r="G771" s="153" t="s">
        <v>670</v>
      </c>
      <c r="H771" s="154">
        <v>14</v>
      </c>
      <c r="I771" s="155"/>
      <c r="J771" s="156">
        <f>ROUND(I771*H771,2)</f>
        <v>0</v>
      </c>
      <c r="K771" s="152" t="s">
        <v>187</v>
      </c>
      <c r="L771" s="34"/>
      <c r="M771" s="157" t="s">
        <v>1</v>
      </c>
      <c r="N771" s="158" t="s">
        <v>40</v>
      </c>
      <c r="O771" s="59"/>
      <c r="P771" s="159">
        <f>O771*H771</f>
        <v>0</v>
      </c>
      <c r="Q771" s="159">
        <v>0.21734000000000001</v>
      </c>
      <c r="R771" s="159">
        <f>Q771*H771</f>
        <v>3.0427599999999999</v>
      </c>
      <c r="S771" s="159">
        <v>0</v>
      </c>
      <c r="T771" s="160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1" t="s">
        <v>108</v>
      </c>
      <c r="AT771" s="161" t="s">
        <v>170</v>
      </c>
      <c r="AU771" s="161" t="s">
        <v>84</v>
      </c>
      <c r="AY771" s="18" t="s">
        <v>168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8" t="s">
        <v>82</v>
      </c>
      <c r="BK771" s="162">
        <f>ROUND(I771*H771,2)</f>
        <v>0</v>
      </c>
      <c r="BL771" s="18" t="s">
        <v>108</v>
      </c>
      <c r="BM771" s="161" t="s">
        <v>977</v>
      </c>
    </row>
    <row r="772" spans="1:65" s="2" customFormat="1" ht="19.5">
      <c r="A772" s="33"/>
      <c r="B772" s="34"/>
      <c r="C772" s="33"/>
      <c r="D772" s="163" t="s">
        <v>175</v>
      </c>
      <c r="E772" s="33"/>
      <c r="F772" s="164" t="s">
        <v>978</v>
      </c>
      <c r="G772" s="33"/>
      <c r="H772" s="33"/>
      <c r="I772" s="165"/>
      <c r="J772" s="33"/>
      <c r="K772" s="33"/>
      <c r="L772" s="34"/>
      <c r="M772" s="166"/>
      <c r="N772" s="167"/>
      <c r="O772" s="59"/>
      <c r="P772" s="59"/>
      <c r="Q772" s="59"/>
      <c r="R772" s="59"/>
      <c r="S772" s="59"/>
      <c r="T772" s="60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T772" s="18" t="s">
        <v>175</v>
      </c>
      <c r="AU772" s="18" t="s">
        <v>84</v>
      </c>
    </row>
    <row r="773" spans="1:65" s="2" customFormat="1" ht="29.25">
      <c r="A773" s="33"/>
      <c r="B773" s="34"/>
      <c r="C773" s="33"/>
      <c r="D773" s="163" t="s">
        <v>177</v>
      </c>
      <c r="E773" s="33"/>
      <c r="F773" s="168" t="s">
        <v>979</v>
      </c>
      <c r="G773" s="33"/>
      <c r="H773" s="33"/>
      <c r="I773" s="165"/>
      <c r="J773" s="33"/>
      <c r="K773" s="33"/>
      <c r="L773" s="34"/>
      <c r="M773" s="166"/>
      <c r="N773" s="167"/>
      <c r="O773" s="59"/>
      <c r="P773" s="59"/>
      <c r="Q773" s="59"/>
      <c r="R773" s="59"/>
      <c r="S773" s="59"/>
      <c r="T773" s="60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T773" s="18" t="s">
        <v>177</v>
      </c>
      <c r="AU773" s="18" t="s">
        <v>84</v>
      </c>
    </row>
    <row r="774" spans="1:65" s="14" customFormat="1">
      <c r="B774" s="176"/>
      <c r="D774" s="163" t="s">
        <v>179</v>
      </c>
      <c r="E774" s="177" t="s">
        <v>1</v>
      </c>
      <c r="F774" s="178" t="s">
        <v>917</v>
      </c>
      <c r="H774" s="179">
        <v>11</v>
      </c>
      <c r="I774" s="180"/>
      <c r="L774" s="176"/>
      <c r="M774" s="181"/>
      <c r="N774" s="182"/>
      <c r="O774" s="182"/>
      <c r="P774" s="182"/>
      <c r="Q774" s="182"/>
      <c r="R774" s="182"/>
      <c r="S774" s="182"/>
      <c r="T774" s="183"/>
      <c r="AT774" s="177" t="s">
        <v>179</v>
      </c>
      <c r="AU774" s="177" t="s">
        <v>84</v>
      </c>
      <c r="AV774" s="14" t="s">
        <v>84</v>
      </c>
      <c r="AW774" s="14" t="s">
        <v>31</v>
      </c>
      <c r="AX774" s="14" t="s">
        <v>75</v>
      </c>
      <c r="AY774" s="177" t="s">
        <v>168</v>
      </c>
    </row>
    <row r="775" spans="1:65" s="14" customFormat="1">
      <c r="B775" s="176"/>
      <c r="D775" s="163" t="s">
        <v>179</v>
      </c>
      <c r="E775" s="177" t="s">
        <v>1</v>
      </c>
      <c r="F775" s="178" t="s">
        <v>980</v>
      </c>
      <c r="H775" s="179">
        <v>3</v>
      </c>
      <c r="I775" s="180"/>
      <c r="L775" s="176"/>
      <c r="M775" s="181"/>
      <c r="N775" s="182"/>
      <c r="O775" s="182"/>
      <c r="P775" s="182"/>
      <c r="Q775" s="182"/>
      <c r="R775" s="182"/>
      <c r="S775" s="182"/>
      <c r="T775" s="183"/>
      <c r="AT775" s="177" t="s">
        <v>179</v>
      </c>
      <c r="AU775" s="177" t="s">
        <v>84</v>
      </c>
      <c r="AV775" s="14" t="s">
        <v>84</v>
      </c>
      <c r="AW775" s="14" t="s">
        <v>31</v>
      </c>
      <c r="AX775" s="14" t="s">
        <v>75</v>
      </c>
      <c r="AY775" s="177" t="s">
        <v>168</v>
      </c>
    </row>
    <row r="776" spans="1:65" s="15" customFormat="1">
      <c r="B776" s="184"/>
      <c r="D776" s="163" t="s">
        <v>179</v>
      </c>
      <c r="E776" s="185" t="s">
        <v>1</v>
      </c>
      <c r="F776" s="186" t="s">
        <v>184</v>
      </c>
      <c r="H776" s="187">
        <v>14</v>
      </c>
      <c r="I776" s="188"/>
      <c r="L776" s="184"/>
      <c r="M776" s="189"/>
      <c r="N776" s="190"/>
      <c r="O776" s="190"/>
      <c r="P776" s="190"/>
      <c r="Q776" s="190"/>
      <c r="R776" s="190"/>
      <c r="S776" s="190"/>
      <c r="T776" s="191"/>
      <c r="AT776" s="185" t="s">
        <v>179</v>
      </c>
      <c r="AU776" s="185" t="s">
        <v>84</v>
      </c>
      <c r="AV776" s="15" t="s">
        <v>108</v>
      </c>
      <c r="AW776" s="15" t="s">
        <v>31</v>
      </c>
      <c r="AX776" s="15" t="s">
        <v>82</v>
      </c>
      <c r="AY776" s="185" t="s">
        <v>168</v>
      </c>
    </row>
    <row r="777" spans="1:65" s="2" customFormat="1" ht="37.9" customHeight="1">
      <c r="A777" s="33"/>
      <c r="B777" s="149"/>
      <c r="C777" s="200" t="s">
        <v>981</v>
      </c>
      <c r="D777" s="200" t="s">
        <v>523</v>
      </c>
      <c r="E777" s="201" t="s">
        <v>982</v>
      </c>
      <c r="F777" s="202" t="s">
        <v>983</v>
      </c>
      <c r="G777" s="203" t="s">
        <v>670</v>
      </c>
      <c r="H777" s="204">
        <v>14</v>
      </c>
      <c r="I777" s="205"/>
      <c r="J777" s="206">
        <f>ROUND(I777*H777,2)</f>
        <v>0</v>
      </c>
      <c r="K777" s="202" t="s">
        <v>187</v>
      </c>
      <c r="L777" s="207"/>
      <c r="M777" s="208" t="s">
        <v>1</v>
      </c>
      <c r="N777" s="209" t="s">
        <v>40</v>
      </c>
      <c r="O777" s="59"/>
      <c r="P777" s="159">
        <f>O777*H777</f>
        <v>0</v>
      </c>
      <c r="Q777" s="159">
        <v>5.6300000000000003E-2</v>
      </c>
      <c r="R777" s="159">
        <f>Q777*H777</f>
        <v>0.78820000000000001</v>
      </c>
      <c r="S777" s="159">
        <v>0</v>
      </c>
      <c r="T777" s="160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1" t="s">
        <v>244</v>
      </c>
      <c r="AT777" s="161" t="s">
        <v>523</v>
      </c>
      <c r="AU777" s="161" t="s">
        <v>84</v>
      </c>
      <c r="AY777" s="18" t="s">
        <v>168</v>
      </c>
      <c r="BE777" s="162">
        <f>IF(N777="základní",J777,0)</f>
        <v>0</v>
      </c>
      <c r="BF777" s="162">
        <f>IF(N777="snížená",J777,0)</f>
        <v>0</v>
      </c>
      <c r="BG777" s="162">
        <f>IF(N777="zákl. přenesená",J777,0)</f>
        <v>0</v>
      </c>
      <c r="BH777" s="162">
        <f>IF(N777="sníž. přenesená",J777,0)</f>
        <v>0</v>
      </c>
      <c r="BI777" s="162">
        <f>IF(N777="nulová",J777,0)</f>
        <v>0</v>
      </c>
      <c r="BJ777" s="18" t="s">
        <v>82</v>
      </c>
      <c r="BK777" s="162">
        <f>ROUND(I777*H777,2)</f>
        <v>0</v>
      </c>
      <c r="BL777" s="18" t="s">
        <v>108</v>
      </c>
      <c r="BM777" s="161" t="s">
        <v>984</v>
      </c>
    </row>
    <row r="778" spans="1:65" s="2" customFormat="1" ht="19.5">
      <c r="A778" s="33"/>
      <c r="B778" s="34"/>
      <c r="C778" s="33"/>
      <c r="D778" s="163" t="s">
        <v>175</v>
      </c>
      <c r="E778" s="33"/>
      <c r="F778" s="164" t="s">
        <v>983</v>
      </c>
      <c r="G778" s="33"/>
      <c r="H778" s="33"/>
      <c r="I778" s="165"/>
      <c r="J778" s="33"/>
      <c r="K778" s="33"/>
      <c r="L778" s="34"/>
      <c r="M778" s="166"/>
      <c r="N778" s="167"/>
      <c r="O778" s="59"/>
      <c r="P778" s="59"/>
      <c r="Q778" s="59"/>
      <c r="R778" s="59"/>
      <c r="S778" s="59"/>
      <c r="T778" s="60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T778" s="18" t="s">
        <v>175</v>
      </c>
      <c r="AU778" s="18" t="s">
        <v>84</v>
      </c>
    </row>
    <row r="779" spans="1:65" s="2" customFormat="1" ht="24.2" customHeight="1">
      <c r="A779" s="33"/>
      <c r="B779" s="149"/>
      <c r="C779" s="150" t="s">
        <v>985</v>
      </c>
      <c r="D779" s="150" t="s">
        <v>170</v>
      </c>
      <c r="E779" s="151" t="s">
        <v>986</v>
      </c>
      <c r="F779" s="152" t="s">
        <v>987</v>
      </c>
      <c r="G779" s="153" t="s">
        <v>670</v>
      </c>
      <c r="H779" s="154">
        <v>9</v>
      </c>
      <c r="I779" s="155"/>
      <c r="J779" s="156">
        <f>ROUND(I779*H779,2)</f>
        <v>0</v>
      </c>
      <c r="K779" s="152" t="s">
        <v>187</v>
      </c>
      <c r="L779" s="34"/>
      <c r="M779" s="157" t="s">
        <v>1</v>
      </c>
      <c r="N779" s="158" t="s">
        <v>40</v>
      </c>
      <c r="O779" s="59"/>
      <c r="P779" s="159">
        <f>O779*H779</f>
        <v>0</v>
      </c>
      <c r="Q779" s="159">
        <v>0</v>
      </c>
      <c r="R779" s="159">
        <f>Q779*H779</f>
        <v>0</v>
      </c>
      <c r="S779" s="159">
        <v>0.2</v>
      </c>
      <c r="T779" s="160">
        <f>S779*H779</f>
        <v>1.8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1" t="s">
        <v>108</v>
      </c>
      <c r="AT779" s="161" t="s">
        <v>170</v>
      </c>
      <c r="AU779" s="161" t="s">
        <v>84</v>
      </c>
      <c r="AY779" s="18" t="s">
        <v>168</v>
      </c>
      <c r="BE779" s="162">
        <f>IF(N779="základní",J779,0)</f>
        <v>0</v>
      </c>
      <c r="BF779" s="162">
        <f>IF(N779="snížená",J779,0)</f>
        <v>0</v>
      </c>
      <c r="BG779" s="162">
        <f>IF(N779="zákl. přenesená",J779,0)</f>
        <v>0</v>
      </c>
      <c r="BH779" s="162">
        <f>IF(N779="sníž. přenesená",J779,0)</f>
        <v>0</v>
      </c>
      <c r="BI779" s="162">
        <f>IF(N779="nulová",J779,0)</f>
        <v>0</v>
      </c>
      <c r="BJ779" s="18" t="s">
        <v>82</v>
      </c>
      <c r="BK779" s="162">
        <f>ROUND(I779*H779,2)</f>
        <v>0</v>
      </c>
      <c r="BL779" s="18" t="s">
        <v>108</v>
      </c>
      <c r="BM779" s="161" t="s">
        <v>988</v>
      </c>
    </row>
    <row r="780" spans="1:65" s="2" customFormat="1" ht="19.5">
      <c r="A780" s="33"/>
      <c r="B780" s="34"/>
      <c r="C780" s="33"/>
      <c r="D780" s="163" t="s">
        <v>175</v>
      </c>
      <c r="E780" s="33"/>
      <c r="F780" s="164" t="s">
        <v>989</v>
      </c>
      <c r="G780" s="33"/>
      <c r="H780" s="33"/>
      <c r="I780" s="165"/>
      <c r="J780" s="33"/>
      <c r="K780" s="33"/>
      <c r="L780" s="34"/>
      <c r="M780" s="166"/>
      <c r="N780" s="167"/>
      <c r="O780" s="59"/>
      <c r="P780" s="59"/>
      <c r="Q780" s="59"/>
      <c r="R780" s="59"/>
      <c r="S780" s="59"/>
      <c r="T780" s="60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T780" s="18" t="s">
        <v>175</v>
      </c>
      <c r="AU780" s="18" t="s">
        <v>84</v>
      </c>
    </row>
    <row r="781" spans="1:65" s="2" customFormat="1" ht="29.25">
      <c r="A781" s="33"/>
      <c r="B781" s="34"/>
      <c r="C781" s="33"/>
      <c r="D781" s="163" t="s">
        <v>177</v>
      </c>
      <c r="E781" s="33"/>
      <c r="F781" s="168" t="s">
        <v>990</v>
      </c>
      <c r="G781" s="33"/>
      <c r="H781" s="33"/>
      <c r="I781" s="165"/>
      <c r="J781" s="33"/>
      <c r="K781" s="33"/>
      <c r="L781" s="34"/>
      <c r="M781" s="166"/>
      <c r="N781" s="167"/>
      <c r="O781" s="59"/>
      <c r="P781" s="59"/>
      <c r="Q781" s="59"/>
      <c r="R781" s="59"/>
      <c r="S781" s="59"/>
      <c r="T781" s="60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T781" s="18" t="s">
        <v>177</v>
      </c>
      <c r="AU781" s="18" t="s">
        <v>84</v>
      </c>
    </row>
    <row r="782" spans="1:65" s="14" customFormat="1">
      <c r="B782" s="176"/>
      <c r="D782" s="163" t="s">
        <v>179</v>
      </c>
      <c r="E782" s="177" t="s">
        <v>1</v>
      </c>
      <c r="F782" s="178" t="s">
        <v>991</v>
      </c>
      <c r="H782" s="179">
        <v>1</v>
      </c>
      <c r="I782" s="180"/>
      <c r="L782" s="176"/>
      <c r="M782" s="181"/>
      <c r="N782" s="182"/>
      <c r="O782" s="182"/>
      <c r="P782" s="182"/>
      <c r="Q782" s="182"/>
      <c r="R782" s="182"/>
      <c r="S782" s="182"/>
      <c r="T782" s="183"/>
      <c r="AT782" s="177" t="s">
        <v>179</v>
      </c>
      <c r="AU782" s="177" t="s">
        <v>84</v>
      </c>
      <c r="AV782" s="14" t="s">
        <v>84</v>
      </c>
      <c r="AW782" s="14" t="s">
        <v>31</v>
      </c>
      <c r="AX782" s="14" t="s">
        <v>75</v>
      </c>
      <c r="AY782" s="177" t="s">
        <v>168</v>
      </c>
    </row>
    <row r="783" spans="1:65" s="14" customFormat="1">
      <c r="B783" s="176"/>
      <c r="D783" s="163" t="s">
        <v>179</v>
      </c>
      <c r="E783" s="177" t="s">
        <v>1</v>
      </c>
      <c r="F783" s="178" t="s">
        <v>992</v>
      </c>
      <c r="H783" s="179">
        <v>1</v>
      </c>
      <c r="I783" s="180"/>
      <c r="L783" s="176"/>
      <c r="M783" s="181"/>
      <c r="N783" s="182"/>
      <c r="O783" s="182"/>
      <c r="P783" s="182"/>
      <c r="Q783" s="182"/>
      <c r="R783" s="182"/>
      <c r="S783" s="182"/>
      <c r="T783" s="183"/>
      <c r="AT783" s="177" t="s">
        <v>179</v>
      </c>
      <c r="AU783" s="177" t="s">
        <v>84</v>
      </c>
      <c r="AV783" s="14" t="s">
        <v>84</v>
      </c>
      <c r="AW783" s="14" t="s">
        <v>31</v>
      </c>
      <c r="AX783" s="14" t="s">
        <v>75</v>
      </c>
      <c r="AY783" s="177" t="s">
        <v>168</v>
      </c>
    </row>
    <row r="784" spans="1:65" s="14" customFormat="1">
      <c r="B784" s="176"/>
      <c r="D784" s="163" t="s">
        <v>179</v>
      </c>
      <c r="E784" s="177" t="s">
        <v>1</v>
      </c>
      <c r="F784" s="178" t="s">
        <v>993</v>
      </c>
      <c r="H784" s="179">
        <v>7</v>
      </c>
      <c r="I784" s="180"/>
      <c r="L784" s="176"/>
      <c r="M784" s="181"/>
      <c r="N784" s="182"/>
      <c r="O784" s="182"/>
      <c r="P784" s="182"/>
      <c r="Q784" s="182"/>
      <c r="R784" s="182"/>
      <c r="S784" s="182"/>
      <c r="T784" s="183"/>
      <c r="AT784" s="177" t="s">
        <v>179</v>
      </c>
      <c r="AU784" s="177" t="s">
        <v>84</v>
      </c>
      <c r="AV784" s="14" t="s">
        <v>84</v>
      </c>
      <c r="AW784" s="14" t="s">
        <v>31</v>
      </c>
      <c r="AX784" s="14" t="s">
        <v>75</v>
      </c>
      <c r="AY784" s="177" t="s">
        <v>168</v>
      </c>
    </row>
    <row r="785" spans="1:65" s="15" customFormat="1">
      <c r="B785" s="184"/>
      <c r="D785" s="163" t="s">
        <v>179</v>
      </c>
      <c r="E785" s="185" t="s">
        <v>1</v>
      </c>
      <c r="F785" s="186" t="s">
        <v>184</v>
      </c>
      <c r="H785" s="187">
        <v>9</v>
      </c>
      <c r="I785" s="188"/>
      <c r="L785" s="184"/>
      <c r="M785" s="189"/>
      <c r="N785" s="190"/>
      <c r="O785" s="190"/>
      <c r="P785" s="190"/>
      <c r="Q785" s="190"/>
      <c r="R785" s="190"/>
      <c r="S785" s="190"/>
      <c r="T785" s="191"/>
      <c r="AT785" s="185" t="s">
        <v>179</v>
      </c>
      <c r="AU785" s="185" t="s">
        <v>84</v>
      </c>
      <c r="AV785" s="15" t="s">
        <v>108</v>
      </c>
      <c r="AW785" s="15" t="s">
        <v>31</v>
      </c>
      <c r="AX785" s="15" t="s">
        <v>82</v>
      </c>
      <c r="AY785" s="185" t="s">
        <v>168</v>
      </c>
    </row>
    <row r="786" spans="1:65" s="2" customFormat="1" ht="24.2" customHeight="1">
      <c r="A786" s="33"/>
      <c r="B786" s="149"/>
      <c r="C786" s="150" t="s">
        <v>994</v>
      </c>
      <c r="D786" s="150" t="s">
        <v>170</v>
      </c>
      <c r="E786" s="151" t="s">
        <v>995</v>
      </c>
      <c r="F786" s="152" t="s">
        <v>996</v>
      </c>
      <c r="G786" s="153" t="s">
        <v>670</v>
      </c>
      <c r="H786" s="154">
        <v>13</v>
      </c>
      <c r="I786" s="155"/>
      <c r="J786" s="156">
        <f>ROUND(I786*H786,2)</f>
        <v>0</v>
      </c>
      <c r="K786" s="152" t="s">
        <v>187</v>
      </c>
      <c r="L786" s="34"/>
      <c r="M786" s="157" t="s">
        <v>1</v>
      </c>
      <c r="N786" s="158" t="s">
        <v>40</v>
      </c>
      <c r="O786" s="59"/>
      <c r="P786" s="159">
        <f>O786*H786</f>
        <v>0</v>
      </c>
      <c r="Q786" s="159">
        <v>1.3600000000000001E-3</v>
      </c>
      <c r="R786" s="159">
        <f>Q786*H786</f>
        <v>1.7680000000000001E-2</v>
      </c>
      <c r="S786" s="159">
        <v>0</v>
      </c>
      <c r="T786" s="160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1" t="s">
        <v>108</v>
      </c>
      <c r="AT786" s="161" t="s">
        <v>170</v>
      </c>
      <c r="AU786" s="161" t="s">
        <v>84</v>
      </c>
      <c r="AY786" s="18" t="s">
        <v>168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8" t="s">
        <v>82</v>
      </c>
      <c r="BK786" s="162">
        <f>ROUND(I786*H786,2)</f>
        <v>0</v>
      </c>
      <c r="BL786" s="18" t="s">
        <v>108</v>
      </c>
      <c r="BM786" s="161" t="s">
        <v>997</v>
      </c>
    </row>
    <row r="787" spans="1:65" s="2" customFormat="1" ht="19.5">
      <c r="A787" s="33"/>
      <c r="B787" s="34"/>
      <c r="C787" s="33"/>
      <c r="D787" s="163" t="s">
        <v>175</v>
      </c>
      <c r="E787" s="33"/>
      <c r="F787" s="164" t="s">
        <v>998</v>
      </c>
      <c r="G787" s="33"/>
      <c r="H787" s="33"/>
      <c r="I787" s="165"/>
      <c r="J787" s="33"/>
      <c r="K787" s="33"/>
      <c r="L787" s="34"/>
      <c r="M787" s="166"/>
      <c r="N787" s="167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T787" s="18" t="s">
        <v>175</v>
      </c>
      <c r="AU787" s="18" t="s">
        <v>84</v>
      </c>
    </row>
    <row r="788" spans="1:65" s="2" customFormat="1" ht="19.5">
      <c r="A788" s="33"/>
      <c r="B788" s="34"/>
      <c r="C788" s="33"/>
      <c r="D788" s="163" t="s">
        <v>177</v>
      </c>
      <c r="E788" s="33"/>
      <c r="F788" s="168" t="s">
        <v>178</v>
      </c>
      <c r="G788" s="33"/>
      <c r="H788" s="33"/>
      <c r="I788" s="165"/>
      <c r="J788" s="33"/>
      <c r="K788" s="33"/>
      <c r="L788" s="34"/>
      <c r="M788" s="166"/>
      <c r="N788" s="167"/>
      <c r="O788" s="59"/>
      <c r="P788" s="59"/>
      <c r="Q788" s="59"/>
      <c r="R788" s="59"/>
      <c r="S788" s="59"/>
      <c r="T788" s="60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T788" s="18" t="s">
        <v>177</v>
      </c>
      <c r="AU788" s="18" t="s">
        <v>84</v>
      </c>
    </row>
    <row r="789" spans="1:65" s="13" customFormat="1">
      <c r="B789" s="169"/>
      <c r="D789" s="163" t="s">
        <v>179</v>
      </c>
      <c r="E789" s="170" t="s">
        <v>1</v>
      </c>
      <c r="F789" s="171" t="s">
        <v>594</v>
      </c>
      <c r="H789" s="170" t="s">
        <v>1</v>
      </c>
      <c r="I789" s="172"/>
      <c r="L789" s="169"/>
      <c r="M789" s="173"/>
      <c r="N789" s="174"/>
      <c r="O789" s="174"/>
      <c r="P789" s="174"/>
      <c r="Q789" s="174"/>
      <c r="R789" s="174"/>
      <c r="S789" s="174"/>
      <c r="T789" s="175"/>
      <c r="AT789" s="170" t="s">
        <v>179</v>
      </c>
      <c r="AU789" s="170" t="s">
        <v>84</v>
      </c>
      <c r="AV789" s="13" t="s">
        <v>82</v>
      </c>
      <c r="AW789" s="13" t="s">
        <v>31</v>
      </c>
      <c r="AX789" s="13" t="s">
        <v>75</v>
      </c>
      <c r="AY789" s="170" t="s">
        <v>168</v>
      </c>
    </row>
    <row r="790" spans="1:65" s="14" customFormat="1">
      <c r="B790" s="176"/>
      <c r="D790" s="163" t="s">
        <v>179</v>
      </c>
      <c r="E790" s="177" t="s">
        <v>1</v>
      </c>
      <c r="F790" s="178" t="s">
        <v>999</v>
      </c>
      <c r="H790" s="179">
        <v>6</v>
      </c>
      <c r="I790" s="180"/>
      <c r="L790" s="176"/>
      <c r="M790" s="181"/>
      <c r="N790" s="182"/>
      <c r="O790" s="182"/>
      <c r="P790" s="182"/>
      <c r="Q790" s="182"/>
      <c r="R790" s="182"/>
      <c r="S790" s="182"/>
      <c r="T790" s="183"/>
      <c r="AT790" s="177" t="s">
        <v>179</v>
      </c>
      <c r="AU790" s="177" t="s">
        <v>84</v>
      </c>
      <c r="AV790" s="14" t="s">
        <v>84</v>
      </c>
      <c r="AW790" s="14" t="s">
        <v>31</v>
      </c>
      <c r="AX790" s="14" t="s">
        <v>75</v>
      </c>
      <c r="AY790" s="177" t="s">
        <v>168</v>
      </c>
    </row>
    <row r="791" spans="1:65" s="14" customFormat="1">
      <c r="B791" s="176"/>
      <c r="D791" s="163" t="s">
        <v>179</v>
      </c>
      <c r="E791" s="177" t="s">
        <v>1</v>
      </c>
      <c r="F791" s="178" t="s">
        <v>1000</v>
      </c>
      <c r="H791" s="179">
        <v>2</v>
      </c>
      <c r="I791" s="180"/>
      <c r="L791" s="176"/>
      <c r="M791" s="181"/>
      <c r="N791" s="182"/>
      <c r="O791" s="182"/>
      <c r="P791" s="182"/>
      <c r="Q791" s="182"/>
      <c r="R791" s="182"/>
      <c r="S791" s="182"/>
      <c r="T791" s="183"/>
      <c r="AT791" s="177" t="s">
        <v>179</v>
      </c>
      <c r="AU791" s="177" t="s">
        <v>84</v>
      </c>
      <c r="AV791" s="14" t="s">
        <v>84</v>
      </c>
      <c r="AW791" s="14" t="s">
        <v>31</v>
      </c>
      <c r="AX791" s="14" t="s">
        <v>75</v>
      </c>
      <c r="AY791" s="177" t="s">
        <v>168</v>
      </c>
    </row>
    <row r="792" spans="1:65" s="14" customFormat="1">
      <c r="B792" s="176"/>
      <c r="D792" s="163" t="s">
        <v>179</v>
      </c>
      <c r="E792" s="177" t="s">
        <v>1</v>
      </c>
      <c r="F792" s="178" t="s">
        <v>1001</v>
      </c>
      <c r="H792" s="179">
        <v>5</v>
      </c>
      <c r="I792" s="180"/>
      <c r="L792" s="176"/>
      <c r="M792" s="181"/>
      <c r="N792" s="182"/>
      <c r="O792" s="182"/>
      <c r="P792" s="182"/>
      <c r="Q792" s="182"/>
      <c r="R792" s="182"/>
      <c r="S792" s="182"/>
      <c r="T792" s="183"/>
      <c r="AT792" s="177" t="s">
        <v>179</v>
      </c>
      <c r="AU792" s="177" t="s">
        <v>84</v>
      </c>
      <c r="AV792" s="14" t="s">
        <v>84</v>
      </c>
      <c r="AW792" s="14" t="s">
        <v>31</v>
      </c>
      <c r="AX792" s="14" t="s">
        <v>75</v>
      </c>
      <c r="AY792" s="177" t="s">
        <v>168</v>
      </c>
    </row>
    <row r="793" spans="1:65" s="15" customFormat="1">
      <c r="B793" s="184"/>
      <c r="D793" s="163" t="s">
        <v>179</v>
      </c>
      <c r="E793" s="185" t="s">
        <v>1</v>
      </c>
      <c r="F793" s="186" t="s">
        <v>184</v>
      </c>
      <c r="H793" s="187">
        <v>13</v>
      </c>
      <c r="I793" s="188"/>
      <c r="L793" s="184"/>
      <c r="M793" s="189"/>
      <c r="N793" s="190"/>
      <c r="O793" s="190"/>
      <c r="P793" s="190"/>
      <c r="Q793" s="190"/>
      <c r="R793" s="190"/>
      <c r="S793" s="190"/>
      <c r="T793" s="191"/>
      <c r="AT793" s="185" t="s">
        <v>179</v>
      </c>
      <c r="AU793" s="185" t="s">
        <v>84</v>
      </c>
      <c r="AV793" s="15" t="s">
        <v>108</v>
      </c>
      <c r="AW793" s="15" t="s">
        <v>31</v>
      </c>
      <c r="AX793" s="15" t="s">
        <v>82</v>
      </c>
      <c r="AY793" s="185" t="s">
        <v>168</v>
      </c>
    </row>
    <row r="794" spans="1:65" s="2" customFormat="1" ht="21.75" customHeight="1">
      <c r="A794" s="33"/>
      <c r="B794" s="149"/>
      <c r="C794" s="150" t="s">
        <v>1002</v>
      </c>
      <c r="D794" s="150" t="s">
        <v>170</v>
      </c>
      <c r="E794" s="151" t="s">
        <v>1003</v>
      </c>
      <c r="F794" s="152" t="s">
        <v>1004</v>
      </c>
      <c r="G794" s="153" t="s">
        <v>319</v>
      </c>
      <c r="H794" s="154">
        <v>0.126</v>
      </c>
      <c r="I794" s="155"/>
      <c r="J794" s="156">
        <f>ROUND(I794*H794,2)</f>
        <v>0</v>
      </c>
      <c r="K794" s="152" t="s">
        <v>187</v>
      </c>
      <c r="L794" s="34"/>
      <c r="M794" s="157" t="s">
        <v>1</v>
      </c>
      <c r="N794" s="158" t="s">
        <v>40</v>
      </c>
      <c r="O794" s="59"/>
      <c r="P794" s="159">
        <f>O794*H794</f>
        <v>0</v>
      </c>
      <c r="Q794" s="159">
        <v>2.3010199999999998</v>
      </c>
      <c r="R794" s="159">
        <f>Q794*H794</f>
        <v>0.28992851999999997</v>
      </c>
      <c r="S794" s="159">
        <v>0</v>
      </c>
      <c r="T794" s="160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61" t="s">
        <v>108</v>
      </c>
      <c r="AT794" s="161" t="s">
        <v>170</v>
      </c>
      <c r="AU794" s="161" t="s">
        <v>84</v>
      </c>
      <c r="AY794" s="18" t="s">
        <v>168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8" t="s">
        <v>82</v>
      </c>
      <c r="BK794" s="162">
        <f>ROUND(I794*H794,2)</f>
        <v>0</v>
      </c>
      <c r="BL794" s="18" t="s">
        <v>108</v>
      </c>
      <c r="BM794" s="161" t="s">
        <v>1005</v>
      </c>
    </row>
    <row r="795" spans="1:65" s="2" customFormat="1" ht="19.5">
      <c r="A795" s="33"/>
      <c r="B795" s="34"/>
      <c r="C795" s="33"/>
      <c r="D795" s="163" t="s">
        <v>175</v>
      </c>
      <c r="E795" s="33"/>
      <c r="F795" s="164" t="s">
        <v>1006</v>
      </c>
      <c r="G795" s="33"/>
      <c r="H795" s="33"/>
      <c r="I795" s="165"/>
      <c r="J795" s="33"/>
      <c r="K795" s="33"/>
      <c r="L795" s="34"/>
      <c r="M795" s="166"/>
      <c r="N795" s="167"/>
      <c r="O795" s="59"/>
      <c r="P795" s="59"/>
      <c r="Q795" s="59"/>
      <c r="R795" s="59"/>
      <c r="S795" s="59"/>
      <c r="T795" s="60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T795" s="18" t="s">
        <v>175</v>
      </c>
      <c r="AU795" s="18" t="s">
        <v>84</v>
      </c>
    </row>
    <row r="796" spans="1:65" s="2" customFormat="1" ht="19.5">
      <c r="A796" s="33"/>
      <c r="B796" s="34"/>
      <c r="C796" s="33"/>
      <c r="D796" s="163" t="s">
        <v>177</v>
      </c>
      <c r="E796" s="33"/>
      <c r="F796" s="168" t="s">
        <v>178</v>
      </c>
      <c r="G796" s="33"/>
      <c r="H796" s="33"/>
      <c r="I796" s="165"/>
      <c r="J796" s="33"/>
      <c r="K796" s="33"/>
      <c r="L796" s="34"/>
      <c r="M796" s="166"/>
      <c r="N796" s="167"/>
      <c r="O796" s="59"/>
      <c r="P796" s="59"/>
      <c r="Q796" s="59"/>
      <c r="R796" s="59"/>
      <c r="S796" s="59"/>
      <c r="T796" s="60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T796" s="18" t="s">
        <v>177</v>
      </c>
      <c r="AU796" s="18" t="s">
        <v>84</v>
      </c>
    </row>
    <row r="797" spans="1:65" s="14" customFormat="1">
      <c r="B797" s="176"/>
      <c r="D797" s="163" t="s">
        <v>179</v>
      </c>
      <c r="E797" s="177" t="s">
        <v>1</v>
      </c>
      <c r="F797" s="178" t="s">
        <v>1007</v>
      </c>
      <c r="H797" s="179">
        <v>0.126</v>
      </c>
      <c r="I797" s="180"/>
      <c r="L797" s="176"/>
      <c r="M797" s="181"/>
      <c r="N797" s="182"/>
      <c r="O797" s="182"/>
      <c r="P797" s="182"/>
      <c r="Q797" s="182"/>
      <c r="R797" s="182"/>
      <c r="S797" s="182"/>
      <c r="T797" s="183"/>
      <c r="AT797" s="177" t="s">
        <v>179</v>
      </c>
      <c r="AU797" s="177" t="s">
        <v>84</v>
      </c>
      <c r="AV797" s="14" t="s">
        <v>84</v>
      </c>
      <c r="AW797" s="14" t="s">
        <v>31</v>
      </c>
      <c r="AX797" s="14" t="s">
        <v>82</v>
      </c>
      <c r="AY797" s="177" t="s">
        <v>168</v>
      </c>
    </row>
    <row r="798" spans="1:65" s="2" customFormat="1" ht="24.2" customHeight="1">
      <c r="A798" s="33"/>
      <c r="B798" s="149"/>
      <c r="C798" s="150" t="s">
        <v>1008</v>
      </c>
      <c r="D798" s="150" t="s">
        <v>170</v>
      </c>
      <c r="E798" s="151" t="s">
        <v>1009</v>
      </c>
      <c r="F798" s="152" t="s">
        <v>1010</v>
      </c>
      <c r="G798" s="153" t="s">
        <v>319</v>
      </c>
      <c r="H798" s="154">
        <v>44.09</v>
      </c>
      <c r="I798" s="155"/>
      <c r="J798" s="156">
        <f>ROUND(I798*H798,2)</f>
        <v>0</v>
      </c>
      <c r="K798" s="152" t="s">
        <v>1011</v>
      </c>
      <c r="L798" s="34"/>
      <c r="M798" s="157" t="s">
        <v>1</v>
      </c>
      <c r="N798" s="158" t="s">
        <v>40</v>
      </c>
      <c r="O798" s="59"/>
      <c r="P798" s="159">
        <f>O798*H798</f>
        <v>0</v>
      </c>
      <c r="Q798" s="159">
        <v>1.5298499999999999</v>
      </c>
      <c r="R798" s="159">
        <f>Q798*H798</f>
        <v>67.451086500000002</v>
      </c>
      <c r="S798" s="159">
        <v>0</v>
      </c>
      <c r="T798" s="160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61" t="s">
        <v>108</v>
      </c>
      <c r="AT798" s="161" t="s">
        <v>170</v>
      </c>
      <c r="AU798" s="161" t="s">
        <v>84</v>
      </c>
      <c r="AY798" s="18" t="s">
        <v>168</v>
      </c>
      <c r="BE798" s="162">
        <f>IF(N798="základní",J798,0)</f>
        <v>0</v>
      </c>
      <c r="BF798" s="162">
        <f>IF(N798="snížená",J798,0)</f>
        <v>0</v>
      </c>
      <c r="BG798" s="162">
        <f>IF(N798="zákl. přenesená",J798,0)</f>
        <v>0</v>
      </c>
      <c r="BH798" s="162">
        <f>IF(N798="sníž. přenesená",J798,0)</f>
        <v>0</v>
      </c>
      <c r="BI798" s="162">
        <f>IF(N798="nulová",J798,0)</f>
        <v>0</v>
      </c>
      <c r="BJ798" s="18" t="s">
        <v>82</v>
      </c>
      <c r="BK798" s="162">
        <f>ROUND(I798*H798,2)</f>
        <v>0</v>
      </c>
      <c r="BL798" s="18" t="s">
        <v>108</v>
      </c>
      <c r="BM798" s="161" t="s">
        <v>1012</v>
      </c>
    </row>
    <row r="799" spans="1:65" s="2" customFormat="1" ht="19.5">
      <c r="A799" s="33"/>
      <c r="B799" s="34"/>
      <c r="C799" s="33"/>
      <c r="D799" s="163" t="s">
        <v>175</v>
      </c>
      <c r="E799" s="33"/>
      <c r="F799" s="164" t="s">
        <v>1013</v>
      </c>
      <c r="G799" s="33"/>
      <c r="H799" s="33"/>
      <c r="I799" s="165"/>
      <c r="J799" s="33"/>
      <c r="K799" s="33"/>
      <c r="L799" s="34"/>
      <c r="M799" s="166"/>
      <c r="N799" s="167"/>
      <c r="O799" s="59"/>
      <c r="P799" s="59"/>
      <c r="Q799" s="59"/>
      <c r="R799" s="59"/>
      <c r="S799" s="59"/>
      <c r="T799" s="60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T799" s="18" t="s">
        <v>175</v>
      </c>
      <c r="AU799" s="18" t="s">
        <v>84</v>
      </c>
    </row>
    <row r="800" spans="1:65" s="2" customFormat="1" ht="19.5">
      <c r="A800" s="33"/>
      <c r="B800" s="34"/>
      <c r="C800" s="33"/>
      <c r="D800" s="163" t="s">
        <v>177</v>
      </c>
      <c r="E800" s="33"/>
      <c r="F800" s="168" t="s">
        <v>178</v>
      </c>
      <c r="G800" s="33"/>
      <c r="H800" s="33"/>
      <c r="I800" s="165"/>
      <c r="J800" s="33"/>
      <c r="K800" s="33"/>
      <c r="L800" s="34"/>
      <c r="M800" s="166"/>
      <c r="N800" s="167"/>
      <c r="O800" s="59"/>
      <c r="P800" s="59"/>
      <c r="Q800" s="59"/>
      <c r="R800" s="59"/>
      <c r="S800" s="59"/>
      <c r="T800" s="60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T800" s="18" t="s">
        <v>177</v>
      </c>
      <c r="AU800" s="18" t="s">
        <v>84</v>
      </c>
    </row>
    <row r="801" spans="1:65" s="13" customFormat="1">
      <c r="B801" s="169"/>
      <c r="D801" s="163" t="s">
        <v>179</v>
      </c>
      <c r="E801" s="170" t="s">
        <v>1</v>
      </c>
      <c r="F801" s="171" t="s">
        <v>1014</v>
      </c>
      <c r="H801" s="170" t="s">
        <v>1</v>
      </c>
      <c r="I801" s="172"/>
      <c r="L801" s="169"/>
      <c r="M801" s="173"/>
      <c r="N801" s="174"/>
      <c r="O801" s="174"/>
      <c r="P801" s="174"/>
      <c r="Q801" s="174"/>
      <c r="R801" s="174"/>
      <c r="S801" s="174"/>
      <c r="T801" s="175"/>
      <c r="AT801" s="170" t="s">
        <v>179</v>
      </c>
      <c r="AU801" s="170" t="s">
        <v>84</v>
      </c>
      <c r="AV801" s="13" t="s">
        <v>82</v>
      </c>
      <c r="AW801" s="13" t="s">
        <v>31</v>
      </c>
      <c r="AX801" s="13" t="s">
        <v>75</v>
      </c>
      <c r="AY801" s="170" t="s">
        <v>168</v>
      </c>
    </row>
    <row r="802" spans="1:65" s="14" customFormat="1">
      <c r="B802" s="176"/>
      <c r="D802" s="163" t="s">
        <v>179</v>
      </c>
      <c r="E802" s="177" t="s">
        <v>1</v>
      </c>
      <c r="F802" s="178" t="s">
        <v>1015</v>
      </c>
      <c r="H802" s="179">
        <v>42.076000000000001</v>
      </c>
      <c r="I802" s="180"/>
      <c r="L802" s="176"/>
      <c r="M802" s="181"/>
      <c r="N802" s="182"/>
      <c r="O802" s="182"/>
      <c r="P802" s="182"/>
      <c r="Q802" s="182"/>
      <c r="R802" s="182"/>
      <c r="S802" s="182"/>
      <c r="T802" s="183"/>
      <c r="AT802" s="177" t="s">
        <v>179</v>
      </c>
      <c r="AU802" s="177" t="s">
        <v>84</v>
      </c>
      <c r="AV802" s="14" t="s">
        <v>84</v>
      </c>
      <c r="AW802" s="14" t="s">
        <v>31</v>
      </c>
      <c r="AX802" s="14" t="s">
        <v>75</v>
      </c>
      <c r="AY802" s="177" t="s">
        <v>168</v>
      </c>
    </row>
    <row r="803" spans="1:65" s="14" customFormat="1">
      <c r="B803" s="176"/>
      <c r="D803" s="163" t="s">
        <v>179</v>
      </c>
      <c r="E803" s="177" t="s">
        <v>1</v>
      </c>
      <c r="F803" s="178" t="s">
        <v>1016</v>
      </c>
      <c r="H803" s="179">
        <v>9.4E-2</v>
      </c>
      <c r="I803" s="180"/>
      <c r="L803" s="176"/>
      <c r="M803" s="181"/>
      <c r="N803" s="182"/>
      <c r="O803" s="182"/>
      <c r="P803" s="182"/>
      <c r="Q803" s="182"/>
      <c r="R803" s="182"/>
      <c r="S803" s="182"/>
      <c r="T803" s="183"/>
      <c r="AT803" s="177" t="s">
        <v>179</v>
      </c>
      <c r="AU803" s="177" t="s">
        <v>84</v>
      </c>
      <c r="AV803" s="14" t="s">
        <v>84</v>
      </c>
      <c r="AW803" s="14" t="s">
        <v>31</v>
      </c>
      <c r="AX803" s="14" t="s">
        <v>75</v>
      </c>
      <c r="AY803" s="177" t="s">
        <v>168</v>
      </c>
    </row>
    <row r="804" spans="1:65" s="14" customFormat="1">
      <c r="B804" s="176"/>
      <c r="D804" s="163" t="s">
        <v>179</v>
      </c>
      <c r="E804" s="177" t="s">
        <v>1</v>
      </c>
      <c r="F804" s="178" t="s">
        <v>1017</v>
      </c>
      <c r="H804" s="179">
        <v>0.32500000000000001</v>
      </c>
      <c r="I804" s="180"/>
      <c r="L804" s="176"/>
      <c r="M804" s="181"/>
      <c r="N804" s="182"/>
      <c r="O804" s="182"/>
      <c r="P804" s="182"/>
      <c r="Q804" s="182"/>
      <c r="R804" s="182"/>
      <c r="S804" s="182"/>
      <c r="T804" s="183"/>
      <c r="AT804" s="177" t="s">
        <v>179</v>
      </c>
      <c r="AU804" s="177" t="s">
        <v>84</v>
      </c>
      <c r="AV804" s="14" t="s">
        <v>84</v>
      </c>
      <c r="AW804" s="14" t="s">
        <v>31</v>
      </c>
      <c r="AX804" s="14" t="s">
        <v>75</v>
      </c>
      <c r="AY804" s="177" t="s">
        <v>168</v>
      </c>
    </row>
    <row r="805" spans="1:65" s="14" customFormat="1">
      <c r="B805" s="176"/>
      <c r="D805" s="163" t="s">
        <v>179</v>
      </c>
      <c r="E805" s="177" t="s">
        <v>1</v>
      </c>
      <c r="F805" s="178" t="s">
        <v>1018</v>
      </c>
      <c r="H805" s="179">
        <v>0.33900000000000002</v>
      </c>
      <c r="I805" s="180"/>
      <c r="L805" s="176"/>
      <c r="M805" s="181"/>
      <c r="N805" s="182"/>
      <c r="O805" s="182"/>
      <c r="P805" s="182"/>
      <c r="Q805" s="182"/>
      <c r="R805" s="182"/>
      <c r="S805" s="182"/>
      <c r="T805" s="183"/>
      <c r="AT805" s="177" t="s">
        <v>179</v>
      </c>
      <c r="AU805" s="177" t="s">
        <v>84</v>
      </c>
      <c r="AV805" s="14" t="s">
        <v>84</v>
      </c>
      <c r="AW805" s="14" t="s">
        <v>31</v>
      </c>
      <c r="AX805" s="14" t="s">
        <v>75</v>
      </c>
      <c r="AY805" s="177" t="s">
        <v>168</v>
      </c>
    </row>
    <row r="806" spans="1:65" s="14" customFormat="1">
      <c r="B806" s="176"/>
      <c r="D806" s="163" t="s">
        <v>179</v>
      </c>
      <c r="E806" s="177" t="s">
        <v>1</v>
      </c>
      <c r="F806" s="178" t="s">
        <v>1019</v>
      </c>
      <c r="H806" s="179">
        <v>0.314</v>
      </c>
      <c r="I806" s="180"/>
      <c r="L806" s="176"/>
      <c r="M806" s="181"/>
      <c r="N806" s="182"/>
      <c r="O806" s="182"/>
      <c r="P806" s="182"/>
      <c r="Q806" s="182"/>
      <c r="R806" s="182"/>
      <c r="S806" s="182"/>
      <c r="T806" s="183"/>
      <c r="AT806" s="177" t="s">
        <v>179</v>
      </c>
      <c r="AU806" s="177" t="s">
        <v>84</v>
      </c>
      <c r="AV806" s="14" t="s">
        <v>84</v>
      </c>
      <c r="AW806" s="14" t="s">
        <v>31</v>
      </c>
      <c r="AX806" s="14" t="s">
        <v>75</v>
      </c>
      <c r="AY806" s="177" t="s">
        <v>168</v>
      </c>
    </row>
    <row r="807" spans="1:65" s="14" customFormat="1">
      <c r="B807" s="176"/>
      <c r="D807" s="163" t="s">
        <v>179</v>
      </c>
      <c r="E807" s="177" t="s">
        <v>1</v>
      </c>
      <c r="F807" s="178" t="s">
        <v>1020</v>
      </c>
      <c r="H807" s="179">
        <v>0.314</v>
      </c>
      <c r="I807" s="180"/>
      <c r="L807" s="176"/>
      <c r="M807" s="181"/>
      <c r="N807" s="182"/>
      <c r="O807" s="182"/>
      <c r="P807" s="182"/>
      <c r="Q807" s="182"/>
      <c r="R807" s="182"/>
      <c r="S807" s="182"/>
      <c r="T807" s="183"/>
      <c r="AT807" s="177" t="s">
        <v>179</v>
      </c>
      <c r="AU807" s="177" t="s">
        <v>84</v>
      </c>
      <c r="AV807" s="14" t="s">
        <v>84</v>
      </c>
      <c r="AW807" s="14" t="s">
        <v>31</v>
      </c>
      <c r="AX807" s="14" t="s">
        <v>75</v>
      </c>
      <c r="AY807" s="177" t="s">
        <v>168</v>
      </c>
    </row>
    <row r="808" spans="1:65" s="14" customFormat="1">
      <c r="B808" s="176"/>
      <c r="D808" s="163" t="s">
        <v>179</v>
      </c>
      <c r="E808" s="177" t="s">
        <v>1</v>
      </c>
      <c r="F808" s="178" t="s">
        <v>1021</v>
      </c>
      <c r="H808" s="179">
        <v>0.314</v>
      </c>
      <c r="I808" s="180"/>
      <c r="L808" s="176"/>
      <c r="M808" s="181"/>
      <c r="N808" s="182"/>
      <c r="O808" s="182"/>
      <c r="P808" s="182"/>
      <c r="Q808" s="182"/>
      <c r="R808" s="182"/>
      <c r="S808" s="182"/>
      <c r="T808" s="183"/>
      <c r="AT808" s="177" t="s">
        <v>179</v>
      </c>
      <c r="AU808" s="177" t="s">
        <v>84</v>
      </c>
      <c r="AV808" s="14" t="s">
        <v>84</v>
      </c>
      <c r="AW808" s="14" t="s">
        <v>31</v>
      </c>
      <c r="AX808" s="14" t="s">
        <v>75</v>
      </c>
      <c r="AY808" s="177" t="s">
        <v>168</v>
      </c>
    </row>
    <row r="809" spans="1:65" s="14" customFormat="1">
      <c r="B809" s="176"/>
      <c r="D809" s="163" t="s">
        <v>179</v>
      </c>
      <c r="E809" s="177" t="s">
        <v>1</v>
      </c>
      <c r="F809" s="178" t="s">
        <v>1022</v>
      </c>
      <c r="H809" s="179">
        <v>0.314</v>
      </c>
      <c r="I809" s="180"/>
      <c r="L809" s="176"/>
      <c r="M809" s="181"/>
      <c r="N809" s="182"/>
      <c r="O809" s="182"/>
      <c r="P809" s="182"/>
      <c r="Q809" s="182"/>
      <c r="R809" s="182"/>
      <c r="S809" s="182"/>
      <c r="T809" s="183"/>
      <c r="AT809" s="177" t="s">
        <v>179</v>
      </c>
      <c r="AU809" s="177" t="s">
        <v>84</v>
      </c>
      <c r="AV809" s="14" t="s">
        <v>84</v>
      </c>
      <c r="AW809" s="14" t="s">
        <v>31</v>
      </c>
      <c r="AX809" s="14" t="s">
        <v>75</v>
      </c>
      <c r="AY809" s="177" t="s">
        <v>168</v>
      </c>
    </row>
    <row r="810" spans="1:65" s="15" customFormat="1">
      <c r="B810" s="184"/>
      <c r="D810" s="163" t="s">
        <v>179</v>
      </c>
      <c r="E810" s="185" t="s">
        <v>1</v>
      </c>
      <c r="F810" s="186" t="s">
        <v>184</v>
      </c>
      <c r="H810" s="187">
        <v>44.09</v>
      </c>
      <c r="I810" s="188"/>
      <c r="L810" s="184"/>
      <c r="M810" s="189"/>
      <c r="N810" s="190"/>
      <c r="O810" s="190"/>
      <c r="P810" s="190"/>
      <c r="Q810" s="190"/>
      <c r="R810" s="190"/>
      <c r="S810" s="190"/>
      <c r="T810" s="191"/>
      <c r="AT810" s="185" t="s">
        <v>179</v>
      </c>
      <c r="AU810" s="185" t="s">
        <v>84</v>
      </c>
      <c r="AV810" s="15" t="s">
        <v>108</v>
      </c>
      <c r="AW810" s="15" t="s">
        <v>31</v>
      </c>
      <c r="AX810" s="15" t="s">
        <v>82</v>
      </c>
      <c r="AY810" s="185" t="s">
        <v>168</v>
      </c>
    </row>
    <row r="811" spans="1:65" s="12" customFormat="1" ht="22.9" customHeight="1">
      <c r="B811" s="136"/>
      <c r="D811" s="137" t="s">
        <v>74</v>
      </c>
      <c r="E811" s="147" t="s">
        <v>251</v>
      </c>
      <c r="F811" s="147" t="s">
        <v>1023</v>
      </c>
      <c r="I811" s="139"/>
      <c r="J811" s="148">
        <f>BK811</f>
        <v>0</v>
      </c>
      <c r="L811" s="136"/>
      <c r="M811" s="141"/>
      <c r="N811" s="142"/>
      <c r="O811" s="142"/>
      <c r="P811" s="143">
        <f>SUM(P812:P856)</f>
        <v>0</v>
      </c>
      <c r="Q811" s="142"/>
      <c r="R811" s="143">
        <f>SUM(R812:R856)</f>
        <v>8.5153359999999997E-2</v>
      </c>
      <c r="S811" s="142"/>
      <c r="T811" s="144">
        <f>SUM(T812:T856)</f>
        <v>0</v>
      </c>
      <c r="AR811" s="137" t="s">
        <v>82</v>
      </c>
      <c r="AT811" s="145" t="s">
        <v>74</v>
      </c>
      <c r="AU811" s="145" t="s">
        <v>82</v>
      </c>
      <c r="AY811" s="137" t="s">
        <v>168</v>
      </c>
      <c r="BK811" s="146">
        <f>SUM(BK812:BK856)</f>
        <v>0</v>
      </c>
    </row>
    <row r="812" spans="1:65" s="2" customFormat="1" ht="21.75" customHeight="1">
      <c r="A812" s="33"/>
      <c r="B812" s="149"/>
      <c r="C812" s="150" t="s">
        <v>1024</v>
      </c>
      <c r="D812" s="150" t="s">
        <v>170</v>
      </c>
      <c r="E812" s="151" t="s">
        <v>1025</v>
      </c>
      <c r="F812" s="152" t="s">
        <v>1026</v>
      </c>
      <c r="G812" s="153" t="s">
        <v>254</v>
      </c>
      <c r="H812" s="154">
        <v>833.6</v>
      </c>
      <c r="I812" s="155"/>
      <c r="J812" s="156">
        <f>ROUND(I812*H812,2)</f>
        <v>0</v>
      </c>
      <c r="K812" s="152" t="s">
        <v>187</v>
      </c>
      <c r="L812" s="34"/>
      <c r="M812" s="157" t="s">
        <v>1</v>
      </c>
      <c r="N812" s="158" t="s">
        <v>40</v>
      </c>
      <c r="O812" s="59"/>
      <c r="P812" s="159">
        <f>O812*H812</f>
        <v>0</v>
      </c>
      <c r="Q812" s="159">
        <v>0</v>
      </c>
      <c r="R812" s="159">
        <f>Q812*H812</f>
        <v>0</v>
      </c>
      <c r="S812" s="159">
        <v>0</v>
      </c>
      <c r="T812" s="160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61" t="s">
        <v>108</v>
      </c>
      <c r="AT812" s="161" t="s">
        <v>170</v>
      </c>
      <c r="AU812" s="161" t="s">
        <v>84</v>
      </c>
      <c r="AY812" s="18" t="s">
        <v>168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8" t="s">
        <v>82</v>
      </c>
      <c r="BK812" s="162">
        <f>ROUND(I812*H812,2)</f>
        <v>0</v>
      </c>
      <c r="BL812" s="18" t="s">
        <v>108</v>
      </c>
      <c r="BM812" s="161" t="s">
        <v>1027</v>
      </c>
    </row>
    <row r="813" spans="1:65" s="2" customFormat="1" ht="19.5">
      <c r="A813" s="33"/>
      <c r="B813" s="34"/>
      <c r="C813" s="33"/>
      <c r="D813" s="163" t="s">
        <v>175</v>
      </c>
      <c r="E813" s="33"/>
      <c r="F813" s="164" t="s">
        <v>1028</v>
      </c>
      <c r="G813" s="33"/>
      <c r="H813" s="33"/>
      <c r="I813" s="165"/>
      <c r="J813" s="33"/>
      <c r="K813" s="33"/>
      <c r="L813" s="34"/>
      <c r="M813" s="166"/>
      <c r="N813" s="167"/>
      <c r="O813" s="59"/>
      <c r="P813" s="59"/>
      <c r="Q813" s="59"/>
      <c r="R813" s="59"/>
      <c r="S813" s="59"/>
      <c r="T813" s="60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T813" s="18" t="s">
        <v>175</v>
      </c>
      <c r="AU813" s="18" t="s">
        <v>84</v>
      </c>
    </row>
    <row r="814" spans="1:65" s="2" customFormat="1" ht="19.5">
      <c r="A814" s="33"/>
      <c r="B814" s="34"/>
      <c r="C814" s="33"/>
      <c r="D814" s="163" t="s">
        <v>177</v>
      </c>
      <c r="E814" s="33"/>
      <c r="F814" s="168" t="s">
        <v>178</v>
      </c>
      <c r="G814" s="33"/>
      <c r="H814" s="33"/>
      <c r="I814" s="165"/>
      <c r="J814" s="33"/>
      <c r="K814" s="33"/>
      <c r="L814" s="34"/>
      <c r="M814" s="166"/>
      <c r="N814" s="167"/>
      <c r="O814" s="59"/>
      <c r="P814" s="59"/>
      <c r="Q814" s="59"/>
      <c r="R814" s="59"/>
      <c r="S814" s="59"/>
      <c r="T814" s="60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T814" s="18" t="s">
        <v>177</v>
      </c>
      <c r="AU814" s="18" t="s">
        <v>84</v>
      </c>
    </row>
    <row r="815" spans="1:65" s="13" customFormat="1">
      <c r="B815" s="169"/>
      <c r="D815" s="163" t="s">
        <v>179</v>
      </c>
      <c r="E815" s="170" t="s">
        <v>1</v>
      </c>
      <c r="F815" s="171" t="s">
        <v>1029</v>
      </c>
      <c r="H815" s="170" t="s">
        <v>1</v>
      </c>
      <c r="I815" s="172"/>
      <c r="L815" s="169"/>
      <c r="M815" s="173"/>
      <c r="N815" s="174"/>
      <c r="O815" s="174"/>
      <c r="P815" s="174"/>
      <c r="Q815" s="174"/>
      <c r="R815" s="174"/>
      <c r="S815" s="174"/>
      <c r="T815" s="175"/>
      <c r="AT815" s="170" t="s">
        <v>179</v>
      </c>
      <c r="AU815" s="170" t="s">
        <v>84</v>
      </c>
      <c r="AV815" s="13" t="s">
        <v>82</v>
      </c>
      <c r="AW815" s="13" t="s">
        <v>31</v>
      </c>
      <c r="AX815" s="13" t="s">
        <v>75</v>
      </c>
      <c r="AY815" s="170" t="s">
        <v>168</v>
      </c>
    </row>
    <row r="816" spans="1:65" s="14" customFormat="1">
      <c r="B816" s="176"/>
      <c r="D816" s="163" t="s">
        <v>179</v>
      </c>
      <c r="E816" s="177" t="s">
        <v>1</v>
      </c>
      <c r="F816" s="178" t="s">
        <v>1030</v>
      </c>
      <c r="H816" s="179">
        <v>690.86</v>
      </c>
      <c r="I816" s="180"/>
      <c r="L816" s="176"/>
      <c r="M816" s="181"/>
      <c r="N816" s="182"/>
      <c r="O816" s="182"/>
      <c r="P816" s="182"/>
      <c r="Q816" s="182"/>
      <c r="R816" s="182"/>
      <c r="S816" s="182"/>
      <c r="T816" s="183"/>
      <c r="AT816" s="177" t="s">
        <v>179</v>
      </c>
      <c r="AU816" s="177" t="s">
        <v>84</v>
      </c>
      <c r="AV816" s="14" t="s">
        <v>84</v>
      </c>
      <c r="AW816" s="14" t="s">
        <v>31</v>
      </c>
      <c r="AX816" s="14" t="s">
        <v>75</v>
      </c>
      <c r="AY816" s="177" t="s">
        <v>168</v>
      </c>
    </row>
    <row r="817" spans="1:65" s="14" customFormat="1">
      <c r="B817" s="176"/>
      <c r="D817" s="163" t="s">
        <v>179</v>
      </c>
      <c r="E817" s="177" t="s">
        <v>1</v>
      </c>
      <c r="F817" s="178" t="s">
        <v>1031</v>
      </c>
      <c r="H817" s="179">
        <v>13.2</v>
      </c>
      <c r="I817" s="180"/>
      <c r="L817" s="176"/>
      <c r="M817" s="181"/>
      <c r="N817" s="182"/>
      <c r="O817" s="182"/>
      <c r="P817" s="182"/>
      <c r="Q817" s="182"/>
      <c r="R817" s="182"/>
      <c r="S817" s="182"/>
      <c r="T817" s="183"/>
      <c r="AT817" s="177" t="s">
        <v>179</v>
      </c>
      <c r="AU817" s="177" t="s">
        <v>84</v>
      </c>
      <c r="AV817" s="14" t="s">
        <v>84</v>
      </c>
      <c r="AW817" s="14" t="s">
        <v>31</v>
      </c>
      <c r="AX817" s="14" t="s">
        <v>75</v>
      </c>
      <c r="AY817" s="177" t="s">
        <v>168</v>
      </c>
    </row>
    <row r="818" spans="1:65" s="14" customFormat="1">
      <c r="B818" s="176"/>
      <c r="D818" s="163" t="s">
        <v>179</v>
      </c>
      <c r="E818" s="177" t="s">
        <v>1</v>
      </c>
      <c r="F818" s="178" t="s">
        <v>1032</v>
      </c>
      <c r="H818" s="179">
        <v>6.6</v>
      </c>
      <c r="I818" s="180"/>
      <c r="L818" s="176"/>
      <c r="M818" s="181"/>
      <c r="N818" s="182"/>
      <c r="O818" s="182"/>
      <c r="P818" s="182"/>
      <c r="Q818" s="182"/>
      <c r="R818" s="182"/>
      <c r="S818" s="182"/>
      <c r="T818" s="183"/>
      <c r="AT818" s="177" t="s">
        <v>179</v>
      </c>
      <c r="AU818" s="177" t="s">
        <v>84</v>
      </c>
      <c r="AV818" s="14" t="s">
        <v>84</v>
      </c>
      <c r="AW818" s="14" t="s">
        <v>31</v>
      </c>
      <c r="AX818" s="14" t="s">
        <v>75</v>
      </c>
      <c r="AY818" s="177" t="s">
        <v>168</v>
      </c>
    </row>
    <row r="819" spans="1:65" s="14" customFormat="1">
      <c r="B819" s="176"/>
      <c r="D819" s="163" t="s">
        <v>179</v>
      </c>
      <c r="E819" s="177" t="s">
        <v>1</v>
      </c>
      <c r="F819" s="178" t="s">
        <v>1033</v>
      </c>
      <c r="H819" s="179">
        <v>11.8</v>
      </c>
      <c r="I819" s="180"/>
      <c r="L819" s="176"/>
      <c r="M819" s="181"/>
      <c r="N819" s="182"/>
      <c r="O819" s="182"/>
      <c r="P819" s="182"/>
      <c r="Q819" s="182"/>
      <c r="R819" s="182"/>
      <c r="S819" s="182"/>
      <c r="T819" s="183"/>
      <c r="AT819" s="177" t="s">
        <v>179</v>
      </c>
      <c r="AU819" s="177" t="s">
        <v>84</v>
      </c>
      <c r="AV819" s="14" t="s">
        <v>84</v>
      </c>
      <c r="AW819" s="14" t="s">
        <v>31</v>
      </c>
      <c r="AX819" s="14" t="s">
        <v>75</v>
      </c>
      <c r="AY819" s="177" t="s">
        <v>168</v>
      </c>
    </row>
    <row r="820" spans="1:65" s="14" customFormat="1">
      <c r="B820" s="176"/>
      <c r="D820" s="163" t="s">
        <v>179</v>
      </c>
      <c r="E820" s="177" t="s">
        <v>1</v>
      </c>
      <c r="F820" s="178" t="s">
        <v>1034</v>
      </c>
      <c r="H820" s="179">
        <v>5.8</v>
      </c>
      <c r="I820" s="180"/>
      <c r="L820" s="176"/>
      <c r="M820" s="181"/>
      <c r="N820" s="182"/>
      <c r="O820" s="182"/>
      <c r="P820" s="182"/>
      <c r="Q820" s="182"/>
      <c r="R820" s="182"/>
      <c r="S820" s="182"/>
      <c r="T820" s="183"/>
      <c r="AT820" s="177" t="s">
        <v>179</v>
      </c>
      <c r="AU820" s="177" t="s">
        <v>84</v>
      </c>
      <c r="AV820" s="14" t="s">
        <v>84</v>
      </c>
      <c r="AW820" s="14" t="s">
        <v>31</v>
      </c>
      <c r="AX820" s="14" t="s">
        <v>75</v>
      </c>
      <c r="AY820" s="177" t="s">
        <v>168</v>
      </c>
    </row>
    <row r="821" spans="1:65" s="14" customFormat="1" ht="22.5">
      <c r="B821" s="176"/>
      <c r="D821" s="163" t="s">
        <v>179</v>
      </c>
      <c r="E821" s="177" t="s">
        <v>1</v>
      </c>
      <c r="F821" s="178" t="s">
        <v>1035</v>
      </c>
      <c r="H821" s="179">
        <v>2.74</v>
      </c>
      <c r="I821" s="180"/>
      <c r="L821" s="176"/>
      <c r="M821" s="181"/>
      <c r="N821" s="182"/>
      <c r="O821" s="182"/>
      <c r="P821" s="182"/>
      <c r="Q821" s="182"/>
      <c r="R821" s="182"/>
      <c r="S821" s="182"/>
      <c r="T821" s="183"/>
      <c r="AT821" s="177" t="s">
        <v>179</v>
      </c>
      <c r="AU821" s="177" t="s">
        <v>84</v>
      </c>
      <c r="AV821" s="14" t="s">
        <v>84</v>
      </c>
      <c r="AW821" s="14" t="s">
        <v>31</v>
      </c>
      <c r="AX821" s="14" t="s">
        <v>75</v>
      </c>
      <c r="AY821" s="177" t="s">
        <v>168</v>
      </c>
    </row>
    <row r="822" spans="1:65" s="14" customFormat="1" ht="22.5">
      <c r="B822" s="176"/>
      <c r="D822" s="163" t="s">
        <v>179</v>
      </c>
      <c r="E822" s="177" t="s">
        <v>1</v>
      </c>
      <c r="F822" s="178" t="s">
        <v>1036</v>
      </c>
      <c r="H822" s="179">
        <v>23.4</v>
      </c>
      <c r="I822" s="180"/>
      <c r="L822" s="176"/>
      <c r="M822" s="181"/>
      <c r="N822" s="182"/>
      <c r="O822" s="182"/>
      <c r="P822" s="182"/>
      <c r="Q822" s="182"/>
      <c r="R822" s="182"/>
      <c r="S822" s="182"/>
      <c r="T822" s="183"/>
      <c r="AT822" s="177" t="s">
        <v>179</v>
      </c>
      <c r="AU822" s="177" t="s">
        <v>84</v>
      </c>
      <c r="AV822" s="14" t="s">
        <v>84</v>
      </c>
      <c r="AW822" s="14" t="s">
        <v>31</v>
      </c>
      <c r="AX822" s="14" t="s">
        <v>75</v>
      </c>
      <c r="AY822" s="177" t="s">
        <v>168</v>
      </c>
    </row>
    <row r="823" spans="1:65" s="14" customFormat="1" ht="22.5">
      <c r="B823" s="176"/>
      <c r="D823" s="163" t="s">
        <v>179</v>
      </c>
      <c r="E823" s="177" t="s">
        <v>1</v>
      </c>
      <c r="F823" s="178" t="s">
        <v>1037</v>
      </c>
      <c r="H823" s="179">
        <v>8.68</v>
      </c>
      <c r="I823" s="180"/>
      <c r="L823" s="176"/>
      <c r="M823" s="181"/>
      <c r="N823" s="182"/>
      <c r="O823" s="182"/>
      <c r="P823" s="182"/>
      <c r="Q823" s="182"/>
      <c r="R823" s="182"/>
      <c r="S823" s="182"/>
      <c r="T823" s="183"/>
      <c r="AT823" s="177" t="s">
        <v>179</v>
      </c>
      <c r="AU823" s="177" t="s">
        <v>84</v>
      </c>
      <c r="AV823" s="14" t="s">
        <v>84</v>
      </c>
      <c r="AW823" s="14" t="s">
        <v>31</v>
      </c>
      <c r="AX823" s="14" t="s">
        <v>75</v>
      </c>
      <c r="AY823" s="177" t="s">
        <v>168</v>
      </c>
    </row>
    <row r="824" spans="1:65" s="14" customFormat="1" ht="22.5">
      <c r="B824" s="176"/>
      <c r="D824" s="163" t="s">
        <v>179</v>
      </c>
      <c r="E824" s="177" t="s">
        <v>1</v>
      </c>
      <c r="F824" s="178" t="s">
        <v>1038</v>
      </c>
      <c r="H824" s="179">
        <v>12.16</v>
      </c>
      <c r="I824" s="180"/>
      <c r="L824" s="176"/>
      <c r="M824" s="181"/>
      <c r="N824" s="182"/>
      <c r="O824" s="182"/>
      <c r="P824" s="182"/>
      <c r="Q824" s="182"/>
      <c r="R824" s="182"/>
      <c r="S824" s="182"/>
      <c r="T824" s="183"/>
      <c r="AT824" s="177" t="s">
        <v>179</v>
      </c>
      <c r="AU824" s="177" t="s">
        <v>84</v>
      </c>
      <c r="AV824" s="14" t="s">
        <v>84</v>
      </c>
      <c r="AW824" s="14" t="s">
        <v>31</v>
      </c>
      <c r="AX824" s="14" t="s">
        <v>75</v>
      </c>
      <c r="AY824" s="177" t="s">
        <v>168</v>
      </c>
    </row>
    <row r="825" spans="1:65" s="14" customFormat="1" ht="22.5">
      <c r="B825" s="176"/>
      <c r="D825" s="163" t="s">
        <v>179</v>
      </c>
      <c r="E825" s="177" t="s">
        <v>1</v>
      </c>
      <c r="F825" s="178" t="s">
        <v>1039</v>
      </c>
      <c r="H825" s="179">
        <v>10.76</v>
      </c>
      <c r="I825" s="180"/>
      <c r="L825" s="176"/>
      <c r="M825" s="181"/>
      <c r="N825" s="182"/>
      <c r="O825" s="182"/>
      <c r="P825" s="182"/>
      <c r="Q825" s="182"/>
      <c r="R825" s="182"/>
      <c r="S825" s="182"/>
      <c r="T825" s="183"/>
      <c r="AT825" s="177" t="s">
        <v>179</v>
      </c>
      <c r="AU825" s="177" t="s">
        <v>84</v>
      </c>
      <c r="AV825" s="14" t="s">
        <v>84</v>
      </c>
      <c r="AW825" s="14" t="s">
        <v>31</v>
      </c>
      <c r="AX825" s="14" t="s">
        <v>75</v>
      </c>
      <c r="AY825" s="177" t="s">
        <v>168</v>
      </c>
    </row>
    <row r="826" spans="1:65" s="13" customFormat="1">
      <c r="B826" s="169"/>
      <c r="D826" s="163" t="s">
        <v>179</v>
      </c>
      <c r="E826" s="170" t="s">
        <v>1</v>
      </c>
      <c r="F826" s="171" t="s">
        <v>215</v>
      </c>
      <c r="H826" s="170" t="s">
        <v>1</v>
      </c>
      <c r="I826" s="172"/>
      <c r="L826" s="169"/>
      <c r="M826" s="173"/>
      <c r="N826" s="174"/>
      <c r="O826" s="174"/>
      <c r="P826" s="174"/>
      <c r="Q826" s="174"/>
      <c r="R826" s="174"/>
      <c r="S826" s="174"/>
      <c r="T826" s="175"/>
      <c r="AT826" s="170" t="s">
        <v>179</v>
      </c>
      <c r="AU826" s="170" t="s">
        <v>84</v>
      </c>
      <c r="AV826" s="13" t="s">
        <v>82</v>
      </c>
      <c r="AW826" s="13" t="s">
        <v>31</v>
      </c>
      <c r="AX826" s="13" t="s">
        <v>75</v>
      </c>
      <c r="AY826" s="170" t="s">
        <v>168</v>
      </c>
    </row>
    <row r="827" spans="1:65" s="14" customFormat="1" ht="22.5">
      <c r="B827" s="176"/>
      <c r="D827" s="163" t="s">
        <v>179</v>
      </c>
      <c r="E827" s="177" t="s">
        <v>1</v>
      </c>
      <c r="F827" s="178" t="s">
        <v>1040</v>
      </c>
      <c r="H827" s="179">
        <v>47.6</v>
      </c>
      <c r="I827" s="180"/>
      <c r="L827" s="176"/>
      <c r="M827" s="181"/>
      <c r="N827" s="182"/>
      <c r="O827" s="182"/>
      <c r="P827" s="182"/>
      <c r="Q827" s="182"/>
      <c r="R827" s="182"/>
      <c r="S827" s="182"/>
      <c r="T827" s="183"/>
      <c r="AT827" s="177" t="s">
        <v>179</v>
      </c>
      <c r="AU827" s="177" t="s">
        <v>84</v>
      </c>
      <c r="AV827" s="14" t="s">
        <v>84</v>
      </c>
      <c r="AW827" s="14" t="s">
        <v>31</v>
      </c>
      <c r="AX827" s="14" t="s">
        <v>75</v>
      </c>
      <c r="AY827" s="177" t="s">
        <v>168</v>
      </c>
    </row>
    <row r="828" spans="1:65" s="15" customFormat="1">
      <c r="B828" s="184"/>
      <c r="D828" s="163" t="s">
        <v>179</v>
      </c>
      <c r="E828" s="185" t="s">
        <v>1</v>
      </c>
      <c r="F828" s="186" t="s">
        <v>184</v>
      </c>
      <c r="H828" s="187">
        <v>833.59999999999991</v>
      </c>
      <c r="I828" s="188"/>
      <c r="L828" s="184"/>
      <c r="M828" s="189"/>
      <c r="N828" s="190"/>
      <c r="O828" s="190"/>
      <c r="P828" s="190"/>
      <c r="Q828" s="190"/>
      <c r="R828" s="190"/>
      <c r="S828" s="190"/>
      <c r="T828" s="191"/>
      <c r="AT828" s="185" t="s">
        <v>179</v>
      </c>
      <c r="AU828" s="185" t="s">
        <v>84</v>
      </c>
      <c r="AV828" s="15" t="s">
        <v>108</v>
      </c>
      <c r="AW828" s="15" t="s">
        <v>31</v>
      </c>
      <c r="AX828" s="15" t="s">
        <v>82</v>
      </c>
      <c r="AY828" s="185" t="s">
        <v>168</v>
      </c>
    </row>
    <row r="829" spans="1:65" s="2" customFormat="1" ht="24.2" customHeight="1">
      <c r="A829" s="33"/>
      <c r="B829" s="149"/>
      <c r="C829" s="150" t="s">
        <v>1041</v>
      </c>
      <c r="D829" s="150" t="s">
        <v>170</v>
      </c>
      <c r="E829" s="151" t="s">
        <v>1042</v>
      </c>
      <c r="F829" s="152" t="s">
        <v>1043</v>
      </c>
      <c r="G829" s="153" t="s">
        <v>254</v>
      </c>
      <c r="H829" s="154">
        <v>43.332000000000001</v>
      </c>
      <c r="I829" s="155"/>
      <c r="J829" s="156">
        <f>ROUND(I829*H829,2)</f>
        <v>0</v>
      </c>
      <c r="K829" s="152" t="s">
        <v>187</v>
      </c>
      <c r="L829" s="34"/>
      <c r="M829" s="157" t="s">
        <v>1</v>
      </c>
      <c r="N829" s="158" t="s">
        <v>40</v>
      </c>
      <c r="O829" s="59"/>
      <c r="P829" s="159">
        <f>O829*H829</f>
        <v>0</v>
      </c>
      <c r="Q829" s="159">
        <v>9.7999999999999997E-4</v>
      </c>
      <c r="R829" s="159">
        <f>Q829*H829</f>
        <v>4.2465360000000001E-2</v>
      </c>
      <c r="S829" s="159">
        <v>0</v>
      </c>
      <c r="T829" s="160">
        <f>S829*H829</f>
        <v>0</v>
      </c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R829" s="161" t="s">
        <v>108</v>
      </c>
      <c r="AT829" s="161" t="s">
        <v>170</v>
      </c>
      <c r="AU829" s="161" t="s">
        <v>84</v>
      </c>
      <c r="AY829" s="18" t="s">
        <v>168</v>
      </c>
      <c r="BE829" s="162">
        <f>IF(N829="základní",J829,0)</f>
        <v>0</v>
      </c>
      <c r="BF829" s="162">
        <f>IF(N829="snížená",J829,0)</f>
        <v>0</v>
      </c>
      <c r="BG829" s="162">
        <f>IF(N829="zákl. přenesená",J829,0)</f>
        <v>0</v>
      </c>
      <c r="BH829" s="162">
        <f>IF(N829="sníž. přenesená",J829,0)</f>
        <v>0</v>
      </c>
      <c r="BI829" s="162">
        <f>IF(N829="nulová",J829,0)</f>
        <v>0</v>
      </c>
      <c r="BJ829" s="18" t="s">
        <v>82</v>
      </c>
      <c r="BK829" s="162">
        <f>ROUND(I829*H829,2)</f>
        <v>0</v>
      </c>
      <c r="BL829" s="18" t="s">
        <v>108</v>
      </c>
      <c r="BM829" s="161" t="s">
        <v>1044</v>
      </c>
    </row>
    <row r="830" spans="1:65" s="2" customFormat="1" ht="19.5">
      <c r="A830" s="33"/>
      <c r="B830" s="34"/>
      <c r="C830" s="33"/>
      <c r="D830" s="163" t="s">
        <v>175</v>
      </c>
      <c r="E830" s="33"/>
      <c r="F830" s="164" t="s">
        <v>1045</v>
      </c>
      <c r="G830" s="33"/>
      <c r="H830" s="33"/>
      <c r="I830" s="165"/>
      <c r="J830" s="33"/>
      <c r="K830" s="33"/>
      <c r="L830" s="34"/>
      <c r="M830" s="166"/>
      <c r="N830" s="167"/>
      <c r="O830" s="59"/>
      <c r="P830" s="59"/>
      <c r="Q830" s="59"/>
      <c r="R830" s="59"/>
      <c r="S830" s="59"/>
      <c r="T830" s="60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T830" s="18" t="s">
        <v>175</v>
      </c>
      <c r="AU830" s="18" t="s">
        <v>84</v>
      </c>
    </row>
    <row r="831" spans="1:65" s="2" customFormat="1" ht="19.5">
      <c r="A831" s="33"/>
      <c r="B831" s="34"/>
      <c r="C831" s="33"/>
      <c r="D831" s="163" t="s">
        <v>177</v>
      </c>
      <c r="E831" s="33"/>
      <c r="F831" s="168" t="s">
        <v>178</v>
      </c>
      <c r="G831" s="33"/>
      <c r="H831" s="33"/>
      <c r="I831" s="165"/>
      <c r="J831" s="33"/>
      <c r="K831" s="33"/>
      <c r="L831" s="34"/>
      <c r="M831" s="166"/>
      <c r="N831" s="167"/>
      <c r="O831" s="59"/>
      <c r="P831" s="59"/>
      <c r="Q831" s="59"/>
      <c r="R831" s="59"/>
      <c r="S831" s="59"/>
      <c r="T831" s="60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T831" s="18" t="s">
        <v>177</v>
      </c>
      <c r="AU831" s="18" t="s">
        <v>84</v>
      </c>
    </row>
    <row r="832" spans="1:65" s="13" customFormat="1">
      <c r="B832" s="169"/>
      <c r="D832" s="163" t="s">
        <v>179</v>
      </c>
      <c r="E832" s="170" t="s">
        <v>1</v>
      </c>
      <c r="F832" s="171" t="s">
        <v>594</v>
      </c>
      <c r="H832" s="170" t="s">
        <v>1</v>
      </c>
      <c r="I832" s="172"/>
      <c r="L832" s="169"/>
      <c r="M832" s="173"/>
      <c r="N832" s="174"/>
      <c r="O832" s="174"/>
      <c r="P832" s="174"/>
      <c r="Q832" s="174"/>
      <c r="R832" s="174"/>
      <c r="S832" s="174"/>
      <c r="T832" s="175"/>
      <c r="AT832" s="170" t="s">
        <v>179</v>
      </c>
      <c r="AU832" s="170" t="s">
        <v>84</v>
      </c>
      <c r="AV832" s="13" t="s">
        <v>82</v>
      </c>
      <c r="AW832" s="13" t="s">
        <v>31</v>
      </c>
      <c r="AX832" s="13" t="s">
        <v>75</v>
      </c>
      <c r="AY832" s="170" t="s">
        <v>168</v>
      </c>
    </row>
    <row r="833" spans="1:65" s="14" customFormat="1">
      <c r="B833" s="176"/>
      <c r="D833" s="163" t="s">
        <v>179</v>
      </c>
      <c r="E833" s="177" t="s">
        <v>1</v>
      </c>
      <c r="F833" s="178" t="s">
        <v>1046</v>
      </c>
      <c r="H833" s="179">
        <v>6</v>
      </c>
      <c r="I833" s="180"/>
      <c r="L833" s="176"/>
      <c r="M833" s="181"/>
      <c r="N833" s="182"/>
      <c r="O833" s="182"/>
      <c r="P833" s="182"/>
      <c r="Q833" s="182"/>
      <c r="R833" s="182"/>
      <c r="S833" s="182"/>
      <c r="T833" s="183"/>
      <c r="AT833" s="177" t="s">
        <v>179</v>
      </c>
      <c r="AU833" s="177" t="s">
        <v>84</v>
      </c>
      <c r="AV833" s="14" t="s">
        <v>84</v>
      </c>
      <c r="AW833" s="14" t="s">
        <v>31</v>
      </c>
      <c r="AX833" s="14" t="s">
        <v>75</v>
      </c>
      <c r="AY833" s="177" t="s">
        <v>168</v>
      </c>
    </row>
    <row r="834" spans="1:65" s="14" customFormat="1">
      <c r="B834" s="176"/>
      <c r="D834" s="163" t="s">
        <v>179</v>
      </c>
      <c r="E834" s="177" t="s">
        <v>1</v>
      </c>
      <c r="F834" s="178" t="s">
        <v>1047</v>
      </c>
      <c r="H834" s="179">
        <v>6.4</v>
      </c>
      <c r="I834" s="180"/>
      <c r="L834" s="176"/>
      <c r="M834" s="181"/>
      <c r="N834" s="182"/>
      <c r="O834" s="182"/>
      <c r="P834" s="182"/>
      <c r="Q834" s="182"/>
      <c r="R834" s="182"/>
      <c r="S834" s="182"/>
      <c r="T834" s="183"/>
      <c r="AT834" s="177" t="s">
        <v>179</v>
      </c>
      <c r="AU834" s="177" t="s">
        <v>84</v>
      </c>
      <c r="AV834" s="14" t="s">
        <v>84</v>
      </c>
      <c r="AW834" s="14" t="s">
        <v>31</v>
      </c>
      <c r="AX834" s="14" t="s">
        <v>75</v>
      </c>
      <c r="AY834" s="177" t="s">
        <v>168</v>
      </c>
    </row>
    <row r="835" spans="1:65" s="14" customFormat="1">
      <c r="B835" s="176"/>
      <c r="D835" s="163" t="s">
        <v>179</v>
      </c>
      <c r="E835" s="177" t="s">
        <v>1</v>
      </c>
      <c r="F835" s="178" t="s">
        <v>1048</v>
      </c>
      <c r="H835" s="179">
        <v>6</v>
      </c>
      <c r="I835" s="180"/>
      <c r="L835" s="176"/>
      <c r="M835" s="181"/>
      <c r="N835" s="182"/>
      <c r="O835" s="182"/>
      <c r="P835" s="182"/>
      <c r="Q835" s="182"/>
      <c r="R835" s="182"/>
      <c r="S835" s="182"/>
      <c r="T835" s="183"/>
      <c r="AT835" s="177" t="s">
        <v>179</v>
      </c>
      <c r="AU835" s="177" t="s">
        <v>84</v>
      </c>
      <c r="AV835" s="14" t="s">
        <v>84</v>
      </c>
      <c r="AW835" s="14" t="s">
        <v>31</v>
      </c>
      <c r="AX835" s="14" t="s">
        <v>75</v>
      </c>
      <c r="AY835" s="177" t="s">
        <v>168</v>
      </c>
    </row>
    <row r="836" spans="1:65" s="13" customFormat="1">
      <c r="B836" s="169"/>
      <c r="D836" s="163" t="s">
        <v>179</v>
      </c>
      <c r="E836" s="170" t="s">
        <v>1</v>
      </c>
      <c r="F836" s="171" t="s">
        <v>1049</v>
      </c>
      <c r="H836" s="170" t="s">
        <v>1</v>
      </c>
      <c r="I836" s="172"/>
      <c r="L836" s="169"/>
      <c r="M836" s="173"/>
      <c r="N836" s="174"/>
      <c r="O836" s="174"/>
      <c r="P836" s="174"/>
      <c r="Q836" s="174"/>
      <c r="R836" s="174"/>
      <c r="S836" s="174"/>
      <c r="T836" s="175"/>
      <c r="AT836" s="170" t="s">
        <v>179</v>
      </c>
      <c r="AU836" s="170" t="s">
        <v>84</v>
      </c>
      <c r="AV836" s="13" t="s">
        <v>82</v>
      </c>
      <c r="AW836" s="13" t="s">
        <v>31</v>
      </c>
      <c r="AX836" s="13" t="s">
        <v>75</v>
      </c>
      <c r="AY836" s="170" t="s">
        <v>168</v>
      </c>
    </row>
    <row r="837" spans="1:65" s="14" customFormat="1">
      <c r="B837" s="176"/>
      <c r="D837" s="163" t="s">
        <v>179</v>
      </c>
      <c r="E837" s="177" t="s">
        <v>1</v>
      </c>
      <c r="F837" s="178" t="s">
        <v>1050</v>
      </c>
      <c r="H837" s="179">
        <v>11.680999999999999</v>
      </c>
      <c r="I837" s="180"/>
      <c r="L837" s="176"/>
      <c r="M837" s="181"/>
      <c r="N837" s="182"/>
      <c r="O837" s="182"/>
      <c r="P837" s="182"/>
      <c r="Q837" s="182"/>
      <c r="R837" s="182"/>
      <c r="S837" s="182"/>
      <c r="T837" s="183"/>
      <c r="AT837" s="177" t="s">
        <v>179</v>
      </c>
      <c r="AU837" s="177" t="s">
        <v>84</v>
      </c>
      <c r="AV837" s="14" t="s">
        <v>84</v>
      </c>
      <c r="AW837" s="14" t="s">
        <v>31</v>
      </c>
      <c r="AX837" s="14" t="s">
        <v>75</v>
      </c>
      <c r="AY837" s="177" t="s">
        <v>168</v>
      </c>
    </row>
    <row r="838" spans="1:65" s="13" customFormat="1">
      <c r="B838" s="169"/>
      <c r="D838" s="163" t="s">
        <v>179</v>
      </c>
      <c r="E838" s="170" t="s">
        <v>1</v>
      </c>
      <c r="F838" s="171" t="s">
        <v>1051</v>
      </c>
      <c r="H838" s="170" t="s">
        <v>1</v>
      </c>
      <c r="I838" s="172"/>
      <c r="L838" s="169"/>
      <c r="M838" s="173"/>
      <c r="N838" s="174"/>
      <c r="O838" s="174"/>
      <c r="P838" s="174"/>
      <c r="Q838" s="174"/>
      <c r="R838" s="174"/>
      <c r="S838" s="174"/>
      <c r="T838" s="175"/>
      <c r="AT838" s="170" t="s">
        <v>179</v>
      </c>
      <c r="AU838" s="170" t="s">
        <v>84</v>
      </c>
      <c r="AV838" s="13" t="s">
        <v>82</v>
      </c>
      <c r="AW838" s="13" t="s">
        <v>31</v>
      </c>
      <c r="AX838" s="13" t="s">
        <v>75</v>
      </c>
      <c r="AY838" s="170" t="s">
        <v>168</v>
      </c>
    </row>
    <row r="839" spans="1:65" s="14" customFormat="1">
      <c r="B839" s="176"/>
      <c r="D839" s="163" t="s">
        <v>179</v>
      </c>
      <c r="E839" s="177" t="s">
        <v>1</v>
      </c>
      <c r="F839" s="178" t="s">
        <v>1052</v>
      </c>
      <c r="H839" s="179">
        <v>5.9029999999999996</v>
      </c>
      <c r="I839" s="180"/>
      <c r="L839" s="176"/>
      <c r="M839" s="181"/>
      <c r="N839" s="182"/>
      <c r="O839" s="182"/>
      <c r="P839" s="182"/>
      <c r="Q839" s="182"/>
      <c r="R839" s="182"/>
      <c r="S839" s="182"/>
      <c r="T839" s="183"/>
      <c r="AT839" s="177" t="s">
        <v>179</v>
      </c>
      <c r="AU839" s="177" t="s">
        <v>84</v>
      </c>
      <c r="AV839" s="14" t="s">
        <v>84</v>
      </c>
      <c r="AW839" s="14" t="s">
        <v>31</v>
      </c>
      <c r="AX839" s="14" t="s">
        <v>75</v>
      </c>
      <c r="AY839" s="177" t="s">
        <v>168</v>
      </c>
    </row>
    <row r="840" spans="1:65" s="14" customFormat="1">
      <c r="B840" s="176"/>
      <c r="D840" s="163" t="s">
        <v>179</v>
      </c>
      <c r="E840" s="177" t="s">
        <v>1</v>
      </c>
      <c r="F840" s="178" t="s">
        <v>1053</v>
      </c>
      <c r="H840" s="179">
        <v>4.0819999999999999</v>
      </c>
      <c r="I840" s="180"/>
      <c r="L840" s="176"/>
      <c r="M840" s="181"/>
      <c r="N840" s="182"/>
      <c r="O840" s="182"/>
      <c r="P840" s="182"/>
      <c r="Q840" s="182"/>
      <c r="R840" s="182"/>
      <c r="S840" s="182"/>
      <c r="T840" s="183"/>
      <c r="AT840" s="177" t="s">
        <v>179</v>
      </c>
      <c r="AU840" s="177" t="s">
        <v>84</v>
      </c>
      <c r="AV840" s="14" t="s">
        <v>84</v>
      </c>
      <c r="AW840" s="14" t="s">
        <v>31</v>
      </c>
      <c r="AX840" s="14" t="s">
        <v>75</v>
      </c>
      <c r="AY840" s="177" t="s">
        <v>168</v>
      </c>
    </row>
    <row r="841" spans="1:65" s="14" customFormat="1">
      <c r="B841" s="176"/>
      <c r="D841" s="163" t="s">
        <v>179</v>
      </c>
      <c r="E841" s="177" t="s">
        <v>1</v>
      </c>
      <c r="F841" s="178" t="s">
        <v>1054</v>
      </c>
      <c r="H841" s="179">
        <v>3.266</v>
      </c>
      <c r="I841" s="180"/>
      <c r="L841" s="176"/>
      <c r="M841" s="181"/>
      <c r="N841" s="182"/>
      <c r="O841" s="182"/>
      <c r="P841" s="182"/>
      <c r="Q841" s="182"/>
      <c r="R841" s="182"/>
      <c r="S841" s="182"/>
      <c r="T841" s="183"/>
      <c r="AT841" s="177" t="s">
        <v>179</v>
      </c>
      <c r="AU841" s="177" t="s">
        <v>84</v>
      </c>
      <c r="AV841" s="14" t="s">
        <v>84</v>
      </c>
      <c r="AW841" s="14" t="s">
        <v>31</v>
      </c>
      <c r="AX841" s="14" t="s">
        <v>75</v>
      </c>
      <c r="AY841" s="177" t="s">
        <v>168</v>
      </c>
    </row>
    <row r="842" spans="1:65" s="15" customFormat="1">
      <c r="B842" s="184"/>
      <c r="D842" s="163" t="s">
        <v>179</v>
      </c>
      <c r="E842" s="185" t="s">
        <v>1</v>
      </c>
      <c r="F842" s="186" t="s">
        <v>184</v>
      </c>
      <c r="H842" s="187">
        <v>43.332000000000001</v>
      </c>
      <c r="I842" s="188"/>
      <c r="L842" s="184"/>
      <c r="M842" s="189"/>
      <c r="N842" s="190"/>
      <c r="O842" s="190"/>
      <c r="P842" s="190"/>
      <c r="Q842" s="190"/>
      <c r="R842" s="190"/>
      <c r="S842" s="190"/>
      <c r="T842" s="191"/>
      <c r="AT842" s="185" t="s">
        <v>179</v>
      </c>
      <c r="AU842" s="185" t="s">
        <v>84</v>
      </c>
      <c r="AV842" s="15" t="s">
        <v>108</v>
      </c>
      <c r="AW842" s="15" t="s">
        <v>31</v>
      </c>
      <c r="AX842" s="15" t="s">
        <v>82</v>
      </c>
      <c r="AY842" s="185" t="s">
        <v>168</v>
      </c>
    </row>
    <row r="843" spans="1:65" s="2" customFormat="1" ht="33" customHeight="1">
      <c r="A843" s="33"/>
      <c r="B843" s="149"/>
      <c r="C843" s="150" t="s">
        <v>1055</v>
      </c>
      <c r="D843" s="150" t="s">
        <v>170</v>
      </c>
      <c r="E843" s="151" t="s">
        <v>1056</v>
      </c>
      <c r="F843" s="152" t="s">
        <v>1057</v>
      </c>
      <c r="G843" s="153" t="s">
        <v>254</v>
      </c>
      <c r="H843" s="154">
        <v>18.399999999999999</v>
      </c>
      <c r="I843" s="155"/>
      <c r="J843" s="156">
        <f>ROUND(I843*H843,2)</f>
        <v>0</v>
      </c>
      <c r="K843" s="152" t="s">
        <v>187</v>
      </c>
      <c r="L843" s="34"/>
      <c r="M843" s="157" t="s">
        <v>1</v>
      </c>
      <c r="N843" s="158" t="s">
        <v>40</v>
      </c>
      <c r="O843" s="59"/>
      <c r="P843" s="159">
        <f>O843*H843</f>
        <v>0</v>
      </c>
      <c r="Q843" s="159">
        <v>2.32E-3</v>
      </c>
      <c r="R843" s="159">
        <f>Q843*H843</f>
        <v>4.2687999999999997E-2</v>
      </c>
      <c r="S843" s="159">
        <v>0</v>
      </c>
      <c r="T843" s="160">
        <f>S843*H843</f>
        <v>0</v>
      </c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R843" s="161" t="s">
        <v>108</v>
      </c>
      <c r="AT843" s="161" t="s">
        <v>170</v>
      </c>
      <c r="AU843" s="161" t="s">
        <v>84</v>
      </c>
      <c r="AY843" s="18" t="s">
        <v>168</v>
      </c>
      <c r="BE843" s="162">
        <f>IF(N843="základní",J843,0)</f>
        <v>0</v>
      </c>
      <c r="BF843" s="162">
        <f>IF(N843="snížená",J843,0)</f>
        <v>0</v>
      </c>
      <c r="BG843" s="162">
        <f>IF(N843="zákl. přenesená",J843,0)</f>
        <v>0</v>
      </c>
      <c r="BH843" s="162">
        <f>IF(N843="sníž. přenesená",J843,0)</f>
        <v>0</v>
      </c>
      <c r="BI843" s="162">
        <f>IF(N843="nulová",J843,0)</f>
        <v>0</v>
      </c>
      <c r="BJ843" s="18" t="s">
        <v>82</v>
      </c>
      <c r="BK843" s="162">
        <f>ROUND(I843*H843,2)</f>
        <v>0</v>
      </c>
      <c r="BL843" s="18" t="s">
        <v>108</v>
      </c>
      <c r="BM843" s="161" t="s">
        <v>1058</v>
      </c>
    </row>
    <row r="844" spans="1:65" s="2" customFormat="1" ht="39">
      <c r="A844" s="33"/>
      <c r="B844" s="34"/>
      <c r="C844" s="33"/>
      <c r="D844" s="163" t="s">
        <v>175</v>
      </c>
      <c r="E844" s="33"/>
      <c r="F844" s="164" t="s">
        <v>1059</v>
      </c>
      <c r="G844" s="33"/>
      <c r="H844" s="33"/>
      <c r="I844" s="165"/>
      <c r="J844" s="33"/>
      <c r="K844" s="33"/>
      <c r="L844" s="34"/>
      <c r="M844" s="166"/>
      <c r="N844" s="167"/>
      <c r="O844" s="59"/>
      <c r="P844" s="59"/>
      <c r="Q844" s="59"/>
      <c r="R844" s="59"/>
      <c r="S844" s="59"/>
      <c r="T844" s="60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T844" s="18" t="s">
        <v>175</v>
      </c>
      <c r="AU844" s="18" t="s">
        <v>84</v>
      </c>
    </row>
    <row r="845" spans="1:65" s="2" customFormat="1" ht="19.5">
      <c r="A845" s="33"/>
      <c r="B845" s="34"/>
      <c r="C845" s="33"/>
      <c r="D845" s="163" t="s">
        <v>177</v>
      </c>
      <c r="E845" s="33"/>
      <c r="F845" s="168" t="s">
        <v>178</v>
      </c>
      <c r="G845" s="33"/>
      <c r="H845" s="33"/>
      <c r="I845" s="165"/>
      <c r="J845" s="33"/>
      <c r="K845" s="33"/>
      <c r="L845" s="34"/>
      <c r="M845" s="166"/>
      <c r="N845" s="167"/>
      <c r="O845" s="59"/>
      <c r="P845" s="59"/>
      <c r="Q845" s="59"/>
      <c r="R845" s="59"/>
      <c r="S845" s="59"/>
      <c r="T845" s="60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T845" s="18" t="s">
        <v>177</v>
      </c>
      <c r="AU845" s="18" t="s">
        <v>84</v>
      </c>
    </row>
    <row r="846" spans="1:65" s="13" customFormat="1">
      <c r="B846" s="169"/>
      <c r="D846" s="163" t="s">
        <v>179</v>
      </c>
      <c r="E846" s="170" t="s">
        <v>1</v>
      </c>
      <c r="F846" s="171" t="s">
        <v>594</v>
      </c>
      <c r="H846" s="170" t="s">
        <v>1</v>
      </c>
      <c r="I846" s="172"/>
      <c r="L846" s="169"/>
      <c r="M846" s="173"/>
      <c r="N846" s="174"/>
      <c r="O846" s="174"/>
      <c r="P846" s="174"/>
      <c r="Q846" s="174"/>
      <c r="R846" s="174"/>
      <c r="S846" s="174"/>
      <c r="T846" s="175"/>
      <c r="AT846" s="170" t="s">
        <v>179</v>
      </c>
      <c r="AU846" s="170" t="s">
        <v>84</v>
      </c>
      <c r="AV846" s="13" t="s">
        <v>82</v>
      </c>
      <c r="AW846" s="13" t="s">
        <v>31</v>
      </c>
      <c r="AX846" s="13" t="s">
        <v>75</v>
      </c>
      <c r="AY846" s="170" t="s">
        <v>168</v>
      </c>
    </row>
    <row r="847" spans="1:65" s="14" customFormat="1">
      <c r="B847" s="176"/>
      <c r="D847" s="163" t="s">
        <v>179</v>
      </c>
      <c r="E847" s="177" t="s">
        <v>1</v>
      </c>
      <c r="F847" s="178" t="s">
        <v>1046</v>
      </c>
      <c r="H847" s="179">
        <v>6</v>
      </c>
      <c r="I847" s="180"/>
      <c r="L847" s="176"/>
      <c r="M847" s="181"/>
      <c r="N847" s="182"/>
      <c r="O847" s="182"/>
      <c r="P847" s="182"/>
      <c r="Q847" s="182"/>
      <c r="R847" s="182"/>
      <c r="S847" s="182"/>
      <c r="T847" s="183"/>
      <c r="AT847" s="177" t="s">
        <v>179</v>
      </c>
      <c r="AU847" s="177" t="s">
        <v>84</v>
      </c>
      <c r="AV847" s="14" t="s">
        <v>84</v>
      </c>
      <c r="AW847" s="14" t="s">
        <v>31</v>
      </c>
      <c r="AX847" s="14" t="s">
        <v>75</v>
      </c>
      <c r="AY847" s="177" t="s">
        <v>168</v>
      </c>
    </row>
    <row r="848" spans="1:65" s="14" customFormat="1">
      <c r="B848" s="176"/>
      <c r="D848" s="163" t="s">
        <v>179</v>
      </c>
      <c r="E848" s="177" t="s">
        <v>1</v>
      </c>
      <c r="F848" s="178" t="s">
        <v>1047</v>
      </c>
      <c r="H848" s="179">
        <v>6.4</v>
      </c>
      <c r="I848" s="180"/>
      <c r="L848" s="176"/>
      <c r="M848" s="181"/>
      <c r="N848" s="182"/>
      <c r="O848" s="182"/>
      <c r="P848" s="182"/>
      <c r="Q848" s="182"/>
      <c r="R848" s="182"/>
      <c r="S848" s="182"/>
      <c r="T848" s="183"/>
      <c r="AT848" s="177" t="s">
        <v>179</v>
      </c>
      <c r="AU848" s="177" t="s">
        <v>84</v>
      </c>
      <c r="AV848" s="14" t="s">
        <v>84</v>
      </c>
      <c r="AW848" s="14" t="s">
        <v>31</v>
      </c>
      <c r="AX848" s="14" t="s">
        <v>75</v>
      </c>
      <c r="AY848" s="177" t="s">
        <v>168</v>
      </c>
    </row>
    <row r="849" spans="1:65" s="14" customFormat="1">
      <c r="B849" s="176"/>
      <c r="D849" s="163" t="s">
        <v>179</v>
      </c>
      <c r="E849" s="177" t="s">
        <v>1</v>
      </c>
      <c r="F849" s="178" t="s">
        <v>1048</v>
      </c>
      <c r="H849" s="179">
        <v>6</v>
      </c>
      <c r="I849" s="180"/>
      <c r="L849" s="176"/>
      <c r="M849" s="181"/>
      <c r="N849" s="182"/>
      <c r="O849" s="182"/>
      <c r="P849" s="182"/>
      <c r="Q849" s="182"/>
      <c r="R849" s="182"/>
      <c r="S849" s="182"/>
      <c r="T849" s="183"/>
      <c r="AT849" s="177" t="s">
        <v>179</v>
      </c>
      <c r="AU849" s="177" t="s">
        <v>84</v>
      </c>
      <c r="AV849" s="14" t="s">
        <v>84</v>
      </c>
      <c r="AW849" s="14" t="s">
        <v>31</v>
      </c>
      <c r="AX849" s="14" t="s">
        <v>75</v>
      </c>
      <c r="AY849" s="177" t="s">
        <v>168</v>
      </c>
    </row>
    <row r="850" spans="1:65" s="15" customFormat="1">
      <c r="B850" s="184"/>
      <c r="D850" s="163" t="s">
        <v>179</v>
      </c>
      <c r="E850" s="185" t="s">
        <v>1</v>
      </c>
      <c r="F850" s="186" t="s">
        <v>184</v>
      </c>
      <c r="H850" s="187">
        <v>18.399999999999999</v>
      </c>
      <c r="I850" s="188"/>
      <c r="L850" s="184"/>
      <c r="M850" s="189"/>
      <c r="N850" s="190"/>
      <c r="O850" s="190"/>
      <c r="P850" s="190"/>
      <c r="Q850" s="190"/>
      <c r="R850" s="190"/>
      <c r="S850" s="190"/>
      <c r="T850" s="191"/>
      <c r="AT850" s="185" t="s">
        <v>179</v>
      </c>
      <c r="AU850" s="185" t="s">
        <v>84</v>
      </c>
      <c r="AV850" s="15" t="s">
        <v>108</v>
      </c>
      <c r="AW850" s="15" t="s">
        <v>31</v>
      </c>
      <c r="AX850" s="15" t="s">
        <v>82</v>
      </c>
      <c r="AY850" s="185" t="s">
        <v>168</v>
      </c>
    </row>
    <row r="851" spans="1:65" s="2" customFormat="1" ht="21.75" customHeight="1">
      <c r="A851" s="33"/>
      <c r="B851" s="149"/>
      <c r="C851" s="150" t="s">
        <v>1060</v>
      </c>
      <c r="D851" s="150" t="s">
        <v>170</v>
      </c>
      <c r="E851" s="151" t="s">
        <v>1061</v>
      </c>
      <c r="F851" s="152" t="s">
        <v>1062</v>
      </c>
      <c r="G851" s="153" t="s">
        <v>254</v>
      </c>
      <c r="H851" s="154">
        <v>10.9</v>
      </c>
      <c r="I851" s="155"/>
      <c r="J851" s="156">
        <f>ROUND(I851*H851,2)</f>
        <v>0</v>
      </c>
      <c r="K851" s="152" t="s">
        <v>187</v>
      </c>
      <c r="L851" s="34"/>
      <c r="M851" s="157" t="s">
        <v>1</v>
      </c>
      <c r="N851" s="158" t="s">
        <v>40</v>
      </c>
      <c r="O851" s="59"/>
      <c r="P851" s="159">
        <f>O851*H851</f>
        <v>0</v>
      </c>
      <c r="Q851" s="159">
        <v>0</v>
      </c>
      <c r="R851" s="159">
        <f>Q851*H851</f>
        <v>0</v>
      </c>
      <c r="S851" s="159">
        <v>0</v>
      </c>
      <c r="T851" s="160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61" t="s">
        <v>108</v>
      </c>
      <c r="AT851" s="161" t="s">
        <v>170</v>
      </c>
      <c r="AU851" s="161" t="s">
        <v>84</v>
      </c>
      <c r="AY851" s="18" t="s">
        <v>168</v>
      </c>
      <c r="BE851" s="162">
        <f>IF(N851="základní",J851,0)</f>
        <v>0</v>
      </c>
      <c r="BF851" s="162">
        <f>IF(N851="snížená",J851,0)</f>
        <v>0</v>
      </c>
      <c r="BG851" s="162">
        <f>IF(N851="zákl. přenesená",J851,0)</f>
        <v>0</v>
      </c>
      <c r="BH851" s="162">
        <f>IF(N851="sníž. přenesená",J851,0)</f>
        <v>0</v>
      </c>
      <c r="BI851" s="162">
        <f>IF(N851="nulová",J851,0)</f>
        <v>0</v>
      </c>
      <c r="BJ851" s="18" t="s">
        <v>82</v>
      </c>
      <c r="BK851" s="162">
        <f>ROUND(I851*H851,2)</f>
        <v>0</v>
      </c>
      <c r="BL851" s="18" t="s">
        <v>108</v>
      </c>
      <c r="BM851" s="161" t="s">
        <v>1063</v>
      </c>
    </row>
    <row r="852" spans="1:65" s="2" customFormat="1" ht="39">
      <c r="A852" s="33"/>
      <c r="B852" s="34"/>
      <c r="C852" s="33"/>
      <c r="D852" s="163" t="s">
        <v>175</v>
      </c>
      <c r="E852" s="33"/>
      <c r="F852" s="164" t="s">
        <v>1064</v>
      </c>
      <c r="G852" s="33"/>
      <c r="H852" s="33"/>
      <c r="I852" s="165"/>
      <c r="J852" s="33"/>
      <c r="K852" s="33"/>
      <c r="L852" s="34"/>
      <c r="M852" s="166"/>
      <c r="N852" s="167"/>
      <c r="O852" s="59"/>
      <c r="P852" s="59"/>
      <c r="Q852" s="59"/>
      <c r="R852" s="59"/>
      <c r="S852" s="59"/>
      <c r="T852" s="60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T852" s="18" t="s">
        <v>175</v>
      </c>
      <c r="AU852" s="18" t="s">
        <v>84</v>
      </c>
    </row>
    <row r="853" spans="1:65" s="2" customFormat="1" ht="19.5">
      <c r="A853" s="33"/>
      <c r="B853" s="34"/>
      <c r="C853" s="33"/>
      <c r="D853" s="163" t="s">
        <v>177</v>
      </c>
      <c r="E853" s="33"/>
      <c r="F853" s="168" t="s">
        <v>178</v>
      </c>
      <c r="G853" s="33"/>
      <c r="H853" s="33"/>
      <c r="I853" s="165"/>
      <c r="J853" s="33"/>
      <c r="K853" s="33"/>
      <c r="L853" s="34"/>
      <c r="M853" s="166"/>
      <c r="N853" s="167"/>
      <c r="O853" s="59"/>
      <c r="P853" s="59"/>
      <c r="Q853" s="59"/>
      <c r="R853" s="59"/>
      <c r="S853" s="59"/>
      <c r="T853" s="60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T853" s="18" t="s">
        <v>177</v>
      </c>
      <c r="AU853" s="18" t="s">
        <v>84</v>
      </c>
    </row>
    <row r="854" spans="1:65" s="2" customFormat="1" ht="21.75" customHeight="1">
      <c r="A854" s="33"/>
      <c r="B854" s="149"/>
      <c r="C854" s="150" t="s">
        <v>1065</v>
      </c>
      <c r="D854" s="150" t="s">
        <v>170</v>
      </c>
      <c r="E854" s="151" t="s">
        <v>1066</v>
      </c>
      <c r="F854" s="152" t="s">
        <v>1067</v>
      </c>
      <c r="G854" s="153" t="s">
        <v>254</v>
      </c>
      <c r="H854" s="154">
        <v>34.4</v>
      </c>
      <c r="I854" s="155"/>
      <c r="J854" s="156">
        <f>ROUND(I854*H854,2)</f>
        <v>0</v>
      </c>
      <c r="K854" s="152" t="s">
        <v>187</v>
      </c>
      <c r="L854" s="34"/>
      <c r="M854" s="157" t="s">
        <v>1</v>
      </c>
      <c r="N854" s="158" t="s">
        <v>40</v>
      </c>
      <c r="O854" s="59"/>
      <c r="P854" s="159">
        <f>O854*H854</f>
        <v>0</v>
      </c>
      <c r="Q854" s="159">
        <v>0</v>
      </c>
      <c r="R854" s="159">
        <f>Q854*H854</f>
        <v>0</v>
      </c>
      <c r="S854" s="159">
        <v>0</v>
      </c>
      <c r="T854" s="160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61" t="s">
        <v>108</v>
      </c>
      <c r="AT854" s="161" t="s">
        <v>170</v>
      </c>
      <c r="AU854" s="161" t="s">
        <v>84</v>
      </c>
      <c r="AY854" s="18" t="s">
        <v>168</v>
      </c>
      <c r="BE854" s="162">
        <f>IF(N854="základní",J854,0)</f>
        <v>0</v>
      </c>
      <c r="BF854" s="162">
        <f>IF(N854="snížená",J854,0)</f>
        <v>0</v>
      </c>
      <c r="BG854" s="162">
        <f>IF(N854="zákl. přenesená",J854,0)</f>
        <v>0</v>
      </c>
      <c r="BH854" s="162">
        <f>IF(N854="sníž. přenesená",J854,0)</f>
        <v>0</v>
      </c>
      <c r="BI854" s="162">
        <f>IF(N854="nulová",J854,0)</f>
        <v>0</v>
      </c>
      <c r="BJ854" s="18" t="s">
        <v>82</v>
      </c>
      <c r="BK854" s="162">
        <f>ROUND(I854*H854,2)</f>
        <v>0</v>
      </c>
      <c r="BL854" s="18" t="s">
        <v>108</v>
      </c>
      <c r="BM854" s="161" t="s">
        <v>1068</v>
      </c>
    </row>
    <row r="855" spans="1:65" s="2" customFormat="1" ht="39">
      <c r="A855" s="33"/>
      <c r="B855" s="34"/>
      <c r="C855" s="33"/>
      <c r="D855" s="163" t="s">
        <v>175</v>
      </c>
      <c r="E855" s="33"/>
      <c r="F855" s="164" t="s">
        <v>1069</v>
      </c>
      <c r="G855" s="33"/>
      <c r="H855" s="33"/>
      <c r="I855" s="165"/>
      <c r="J855" s="33"/>
      <c r="K855" s="33"/>
      <c r="L855" s="34"/>
      <c r="M855" s="166"/>
      <c r="N855" s="167"/>
      <c r="O855" s="59"/>
      <c r="P855" s="59"/>
      <c r="Q855" s="59"/>
      <c r="R855" s="59"/>
      <c r="S855" s="59"/>
      <c r="T855" s="60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T855" s="18" t="s">
        <v>175</v>
      </c>
      <c r="AU855" s="18" t="s">
        <v>84</v>
      </c>
    </row>
    <row r="856" spans="1:65" s="2" customFormat="1" ht="19.5">
      <c r="A856" s="33"/>
      <c r="B856" s="34"/>
      <c r="C856" s="33"/>
      <c r="D856" s="163" t="s">
        <v>177</v>
      </c>
      <c r="E856" s="33"/>
      <c r="F856" s="168" t="s">
        <v>178</v>
      </c>
      <c r="G856" s="33"/>
      <c r="H856" s="33"/>
      <c r="I856" s="165"/>
      <c r="J856" s="33"/>
      <c r="K856" s="33"/>
      <c r="L856" s="34"/>
      <c r="M856" s="166"/>
      <c r="N856" s="167"/>
      <c r="O856" s="59"/>
      <c r="P856" s="59"/>
      <c r="Q856" s="59"/>
      <c r="R856" s="59"/>
      <c r="S856" s="59"/>
      <c r="T856" s="60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T856" s="18" t="s">
        <v>177</v>
      </c>
      <c r="AU856" s="18" t="s">
        <v>84</v>
      </c>
    </row>
    <row r="857" spans="1:65" s="12" customFormat="1" ht="22.9" customHeight="1">
      <c r="B857" s="136"/>
      <c r="D857" s="137" t="s">
        <v>74</v>
      </c>
      <c r="E857" s="147" t="s">
        <v>1070</v>
      </c>
      <c r="F857" s="147" t="s">
        <v>1071</v>
      </c>
      <c r="I857" s="139"/>
      <c r="J857" s="148">
        <f>BK857</f>
        <v>0</v>
      </c>
      <c r="L857" s="136"/>
      <c r="M857" s="141"/>
      <c r="N857" s="142"/>
      <c r="O857" s="142"/>
      <c r="P857" s="143">
        <f>SUM(P858:P882)</f>
        <v>0</v>
      </c>
      <c r="Q857" s="142"/>
      <c r="R857" s="143">
        <f>SUM(R858:R882)</f>
        <v>0.94715000000000005</v>
      </c>
      <c r="S857" s="142"/>
      <c r="T857" s="144">
        <f>SUM(T858:T882)</f>
        <v>0</v>
      </c>
      <c r="AR857" s="137" t="s">
        <v>82</v>
      </c>
      <c r="AT857" s="145" t="s">
        <v>74</v>
      </c>
      <c r="AU857" s="145" t="s">
        <v>82</v>
      </c>
      <c r="AY857" s="137" t="s">
        <v>168</v>
      </c>
      <c r="BK857" s="146">
        <f>SUM(BK858:BK882)</f>
        <v>0</v>
      </c>
    </row>
    <row r="858" spans="1:65" s="2" customFormat="1" ht="24.2" customHeight="1">
      <c r="A858" s="33"/>
      <c r="B858" s="149"/>
      <c r="C858" s="150" t="s">
        <v>1072</v>
      </c>
      <c r="D858" s="150" t="s">
        <v>170</v>
      </c>
      <c r="E858" s="151" t="s">
        <v>1073</v>
      </c>
      <c r="F858" s="152" t="s">
        <v>1074</v>
      </c>
      <c r="G858" s="153" t="s">
        <v>254</v>
      </c>
      <c r="H858" s="154">
        <v>127</v>
      </c>
      <c r="I858" s="155"/>
      <c r="J858" s="156">
        <f>ROUND(I858*H858,2)</f>
        <v>0</v>
      </c>
      <c r="K858" s="152" t="s">
        <v>187</v>
      </c>
      <c r="L858" s="34"/>
      <c r="M858" s="157" t="s">
        <v>1</v>
      </c>
      <c r="N858" s="158" t="s">
        <v>40</v>
      </c>
      <c r="O858" s="59"/>
      <c r="P858" s="159">
        <f>O858*H858</f>
        <v>0</v>
      </c>
      <c r="Q858" s="159">
        <v>7.1900000000000002E-3</v>
      </c>
      <c r="R858" s="159">
        <f>Q858*H858</f>
        <v>0.91313</v>
      </c>
      <c r="S858" s="159">
        <v>0</v>
      </c>
      <c r="T858" s="160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1" t="s">
        <v>108</v>
      </c>
      <c r="AT858" s="161" t="s">
        <v>170</v>
      </c>
      <c r="AU858" s="161" t="s">
        <v>84</v>
      </c>
      <c r="AY858" s="18" t="s">
        <v>168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8" t="s">
        <v>82</v>
      </c>
      <c r="BK858" s="162">
        <f>ROUND(I858*H858,2)</f>
        <v>0</v>
      </c>
      <c r="BL858" s="18" t="s">
        <v>108</v>
      </c>
      <c r="BM858" s="161" t="s">
        <v>1075</v>
      </c>
    </row>
    <row r="859" spans="1:65" s="2" customFormat="1">
      <c r="A859" s="33"/>
      <c r="B859" s="34"/>
      <c r="C859" s="33"/>
      <c r="D859" s="163" t="s">
        <v>175</v>
      </c>
      <c r="E859" s="33"/>
      <c r="F859" s="164" t="s">
        <v>1076</v>
      </c>
      <c r="G859" s="33"/>
      <c r="H859" s="33"/>
      <c r="I859" s="165"/>
      <c r="J859" s="33"/>
      <c r="K859" s="33"/>
      <c r="L859" s="34"/>
      <c r="M859" s="166"/>
      <c r="N859" s="167"/>
      <c r="O859" s="59"/>
      <c r="P859" s="59"/>
      <c r="Q859" s="59"/>
      <c r="R859" s="59"/>
      <c r="S859" s="59"/>
      <c r="T859" s="60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T859" s="18" t="s">
        <v>175</v>
      </c>
      <c r="AU859" s="18" t="s">
        <v>84</v>
      </c>
    </row>
    <row r="860" spans="1:65" s="2" customFormat="1" ht="19.5">
      <c r="A860" s="33"/>
      <c r="B860" s="34"/>
      <c r="C860" s="33"/>
      <c r="D860" s="163" t="s">
        <v>177</v>
      </c>
      <c r="E860" s="33"/>
      <c r="F860" s="168" t="s">
        <v>1077</v>
      </c>
      <c r="G860" s="33"/>
      <c r="H860" s="33"/>
      <c r="I860" s="165"/>
      <c r="J860" s="33"/>
      <c r="K860" s="33"/>
      <c r="L860" s="34"/>
      <c r="M860" s="166"/>
      <c r="N860" s="167"/>
      <c r="O860" s="59"/>
      <c r="P860" s="59"/>
      <c r="Q860" s="59"/>
      <c r="R860" s="59"/>
      <c r="S860" s="59"/>
      <c r="T860" s="60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T860" s="18" t="s">
        <v>177</v>
      </c>
      <c r="AU860" s="18" t="s">
        <v>84</v>
      </c>
    </row>
    <row r="861" spans="1:65" s="14" customFormat="1">
      <c r="B861" s="176"/>
      <c r="D861" s="163" t="s">
        <v>179</v>
      </c>
      <c r="E861" s="177" t="s">
        <v>1</v>
      </c>
      <c r="F861" s="178" t="s">
        <v>1078</v>
      </c>
      <c r="H861" s="179">
        <v>25</v>
      </c>
      <c r="I861" s="180"/>
      <c r="L861" s="176"/>
      <c r="M861" s="181"/>
      <c r="N861" s="182"/>
      <c r="O861" s="182"/>
      <c r="P861" s="182"/>
      <c r="Q861" s="182"/>
      <c r="R861" s="182"/>
      <c r="S861" s="182"/>
      <c r="T861" s="183"/>
      <c r="AT861" s="177" t="s">
        <v>179</v>
      </c>
      <c r="AU861" s="177" t="s">
        <v>84</v>
      </c>
      <c r="AV861" s="14" t="s">
        <v>84</v>
      </c>
      <c r="AW861" s="14" t="s">
        <v>31</v>
      </c>
      <c r="AX861" s="14" t="s">
        <v>75</v>
      </c>
      <c r="AY861" s="177" t="s">
        <v>168</v>
      </c>
    </row>
    <row r="862" spans="1:65" s="14" customFormat="1">
      <c r="B862" s="176"/>
      <c r="D862" s="163" t="s">
        <v>179</v>
      </c>
      <c r="E862" s="177" t="s">
        <v>1</v>
      </c>
      <c r="F862" s="178" t="s">
        <v>1079</v>
      </c>
      <c r="H862" s="179">
        <v>37</v>
      </c>
      <c r="I862" s="180"/>
      <c r="L862" s="176"/>
      <c r="M862" s="181"/>
      <c r="N862" s="182"/>
      <c r="O862" s="182"/>
      <c r="P862" s="182"/>
      <c r="Q862" s="182"/>
      <c r="R862" s="182"/>
      <c r="S862" s="182"/>
      <c r="T862" s="183"/>
      <c r="AT862" s="177" t="s">
        <v>179</v>
      </c>
      <c r="AU862" s="177" t="s">
        <v>84</v>
      </c>
      <c r="AV862" s="14" t="s">
        <v>84</v>
      </c>
      <c r="AW862" s="14" t="s">
        <v>31</v>
      </c>
      <c r="AX862" s="14" t="s">
        <v>75</v>
      </c>
      <c r="AY862" s="177" t="s">
        <v>168</v>
      </c>
    </row>
    <row r="863" spans="1:65" s="14" customFormat="1">
      <c r="B863" s="176"/>
      <c r="D863" s="163" t="s">
        <v>179</v>
      </c>
      <c r="E863" s="177" t="s">
        <v>1</v>
      </c>
      <c r="F863" s="178" t="s">
        <v>1080</v>
      </c>
      <c r="H863" s="179">
        <v>25</v>
      </c>
      <c r="I863" s="180"/>
      <c r="L863" s="176"/>
      <c r="M863" s="181"/>
      <c r="N863" s="182"/>
      <c r="O863" s="182"/>
      <c r="P863" s="182"/>
      <c r="Q863" s="182"/>
      <c r="R863" s="182"/>
      <c r="S863" s="182"/>
      <c r="T863" s="183"/>
      <c r="AT863" s="177" t="s">
        <v>179</v>
      </c>
      <c r="AU863" s="177" t="s">
        <v>84</v>
      </c>
      <c r="AV863" s="14" t="s">
        <v>84</v>
      </c>
      <c r="AW863" s="14" t="s">
        <v>31</v>
      </c>
      <c r="AX863" s="14" t="s">
        <v>75</v>
      </c>
      <c r="AY863" s="177" t="s">
        <v>168</v>
      </c>
    </row>
    <row r="864" spans="1:65" s="14" customFormat="1">
      <c r="B864" s="176"/>
      <c r="D864" s="163" t="s">
        <v>179</v>
      </c>
      <c r="E864" s="177" t="s">
        <v>1</v>
      </c>
      <c r="F864" s="178" t="s">
        <v>1081</v>
      </c>
      <c r="H864" s="179">
        <v>40</v>
      </c>
      <c r="I864" s="180"/>
      <c r="L864" s="176"/>
      <c r="M864" s="181"/>
      <c r="N864" s="182"/>
      <c r="O864" s="182"/>
      <c r="P864" s="182"/>
      <c r="Q864" s="182"/>
      <c r="R864" s="182"/>
      <c r="S864" s="182"/>
      <c r="T864" s="183"/>
      <c r="AT864" s="177" t="s">
        <v>179</v>
      </c>
      <c r="AU864" s="177" t="s">
        <v>84</v>
      </c>
      <c r="AV864" s="14" t="s">
        <v>84</v>
      </c>
      <c r="AW864" s="14" t="s">
        <v>31</v>
      </c>
      <c r="AX864" s="14" t="s">
        <v>75</v>
      </c>
      <c r="AY864" s="177" t="s">
        <v>168</v>
      </c>
    </row>
    <row r="865" spans="1:65" s="15" customFormat="1">
      <c r="B865" s="184"/>
      <c r="D865" s="163" t="s">
        <v>179</v>
      </c>
      <c r="E865" s="185" t="s">
        <v>1</v>
      </c>
      <c r="F865" s="186" t="s">
        <v>184</v>
      </c>
      <c r="H865" s="187">
        <v>127</v>
      </c>
      <c r="I865" s="188"/>
      <c r="L865" s="184"/>
      <c r="M865" s="189"/>
      <c r="N865" s="190"/>
      <c r="O865" s="190"/>
      <c r="P865" s="190"/>
      <c r="Q865" s="190"/>
      <c r="R865" s="190"/>
      <c r="S865" s="190"/>
      <c r="T865" s="191"/>
      <c r="AT865" s="185" t="s">
        <v>179</v>
      </c>
      <c r="AU865" s="185" t="s">
        <v>84</v>
      </c>
      <c r="AV865" s="15" t="s">
        <v>108</v>
      </c>
      <c r="AW865" s="15" t="s">
        <v>31</v>
      </c>
      <c r="AX865" s="15" t="s">
        <v>82</v>
      </c>
      <c r="AY865" s="185" t="s">
        <v>168</v>
      </c>
    </row>
    <row r="866" spans="1:65" s="2" customFormat="1" ht="24.2" customHeight="1">
      <c r="A866" s="33"/>
      <c r="B866" s="149"/>
      <c r="C866" s="150" t="s">
        <v>1082</v>
      </c>
      <c r="D866" s="150" t="s">
        <v>170</v>
      </c>
      <c r="E866" s="151" t="s">
        <v>1083</v>
      </c>
      <c r="F866" s="152" t="s">
        <v>276</v>
      </c>
      <c r="G866" s="153" t="s">
        <v>277</v>
      </c>
      <c r="H866" s="154">
        <v>130</v>
      </c>
      <c r="I866" s="155"/>
      <c r="J866" s="156">
        <f>ROUND(I866*H866,2)</f>
        <v>0</v>
      </c>
      <c r="K866" s="152" t="s">
        <v>1</v>
      </c>
      <c r="L866" s="34"/>
      <c r="M866" s="157" t="s">
        <v>1</v>
      </c>
      <c r="N866" s="158" t="s">
        <v>40</v>
      </c>
      <c r="O866" s="59"/>
      <c r="P866" s="159">
        <f>O866*H866</f>
        <v>0</v>
      </c>
      <c r="Q866" s="159">
        <v>3.0000000000000001E-5</v>
      </c>
      <c r="R866" s="159">
        <f>Q866*H866</f>
        <v>3.9000000000000003E-3</v>
      </c>
      <c r="S866" s="159">
        <v>0</v>
      </c>
      <c r="T866" s="160">
        <f>S866*H866</f>
        <v>0</v>
      </c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R866" s="161" t="s">
        <v>108</v>
      </c>
      <c r="AT866" s="161" t="s">
        <v>170</v>
      </c>
      <c r="AU866" s="161" t="s">
        <v>84</v>
      </c>
      <c r="AY866" s="18" t="s">
        <v>168</v>
      </c>
      <c r="BE866" s="162">
        <f>IF(N866="základní",J866,0)</f>
        <v>0</v>
      </c>
      <c r="BF866" s="162">
        <f>IF(N866="snížená",J866,0)</f>
        <v>0</v>
      </c>
      <c r="BG866" s="162">
        <f>IF(N866="zákl. přenesená",J866,0)</f>
        <v>0</v>
      </c>
      <c r="BH866" s="162">
        <f>IF(N866="sníž. přenesená",J866,0)</f>
        <v>0</v>
      </c>
      <c r="BI866" s="162">
        <f>IF(N866="nulová",J866,0)</f>
        <v>0</v>
      </c>
      <c r="BJ866" s="18" t="s">
        <v>82</v>
      </c>
      <c r="BK866" s="162">
        <f>ROUND(I866*H866,2)</f>
        <v>0</v>
      </c>
      <c r="BL866" s="18" t="s">
        <v>108</v>
      </c>
      <c r="BM866" s="161" t="s">
        <v>1084</v>
      </c>
    </row>
    <row r="867" spans="1:65" s="2" customFormat="1" ht="19.5">
      <c r="A867" s="33"/>
      <c r="B867" s="34"/>
      <c r="C867" s="33"/>
      <c r="D867" s="163" t="s">
        <v>175</v>
      </c>
      <c r="E867" s="33"/>
      <c r="F867" s="164" t="s">
        <v>279</v>
      </c>
      <c r="G867" s="33"/>
      <c r="H867" s="33"/>
      <c r="I867" s="165"/>
      <c r="J867" s="33"/>
      <c r="K867" s="33"/>
      <c r="L867" s="34"/>
      <c r="M867" s="166"/>
      <c r="N867" s="167"/>
      <c r="O867" s="59"/>
      <c r="P867" s="59"/>
      <c r="Q867" s="59"/>
      <c r="R867" s="59"/>
      <c r="S867" s="59"/>
      <c r="T867" s="60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T867" s="18" t="s">
        <v>175</v>
      </c>
      <c r="AU867" s="18" t="s">
        <v>84</v>
      </c>
    </row>
    <row r="868" spans="1:65" s="2" customFormat="1" ht="19.5">
      <c r="A868" s="33"/>
      <c r="B868" s="34"/>
      <c r="C868" s="33"/>
      <c r="D868" s="163" t="s">
        <v>177</v>
      </c>
      <c r="E868" s="33"/>
      <c r="F868" s="168" t="s">
        <v>1077</v>
      </c>
      <c r="G868" s="33"/>
      <c r="H868" s="33"/>
      <c r="I868" s="165"/>
      <c r="J868" s="33"/>
      <c r="K868" s="33"/>
      <c r="L868" s="34"/>
      <c r="M868" s="166"/>
      <c r="N868" s="167"/>
      <c r="O868" s="59"/>
      <c r="P868" s="59"/>
      <c r="Q868" s="59"/>
      <c r="R868" s="59"/>
      <c r="S868" s="59"/>
      <c r="T868" s="60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T868" s="18" t="s">
        <v>177</v>
      </c>
      <c r="AU868" s="18" t="s">
        <v>84</v>
      </c>
    </row>
    <row r="869" spans="1:65" s="14" customFormat="1">
      <c r="B869" s="176"/>
      <c r="D869" s="163" t="s">
        <v>179</v>
      </c>
      <c r="E869" s="177" t="s">
        <v>1</v>
      </c>
      <c r="F869" s="178" t="s">
        <v>1078</v>
      </c>
      <c r="H869" s="179">
        <v>25</v>
      </c>
      <c r="I869" s="180"/>
      <c r="L869" s="176"/>
      <c r="M869" s="181"/>
      <c r="N869" s="182"/>
      <c r="O869" s="182"/>
      <c r="P869" s="182"/>
      <c r="Q869" s="182"/>
      <c r="R869" s="182"/>
      <c r="S869" s="182"/>
      <c r="T869" s="183"/>
      <c r="AT869" s="177" t="s">
        <v>179</v>
      </c>
      <c r="AU869" s="177" t="s">
        <v>84</v>
      </c>
      <c r="AV869" s="14" t="s">
        <v>84</v>
      </c>
      <c r="AW869" s="14" t="s">
        <v>31</v>
      </c>
      <c r="AX869" s="14" t="s">
        <v>75</v>
      </c>
      <c r="AY869" s="177" t="s">
        <v>168</v>
      </c>
    </row>
    <row r="870" spans="1:65" s="14" customFormat="1">
      <c r="B870" s="176"/>
      <c r="D870" s="163" t="s">
        <v>179</v>
      </c>
      <c r="E870" s="177" t="s">
        <v>1</v>
      </c>
      <c r="F870" s="178" t="s">
        <v>1085</v>
      </c>
      <c r="H870" s="179">
        <v>25</v>
      </c>
      <c r="I870" s="180"/>
      <c r="L870" s="176"/>
      <c r="M870" s="181"/>
      <c r="N870" s="182"/>
      <c r="O870" s="182"/>
      <c r="P870" s="182"/>
      <c r="Q870" s="182"/>
      <c r="R870" s="182"/>
      <c r="S870" s="182"/>
      <c r="T870" s="183"/>
      <c r="AT870" s="177" t="s">
        <v>179</v>
      </c>
      <c r="AU870" s="177" t="s">
        <v>84</v>
      </c>
      <c r="AV870" s="14" t="s">
        <v>84</v>
      </c>
      <c r="AW870" s="14" t="s">
        <v>31</v>
      </c>
      <c r="AX870" s="14" t="s">
        <v>75</v>
      </c>
      <c r="AY870" s="177" t="s">
        <v>168</v>
      </c>
    </row>
    <row r="871" spans="1:65" s="14" customFormat="1">
      <c r="B871" s="176"/>
      <c r="D871" s="163" t="s">
        <v>179</v>
      </c>
      <c r="E871" s="177" t="s">
        <v>1</v>
      </c>
      <c r="F871" s="178" t="s">
        <v>1080</v>
      </c>
      <c r="H871" s="179">
        <v>25</v>
      </c>
      <c r="I871" s="180"/>
      <c r="L871" s="176"/>
      <c r="M871" s="181"/>
      <c r="N871" s="182"/>
      <c r="O871" s="182"/>
      <c r="P871" s="182"/>
      <c r="Q871" s="182"/>
      <c r="R871" s="182"/>
      <c r="S871" s="182"/>
      <c r="T871" s="183"/>
      <c r="AT871" s="177" t="s">
        <v>179</v>
      </c>
      <c r="AU871" s="177" t="s">
        <v>84</v>
      </c>
      <c r="AV871" s="14" t="s">
        <v>84</v>
      </c>
      <c r="AW871" s="14" t="s">
        <v>31</v>
      </c>
      <c r="AX871" s="14" t="s">
        <v>75</v>
      </c>
      <c r="AY871" s="177" t="s">
        <v>168</v>
      </c>
    </row>
    <row r="872" spans="1:65" s="14" customFormat="1">
      <c r="B872" s="176"/>
      <c r="D872" s="163" t="s">
        <v>179</v>
      </c>
      <c r="E872" s="177" t="s">
        <v>1</v>
      </c>
      <c r="F872" s="178" t="s">
        <v>1086</v>
      </c>
      <c r="H872" s="179">
        <v>55</v>
      </c>
      <c r="I872" s="180"/>
      <c r="L872" s="176"/>
      <c r="M872" s="181"/>
      <c r="N872" s="182"/>
      <c r="O872" s="182"/>
      <c r="P872" s="182"/>
      <c r="Q872" s="182"/>
      <c r="R872" s="182"/>
      <c r="S872" s="182"/>
      <c r="T872" s="183"/>
      <c r="AT872" s="177" t="s">
        <v>179</v>
      </c>
      <c r="AU872" s="177" t="s">
        <v>84</v>
      </c>
      <c r="AV872" s="14" t="s">
        <v>84</v>
      </c>
      <c r="AW872" s="14" t="s">
        <v>31</v>
      </c>
      <c r="AX872" s="14" t="s">
        <v>75</v>
      </c>
      <c r="AY872" s="177" t="s">
        <v>168</v>
      </c>
    </row>
    <row r="873" spans="1:65" s="15" customFormat="1">
      <c r="B873" s="184"/>
      <c r="D873" s="163" t="s">
        <v>179</v>
      </c>
      <c r="E873" s="185" t="s">
        <v>1</v>
      </c>
      <c r="F873" s="186" t="s">
        <v>184</v>
      </c>
      <c r="H873" s="187">
        <v>130</v>
      </c>
      <c r="I873" s="188"/>
      <c r="L873" s="184"/>
      <c r="M873" s="189"/>
      <c r="N873" s="190"/>
      <c r="O873" s="190"/>
      <c r="P873" s="190"/>
      <c r="Q873" s="190"/>
      <c r="R873" s="190"/>
      <c r="S873" s="190"/>
      <c r="T873" s="191"/>
      <c r="AT873" s="185" t="s">
        <v>179</v>
      </c>
      <c r="AU873" s="185" t="s">
        <v>84</v>
      </c>
      <c r="AV873" s="15" t="s">
        <v>108</v>
      </c>
      <c r="AW873" s="15" t="s">
        <v>31</v>
      </c>
      <c r="AX873" s="15" t="s">
        <v>82</v>
      </c>
      <c r="AY873" s="185" t="s">
        <v>168</v>
      </c>
    </row>
    <row r="874" spans="1:65" s="2" customFormat="1" ht="24.2" customHeight="1">
      <c r="A874" s="33"/>
      <c r="B874" s="149"/>
      <c r="C874" s="150" t="s">
        <v>1087</v>
      </c>
      <c r="D874" s="150" t="s">
        <v>170</v>
      </c>
      <c r="E874" s="151" t="s">
        <v>1088</v>
      </c>
      <c r="F874" s="152" t="s">
        <v>1089</v>
      </c>
      <c r="G874" s="153" t="s">
        <v>269</v>
      </c>
      <c r="H874" s="154">
        <v>4</v>
      </c>
      <c r="I874" s="155"/>
      <c r="J874" s="156">
        <f>ROUND(I874*H874,2)</f>
        <v>0</v>
      </c>
      <c r="K874" s="152" t="s">
        <v>1</v>
      </c>
      <c r="L874" s="34"/>
      <c r="M874" s="157" t="s">
        <v>1</v>
      </c>
      <c r="N874" s="158" t="s">
        <v>40</v>
      </c>
      <c r="O874" s="59"/>
      <c r="P874" s="159">
        <f>O874*H874</f>
        <v>0</v>
      </c>
      <c r="Q874" s="159">
        <v>0</v>
      </c>
      <c r="R874" s="159">
        <f>Q874*H874</f>
        <v>0</v>
      </c>
      <c r="S874" s="159">
        <v>0</v>
      </c>
      <c r="T874" s="160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61" t="s">
        <v>108</v>
      </c>
      <c r="AT874" s="161" t="s">
        <v>170</v>
      </c>
      <c r="AU874" s="161" t="s">
        <v>84</v>
      </c>
      <c r="AY874" s="18" t="s">
        <v>168</v>
      </c>
      <c r="BE874" s="162">
        <f>IF(N874="základní",J874,0)</f>
        <v>0</v>
      </c>
      <c r="BF874" s="162">
        <f>IF(N874="snížená",J874,0)</f>
        <v>0</v>
      </c>
      <c r="BG874" s="162">
        <f>IF(N874="zákl. přenesená",J874,0)</f>
        <v>0</v>
      </c>
      <c r="BH874" s="162">
        <f>IF(N874="sníž. přenesená",J874,0)</f>
        <v>0</v>
      </c>
      <c r="BI874" s="162">
        <f>IF(N874="nulová",J874,0)</f>
        <v>0</v>
      </c>
      <c r="BJ874" s="18" t="s">
        <v>82</v>
      </c>
      <c r="BK874" s="162">
        <f>ROUND(I874*H874,2)</f>
        <v>0</v>
      </c>
      <c r="BL874" s="18" t="s">
        <v>108</v>
      </c>
      <c r="BM874" s="161" t="s">
        <v>1090</v>
      </c>
    </row>
    <row r="875" spans="1:65" s="2" customFormat="1" ht="58.5">
      <c r="A875" s="33"/>
      <c r="B875" s="34"/>
      <c r="C875" s="33"/>
      <c r="D875" s="163" t="s">
        <v>175</v>
      </c>
      <c r="E875" s="33"/>
      <c r="F875" s="164" t="s">
        <v>1091</v>
      </c>
      <c r="G875" s="33"/>
      <c r="H875" s="33"/>
      <c r="I875" s="165"/>
      <c r="J875" s="33"/>
      <c r="K875" s="33"/>
      <c r="L875" s="34"/>
      <c r="M875" s="166"/>
      <c r="N875" s="167"/>
      <c r="O875" s="59"/>
      <c r="P875" s="59"/>
      <c r="Q875" s="59"/>
      <c r="R875" s="59"/>
      <c r="S875" s="59"/>
      <c r="T875" s="60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T875" s="18" t="s">
        <v>175</v>
      </c>
      <c r="AU875" s="18" t="s">
        <v>84</v>
      </c>
    </row>
    <row r="876" spans="1:65" s="14" customFormat="1">
      <c r="B876" s="176"/>
      <c r="D876" s="163" t="s">
        <v>179</v>
      </c>
      <c r="E876" s="177" t="s">
        <v>1</v>
      </c>
      <c r="F876" s="178" t="s">
        <v>108</v>
      </c>
      <c r="H876" s="179">
        <v>4</v>
      </c>
      <c r="I876" s="180"/>
      <c r="L876" s="176"/>
      <c r="M876" s="181"/>
      <c r="N876" s="182"/>
      <c r="O876" s="182"/>
      <c r="P876" s="182"/>
      <c r="Q876" s="182"/>
      <c r="R876" s="182"/>
      <c r="S876" s="182"/>
      <c r="T876" s="183"/>
      <c r="AT876" s="177" t="s">
        <v>179</v>
      </c>
      <c r="AU876" s="177" t="s">
        <v>84</v>
      </c>
      <c r="AV876" s="14" t="s">
        <v>84</v>
      </c>
      <c r="AW876" s="14" t="s">
        <v>31</v>
      </c>
      <c r="AX876" s="14" t="s">
        <v>82</v>
      </c>
      <c r="AY876" s="177" t="s">
        <v>168</v>
      </c>
    </row>
    <row r="877" spans="1:65" s="2" customFormat="1" ht="49.15" customHeight="1">
      <c r="A877" s="33"/>
      <c r="B877" s="149"/>
      <c r="C877" s="150" t="s">
        <v>1092</v>
      </c>
      <c r="D877" s="150" t="s">
        <v>170</v>
      </c>
      <c r="E877" s="151" t="s">
        <v>1093</v>
      </c>
      <c r="F877" s="152" t="s">
        <v>1094</v>
      </c>
      <c r="G877" s="153" t="s">
        <v>254</v>
      </c>
      <c r="H877" s="154">
        <v>127</v>
      </c>
      <c r="I877" s="155"/>
      <c r="J877" s="156">
        <f>ROUND(I877*H877,2)</f>
        <v>0</v>
      </c>
      <c r="K877" s="152" t="s">
        <v>1</v>
      </c>
      <c r="L877" s="34"/>
      <c r="M877" s="157" t="s">
        <v>1</v>
      </c>
      <c r="N877" s="158" t="s">
        <v>40</v>
      </c>
      <c r="O877" s="59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61" t="s">
        <v>108</v>
      </c>
      <c r="AT877" s="161" t="s">
        <v>170</v>
      </c>
      <c r="AU877" s="161" t="s">
        <v>84</v>
      </c>
      <c r="AY877" s="18" t="s">
        <v>168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8" t="s">
        <v>82</v>
      </c>
      <c r="BK877" s="162">
        <f>ROUND(I877*H877,2)</f>
        <v>0</v>
      </c>
      <c r="BL877" s="18" t="s">
        <v>108</v>
      </c>
      <c r="BM877" s="161" t="s">
        <v>1095</v>
      </c>
    </row>
    <row r="878" spans="1:65" s="2" customFormat="1" ht="29.25">
      <c r="A878" s="33"/>
      <c r="B878" s="34"/>
      <c r="C878" s="33"/>
      <c r="D878" s="163" t="s">
        <v>175</v>
      </c>
      <c r="E878" s="33"/>
      <c r="F878" s="164" t="s">
        <v>1094</v>
      </c>
      <c r="G878" s="33"/>
      <c r="H878" s="33"/>
      <c r="I878" s="165"/>
      <c r="J878" s="33"/>
      <c r="K878" s="33"/>
      <c r="L878" s="34"/>
      <c r="M878" s="166"/>
      <c r="N878" s="167"/>
      <c r="O878" s="59"/>
      <c r="P878" s="59"/>
      <c r="Q878" s="59"/>
      <c r="R878" s="59"/>
      <c r="S878" s="59"/>
      <c r="T878" s="60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T878" s="18" t="s">
        <v>175</v>
      </c>
      <c r="AU878" s="18" t="s">
        <v>84</v>
      </c>
    </row>
    <row r="879" spans="1:65" s="2" customFormat="1" ht="19.5">
      <c r="A879" s="33"/>
      <c r="B879" s="34"/>
      <c r="C879" s="33"/>
      <c r="D879" s="163" t="s">
        <v>177</v>
      </c>
      <c r="E879" s="33"/>
      <c r="F879" s="168" t="s">
        <v>1077</v>
      </c>
      <c r="G879" s="33"/>
      <c r="H879" s="33"/>
      <c r="I879" s="165"/>
      <c r="J879" s="33"/>
      <c r="K879" s="33"/>
      <c r="L879" s="34"/>
      <c r="M879" s="166"/>
      <c r="N879" s="167"/>
      <c r="O879" s="59"/>
      <c r="P879" s="59"/>
      <c r="Q879" s="59"/>
      <c r="R879" s="59"/>
      <c r="S879" s="59"/>
      <c r="T879" s="60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T879" s="18" t="s">
        <v>177</v>
      </c>
      <c r="AU879" s="18" t="s">
        <v>84</v>
      </c>
    </row>
    <row r="880" spans="1:65" s="2" customFormat="1" ht="62.65" customHeight="1">
      <c r="A880" s="33"/>
      <c r="B880" s="149"/>
      <c r="C880" s="150" t="s">
        <v>1096</v>
      </c>
      <c r="D880" s="150" t="s">
        <v>170</v>
      </c>
      <c r="E880" s="151" t="s">
        <v>1097</v>
      </c>
      <c r="F880" s="152" t="s">
        <v>1098</v>
      </c>
      <c r="G880" s="153" t="s">
        <v>254</v>
      </c>
      <c r="H880" s="154">
        <v>3</v>
      </c>
      <c r="I880" s="155"/>
      <c r="J880" s="156">
        <f>ROUND(I880*H880,2)</f>
        <v>0</v>
      </c>
      <c r="K880" s="152" t="s">
        <v>1</v>
      </c>
      <c r="L880" s="34"/>
      <c r="M880" s="157" t="s">
        <v>1</v>
      </c>
      <c r="N880" s="158" t="s">
        <v>40</v>
      </c>
      <c r="O880" s="59"/>
      <c r="P880" s="159">
        <f>O880*H880</f>
        <v>0</v>
      </c>
      <c r="Q880" s="159">
        <v>1.004E-2</v>
      </c>
      <c r="R880" s="159">
        <f>Q880*H880</f>
        <v>3.0120000000000001E-2</v>
      </c>
      <c r="S880" s="159">
        <v>0</v>
      </c>
      <c r="T880" s="160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61" t="s">
        <v>108</v>
      </c>
      <c r="AT880" s="161" t="s">
        <v>170</v>
      </c>
      <c r="AU880" s="161" t="s">
        <v>84</v>
      </c>
      <c r="AY880" s="18" t="s">
        <v>168</v>
      </c>
      <c r="BE880" s="162">
        <f>IF(N880="základní",J880,0)</f>
        <v>0</v>
      </c>
      <c r="BF880" s="162">
        <f>IF(N880="snížená",J880,0)</f>
        <v>0</v>
      </c>
      <c r="BG880" s="162">
        <f>IF(N880="zákl. přenesená",J880,0)</f>
        <v>0</v>
      </c>
      <c r="BH880" s="162">
        <f>IF(N880="sníž. přenesená",J880,0)</f>
        <v>0</v>
      </c>
      <c r="BI880" s="162">
        <f>IF(N880="nulová",J880,0)</f>
        <v>0</v>
      </c>
      <c r="BJ880" s="18" t="s">
        <v>82</v>
      </c>
      <c r="BK880" s="162">
        <f>ROUND(I880*H880,2)</f>
        <v>0</v>
      </c>
      <c r="BL880" s="18" t="s">
        <v>108</v>
      </c>
      <c r="BM880" s="161" t="s">
        <v>1099</v>
      </c>
    </row>
    <row r="881" spans="1:65" s="2" customFormat="1" ht="39">
      <c r="A881" s="33"/>
      <c r="B881" s="34"/>
      <c r="C881" s="33"/>
      <c r="D881" s="163" t="s">
        <v>175</v>
      </c>
      <c r="E881" s="33"/>
      <c r="F881" s="164" t="s">
        <v>1098</v>
      </c>
      <c r="G881" s="33"/>
      <c r="H881" s="33"/>
      <c r="I881" s="165"/>
      <c r="J881" s="33"/>
      <c r="K881" s="33"/>
      <c r="L881" s="34"/>
      <c r="M881" s="166"/>
      <c r="N881" s="167"/>
      <c r="O881" s="59"/>
      <c r="P881" s="59"/>
      <c r="Q881" s="59"/>
      <c r="R881" s="59"/>
      <c r="S881" s="59"/>
      <c r="T881" s="60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T881" s="18" t="s">
        <v>175</v>
      </c>
      <c r="AU881" s="18" t="s">
        <v>84</v>
      </c>
    </row>
    <row r="882" spans="1:65" s="14" customFormat="1">
      <c r="B882" s="176"/>
      <c r="D882" s="163" t="s">
        <v>179</v>
      </c>
      <c r="E882" s="177" t="s">
        <v>1</v>
      </c>
      <c r="F882" s="178" t="s">
        <v>1100</v>
      </c>
      <c r="H882" s="179">
        <v>3</v>
      </c>
      <c r="I882" s="180"/>
      <c r="L882" s="176"/>
      <c r="M882" s="181"/>
      <c r="N882" s="182"/>
      <c r="O882" s="182"/>
      <c r="P882" s="182"/>
      <c r="Q882" s="182"/>
      <c r="R882" s="182"/>
      <c r="S882" s="182"/>
      <c r="T882" s="183"/>
      <c r="AT882" s="177" t="s">
        <v>179</v>
      </c>
      <c r="AU882" s="177" t="s">
        <v>84</v>
      </c>
      <c r="AV882" s="14" t="s">
        <v>84</v>
      </c>
      <c r="AW882" s="14" t="s">
        <v>31</v>
      </c>
      <c r="AX882" s="14" t="s">
        <v>82</v>
      </c>
      <c r="AY882" s="177" t="s">
        <v>168</v>
      </c>
    </row>
    <row r="883" spans="1:65" s="12" customFormat="1" ht="22.9" customHeight="1">
      <c r="B883" s="136"/>
      <c r="D883" s="137" t="s">
        <v>74</v>
      </c>
      <c r="E883" s="147" t="s">
        <v>1101</v>
      </c>
      <c r="F883" s="147" t="s">
        <v>1102</v>
      </c>
      <c r="I883" s="139"/>
      <c r="J883" s="148">
        <f>BK883</f>
        <v>0</v>
      </c>
      <c r="L883" s="136"/>
      <c r="M883" s="141"/>
      <c r="N883" s="142"/>
      <c r="O883" s="142"/>
      <c r="P883" s="143">
        <f>SUM(P884:P944)</f>
        <v>0</v>
      </c>
      <c r="Q883" s="142"/>
      <c r="R883" s="143">
        <f>SUM(R884:R944)</f>
        <v>0</v>
      </c>
      <c r="S883" s="142"/>
      <c r="T883" s="144">
        <f>SUM(T884:T944)</f>
        <v>0</v>
      </c>
      <c r="AR883" s="137" t="s">
        <v>82</v>
      </c>
      <c r="AT883" s="145" t="s">
        <v>74</v>
      </c>
      <c r="AU883" s="145" t="s">
        <v>82</v>
      </c>
      <c r="AY883" s="137" t="s">
        <v>168</v>
      </c>
      <c r="BK883" s="146">
        <f>SUM(BK884:BK944)</f>
        <v>0</v>
      </c>
    </row>
    <row r="884" spans="1:65" s="2" customFormat="1" ht="21.75" customHeight="1">
      <c r="A884" s="33"/>
      <c r="B884" s="149"/>
      <c r="C884" s="150" t="s">
        <v>1103</v>
      </c>
      <c r="D884" s="150" t="s">
        <v>170</v>
      </c>
      <c r="E884" s="151" t="s">
        <v>1104</v>
      </c>
      <c r="F884" s="152" t="s">
        <v>1105</v>
      </c>
      <c r="G884" s="153" t="s">
        <v>488</v>
      </c>
      <c r="H884" s="154">
        <v>1219.133</v>
      </c>
      <c r="I884" s="155"/>
      <c r="J884" s="156">
        <f>ROUND(I884*H884,2)</f>
        <v>0</v>
      </c>
      <c r="K884" s="152" t="s">
        <v>187</v>
      </c>
      <c r="L884" s="34"/>
      <c r="M884" s="157" t="s">
        <v>1</v>
      </c>
      <c r="N884" s="158" t="s">
        <v>40</v>
      </c>
      <c r="O884" s="59"/>
      <c r="P884" s="159">
        <f>O884*H884</f>
        <v>0</v>
      </c>
      <c r="Q884" s="159">
        <v>0</v>
      </c>
      <c r="R884" s="159">
        <f>Q884*H884</f>
        <v>0</v>
      </c>
      <c r="S884" s="159">
        <v>0</v>
      </c>
      <c r="T884" s="160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61" t="s">
        <v>108</v>
      </c>
      <c r="AT884" s="161" t="s">
        <v>170</v>
      </c>
      <c r="AU884" s="161" t="s">
        <v>84</v>
      </c>
      <c r="AY884" s="18" t="s">
        <v>168</v>
      </c>
      <c r="BE884" s="162">
        <f>IF(N884="základní",J884,0)</f>
        <v>0</v>
      </c>
      <c r="BF884" s="162">
        <f>IF(N884="snížená",J884,0)</f>
        <v>0</v>
      </c>
      <c r="BG884" s="162">
        <f>IF(N884="zákl. přenesená",J884,0)</f>
        <v>0</v>
      </c>
      <c r="BH884" s="162">
        <f>IF(N884="sníž. přenesená",J884,0)</f>
        <v>0</v>
      </c>
      <c r="BI884" s="162">
        <f>IF(N884="nulová",J884,0)</f>
        <v>0</v>
      </c>
      <c r="BJ884" s="18" t="s">
        <v>82</v>
      </c>
      <c r="BK884" s="162">
        <f>ROUND(I884*H884,2)</f>
        <v>0</v>
      </c>
      <c r="BL884" s="18" t="s">
        <v>108</v>
      </c>
      <c r="BM884" s="161" t="s">
        <v>1106</v>
      </c>
    </row>
    <row r="885" spans="1:65" s="2" customFormat="1" ht="19.5">
      <c r="A885" s="33"/>
      <c r="B885" s="34"/>
      <c r="C885" s="33"/>
      <c r="D885" s="163" t="s">
        <v>175</v>
      </c>
      <c r="E885" s="33"/>
      <c r="F885" s="164" t="s">
        <v>1107</v>
      </c>
      <c r="G885" s="33"/>
      <c r="H885" s="33"/>
      <c r="I885" s="165"/>
      <c r="J885" s="33"/>
      <c r="K885" s="33"/>
      <c r="L885" s="34"/>
      <c r="M885" s="166"/>
      <c r="N885" s="167"/>
      <c r="O885" s="59"/>
      <c r="P885" s="59"/>
      <c r="Q885" s="59"/>
      <c r="R885" s="59"/>
      <c r="S885" s="59"/>
      <c r="T885" s="60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T885" s="18" t="s">
        <v>175</v>
      </c>
      <c r="AU885" s="18" t="s">
        <v>84</v>
      </c>
    </row>
    <row r="886" spans="1:65" s="14" customFormat="1" ht="22.5">
      <c r="B886" s="176"/>
      <c r="D886" s="163" t="s">
        <v>179</v>
      </c>
      <c r="E886" s="177" t="s">
        <v>1</v>
      </c>
      <c r="F886" s="178" t="s">
        <v>1108</v>
      </c>
      <c r="H886" s="179">
        <v>304.483</v>
      </c>
      <c r="I886" s="180"/>
      <c r="L886" s="176"/>
      <c r="M886" s="181"/>
      <c r="N886" s="182"/>
      <c r="O886" s="182"/>
      <c r="P886" s="182"/>
      <c r="Q886" s="182"/>
      <c r="R886" s="182"/>
      <c r="S886" s="182"/>
      <c r="T886" s="183"/>
      <c r="AT886" s="177" t="s">
        <v>179</v>
      </c>
      <c r="AU886" s="177" t="s">
        <v>84</v>
      </c>
      <c r="AV886" s="14" t="s">
        <v>84</v>
      </c>
      <c r="AW886" s="14" t="s">
        <v>31</v>
      </c>
      <c r="AX886" s="14" t="s">
        <v>75</v>
      </c>
      <c r="AY886" s="177" t="s">
        <v>168</v>
      </c>
    </row>
    <row r="887" spans="1:65" s="14" customFormat="1" ht="22.5">
      <c r="B887" s="176"/>
      <c r="D887" s="163" t="s">
        <v>179</v>
      </c>
      <c r="E887" s="177" t="s">
        <v>1</v>
      </c>
      <c r="F887" s="178" t="s">
        <v>1109</v>
      </c>
      <c r="H887" s="179">
        <v>304.483</v>
      </c>
      <c r="I887" s="180"/>
      <c r="L887" s="176"/>
      <c r="M887" s="181"/>
      <c r="N887" s="182"/>
      <c r="O887" s="182"/>
      <c r="P887" s="182"/>
      <c r="Q887" s="182"/>
      <c r="R887" s="182"/>
      <c r="S887" s="182"/>
      <c r="T887" s="183"/>
      <c r="AT887" s="177" t="s">
        <v>179</v>
      </c>
      <c r="AU887" s="177" t="s">
        <v>84</v>
      </c>
      <c r="AV887" s="14" t="s">
        <v>84</v>
      </c>
      <c r="AW887" s="14" t="s">
        <v>31</v>
      </c>
      <c r="AX887" s="14" t="s">
        <v>75</v>
      </c>
      <c r="AY887" s="177" t="s">
        <v>168</v>
      </c>
    </row>
    <row r="888" spans="1:65" s="14" customFormat="1">
      <c r="B888" s="176"/>
      <c r="D888" s="163" t="s">
        <v>179</v>
      </c>
      <c r="E888" s="177" t="s">
        <v>1</v>
      </c>
      <c r="F888" s="178" t="s">
        <v>1110</v>
      </c>
      <c r="H888" s="179">
        <v>257.62700000000001</v>
      </c>
      <c r="I888" s="180"/>
      <c r="L888" s="176"/>
      <c r="M888" s="181"/>
      <c r="N888" s="182"/>
      <c r="O888" s="182"/>
      <c r="P888" s="182"/>
      <c r="Q888" s="182"/>
      <c r="R888" s="182"/>
      <c r="S888" s="182"/>
      <c r="T888" s="183"/>
      <c r="AT888" s="177" t="s">
        <v>179</v>
      </c>
      <c r="AU888" s="177" t="s">
        <v>84</v>
      </c>
      <c r="AV888" s="14" t="s">
        <v>84</v>
      </c>
      <c r="AW888" s="14" t="s">
        <v>31</v>
      </c>
      <c r="AX888" s="14" t="s">
        <v>75</v>
      </c>
      <c r="AY888" s="177" t="s">
        <v>168</v>
      </c>
    </row>
    <row r="889" spans="1:65" s="14" customFormat="1">
      <c r="B889" s="176"/>
      <c r="D889" s="163" t="s">
        <v>179</v>
      </c>
      <c r="E889" s="177" t="s">
        <v>1</v>
      </c>
      <c r="F889" s="178" t="s">
        <v>1111</v>
      </c>
      <c r="H889" s="179">
        <v>352.54</v>
      </c>
      <c r="I889" s="180"/>
      <c r="L889" s="176"/>
      <c r="M889" s="181"/>
      <c r="N889" s="182"/>
      <c r="O889" s="182"/>
      <c r="P889" s="182"/>
      <c r="Q889" s="182"/>
      <c r="R889" s="182"/>
      <c r="S889" s="182"/>
      <c r="T889" s="183"/>
      <c r="AT889" s="177" t="s">
        <v>179</v>
      </c>
      <c r="AU889" s="177" t="s">
        <v>84</v>
      </c>
      <c r="AV889" s="14" t="s">
        <v>84</v>
      </c>
      <c r="AW889" s="14" t="s">
        <v>31</v>
      </c>
      <c r="AX889" s="14" t="s">
        <v>75</v>
      </c>
      <c r="AY889" s="177" t="s">
        <v>168</v>
      </c>
    </row>
    <row r="890" spans="1:65" s="15" customFormat="1">
      <c r="B890" s="184"/>
      <c r="D890" s="163" t="s">
        <v>179</v>
      </c>
      <c r="E890" s="185" t="s">
        <v>1</v>
      </c>
      <c r="F890" s="186" t="s">
        <v>184</v>
      </c>
      <c r="H890" s="187">
        <v>1219.133</v>
      </c>
      <c r="I890" s="188"/>
      <c r="L890" s="184"/>
      <c r="M890" s="189"/>
      <c r="N890" s="190"/>
      <c r="O890" s="190"/>
      <c r="P890" s="190"/>
      <c r="Q890" s="190"/>
      <c r="R890" s="190"/>
      <c r="S890" s="190"/>
      <c r="T890" s="191"/>
      <c r="AT890" s="185" t="s">
        <v>179</v>
      </c>
      <c r="AU890" s="185" t="s">
        <v>84</v>
      </c>
      <c r="AV890" s="15" t="s">
        <v>108</v>
      </c>
      <c r="AW890" s="15" t="s">
        <v>31</v>
      </c>
      <c r="AX890" s="15" t="s">
        <v>82</v>
      </c>
      <c r="AY890" s="185" t="s">
        <v>168</v>
      </c>
    </row>
    <row r="891" spans="1:65" s="2" customFormat="1" ht="24.2" customHeight="1">
      <c r="A891" s="33"/>
      <c r="B891" s="149"/>
      <c r="C891" s="150" t="s">
        <v>1112</v>
      </c>
      <c r="D891" s="150" t="s">
        <v>170</v>
      </c>
      <c r="E891" s="151" t="s">
        <v>1113</v>
      </c>
      <c r="F891" s="152" t="s">
        <v>1114</v>
      </c>
      <c r="G891" s="153" t="s">
        <v>488</v>
      </c>
      <c r="H891" s="154">
        <v>11419.623</v>
      </c>
      <c r="I891" s="155"/>
      <c r="J891" s="156">
        <f>ROUND(I891*H891,2)</f>
        <v>0</v>
      </c>
      <c r="K891" s="152" t="s">
        <v>187</v>
      </c>
      <c r="L891" s="34"/>
      <c r="M891" s="157" t="s">
        <v>1</v>
      </c>
      <c r="N891" s="158" t="s">
        <v>40</v>
      </c>
      <c r="O891" s="59"/>
      <c r="P891" s="159">
        <f>O891*H891</f>
        <v>0</v>
      </c>
      <c r="Q891" s="159">
        <v>0</v>
      </c>
      <c r="R891" s="159">
        <f>Q891*H891</f>
        <v>0</v>
      </c>
      <c r="S891" s="159">
        <v>0</v>
      </c>
      <c r="T891" s="160">
        <f>S891*H891</f>
        <v>0</v>
      </c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R891" s="161" t="s">
        <v>108</v>
      </c>
      <c r="AT891" s="161" t="s">
        <v>170</v>
      </c>
      <c r="AU891" s="161" t="s">
        <v>84</v>
      </c>
      <c r="AY891" s="18" t="s">
        <v>168</v>
      </c>
      <c r="BE891" s="162">
        <f>IF(N891="základní",J891,0)</f>
        <v>0</v>
      </c>
      <c r="BF891" s="162">
        <f>IF(N891="snížená",J891,0)</f>
        <v>0</v>
      </c>
      <c r="BG891" s="162">
        <f>IF(N891="zákl. přenesená",J891,0)</f>
        <v>0</v>
      </c>
      <c r="BH891" s="162">
        <f>IF(N891="sníž. přenesená",J891,0)</f>
        <v>0</v>
      </c>
      <c r="BI891" s="162">
        <f>IF(N891="nulová",J891,0)</f>
        <v>0</v>
      </c>
      <c r="BJ891" s="18" t="s">
        <v>82</v>
      </c>
      <c r="BK891" s="162">
        <f>ROUND(I891*H891,2)</f>
        <v>0</v>
      </c>
      <c r="BL891" s="18" t="s">
        <v>108</v>
      </c>
      <c r="BM891" s="161" t="s">
        <v>1115</v>
      </c>
    </row>
    <row r="892" spans="1:65" s="2" customFormat="1" ht="29.25">
      <c r="A892" s="33"/>
      <c r="B892" s="34"/>
      <c r="C892" s="33"/>
      <c r="D892" s="163" t="s">
        <v>175</v>
      </c>
      <c r="E892" s="33"/>
      <c r="F892" s="164" t="s">
        <v>1116</v>
      </c>
      <c r="G892" s="33"/>
      <c r="H892" s="33"/>
      <c r="I892" s="165"/>
      <c r="J892" s="33"/>
      <c r="K892" s="33"/>
      <c r="L892" s="34"/>
      <c r="M892" s="166"/>
      <c r="N892" s="167"/>
      <c r="O892" s="59"/>
      <c r="P892" s="59"/>
      <c r="Q892" s="59"/>
      <c r="R892" s="59"/>
      <c r="S892" s="59"/>
      <c r="T892" s="60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T892" s="18" t="s">
        <v>175</v>
      </c>
      <c r="AU892" s="18" t="s">
        <v>84</v>
      </c>
    </row>
    <row r="893" spans="1:65" s="14" customFormat="1" ht="33.75">
      <c r="B893" s="176"/>
      <c r="D893" s="163" t="s">
        <v>179</v>
      </c>
      <c r="E893" s="177" t="s">
        <v>1</v>
      </c>
      <c r="F893" s="178" t="s">
        <v>1117</v>
      </c>
      <c r="H893" s="179">
        <v>3091.5239999999999</v>
      </c>
      <c r="I893" s="180"/>
      <c r="L893" s="176"/>
      <c r="M893" s="181"/>
      <c r="N893" s="182"/>
      <c r="O893" s="182"/>
      <c r="P893" s="182"/>
      <c r="Q893" s="182"/>
      <c r="R893" s="182"/>
      <c r="S893" s="182"/>
      <c r="T893" s="183"/>
      <c r="AT893" s="177" t="s">
        <v>179</v>
      </c>
      <c r="AU893" s="177" t="s">
        <v>84</v>
      </c>
      <c r="AV893" s="14" t="s">
        <v>84</v>
      </c>
      <c r="AW893" s="14" t="s">
        <v>31</v>
      </c>
      <c r="AX893" s="14" t="s">
        <v>75</v>
      </c>
      <c r="AY893" s="177" t="s">
        <v>168</v>
      </c>
    </row>
    <row r="894" spans="1:65" s="14" customFormat="1" ht="33.75">
      <c r="B894" s="176"/>
      <c r="D894" s="163" t="s">
        <v>179</v>
      </c>
      <c r="E894" s="177" t="s">
        <v>1</v>
      </c>
      <c r="F894" s="178" t="s">
        <v>1118</v>
      </c>
      <c r="H894" s="179">
        <v>3039.9989999999998</v>
      </c>
      <c r="I894" s="180"/>
      <c r="L894" s="176"/>
      <c r="M894" s="181"/>
      <c r="N894" s="182"/>
      <c r="O894" s="182"/>
      <c r="P894" s="182"/>
      <c r="Q894" s="182"/>
      <c r="R894" s="182"/>
      <c r="S894" s="182"/>
      <c r="T894" s="183"/>
      <c r="AT894" s="177" t="s">
        <v>179</v>
      </c>
      <c r="AU894" s="177" t="s">
        <v>84</v>
      </c>
      <c r="AV894" s="14" t="s">
        <v>84</v>
      </c>
      <c r="AW894" s="14" t="s">
        <v>31</v>
      </c>
      <c r="AX894" s="14" t="s">
        <v>75</v>
      </c>
      <c r="AY894" s="177" t="s">
        <v>168</v>
      </c>
    </row>
    <row r="895" spans="1:65" s="14" customFormat="1" ht="33.75">
      <c r="B895" s="176"/>
      <c r="D895" s="163" t="s">
        <v>179</v>
      </c>
      <c r="E895" s="177" t="s">
        <v>1</v>
      </c>
      <c r="F895" s="178" t="s">
        <v>1119</v>
      </c>
      <c r="H895" s="179">
        <v>5288.1</v>
      </c>
      <c r="I895" s="180"/>
      <c r="L895" s="176"/>
      <c r="M895" s="181"/>
      <c r="N895" s="182"/>
      <c r="O895" s="182"/>
      <c r="P895" s="182"/>
      <c r="Q895" s="182"/>
      <c r="R895" s="182"/>
      <c r="S895" s="182"/>
      <c r="T895" s="183"/>
      <c r="AT895" s="177" t="s">
        <v>179</v>
      </c>
      <c r="AU895" s="177" t="s">
        <v>84</v>
      </c>
      <c r="AV895" s="14" t="s">
        <v>84</v>
      </c>
      <c r="AW895" s="14" t="s">
        <v>31</v>
      </c>
      <c r="AX895" s="14" t="s">
        <v>75</v>
      </c>
      <c r="AY895" s="177" t="s">
        <v>168</v>
      </c>
    </row>
    <row r="896" spans="1:65" s="15" customFormat="1">
      <c r="B896" s="184"/>
      <c r="D896" s="163" t="s">
        <v>179</v>
      </c>
      <c r="E896" s="185" t="s">
        <v>1</v>
      </c>
      <c r="F896" s="186" t="s">
        <v>184</v>
      </c>
      <c r="H896" s="187">
        <v>11419.623</v>
      </c>
      <c r="I896" s="188"/>
      <c r="L896" s="184"/>
      <c r="M896" s="189"/>
      <c r="N896" s="190"/>
      <c r="O896" s="190"/>
      <c r="P896" s="190"/>
      <c r="Q896" s="190"/>
      <c r="R896" s="190"/>
      <c r="S896" s="190"/>
      <c r="T896" s="191"/>
      <c r="AT896" s="185" t="s">
        <v>179</v>
      </c>
      <c r="AU896" s="185" t="s">
        <v>84</v>
      </c>
      <c r="AV896" s="15" t="s">
        <v>108</v>
      </c>
      <c r="AW896" s="15" t="s">
        <v>31</v>
      </c>
      <c r="AX896" s="15" t="s">
        <v>82</v>
      </c>
      <c r="AY896" s="185" t="s">
        <v>168</v>
      </c>
    </row>
    <row r="897" spans="1:65" s="2" customFormat="1" ht="21.75" customHeight="1">
      <c r="A897" s="33"/>
      <c r="B897" s="149"/>
      <c r="C897" s="150" t="s">
        <v>1120</v>
      </c>
      <c r="D897" s="150" t="s">
        <v>170</v>
      </c>
      <c r="E897" s="151" t="s">
        <v>1121</v>
      </c>
      <c r="F897" s="152" t="s">
        <v>1122</v>
      </c>
      <c r="G897" s="153" t="s">
        <v>488</v>
      </c>
      <c r="H897" s="154">
        <v>25.933</v>
      </c>
      <c r="I897" s="155"/>
      <c r="J897" s="156">
        <f>ROUND(I897*H897,2)</f>
        <v>0</v>
      </c>
      <c r="K897" s="152" t="s">
        <v>187</v>
      </c>
      <c r="L897" s="34"/>
      <c r="M897" s="157" t="s">
        <v>1</v>
      </c>
      <c r="N897" s="158" t="s">
        <v>40</v>
      </c>
      <c r="O897" s="59"/>
      <c r="P897" s="159">
        <f>O897*H897</f>
        <v>0</v>
      </c>
      <c r="Q897" s="159">
        <v>0</v>
      </c>
      <c r="R897" s="159">
        <f>Q897*H897</f>
        <v>0</v>
      </c>
      <c r="S897" s="159">
        <v>0</v>
      </c>
      <c r="T897" s="160">
        <f>S897*H897</f>
        <v>0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161" t="s">
        <v>108</v>
      </c>
      <c r="AT897" s="161" t="s">
        <v>170</v>
      </c>
      <c r="AU897" s="161" t="s">
        <v>84</v>
      </c>
      <c r="AY897" s="18" t="s">
        <v>168</v>
      </c>
      <c r="BE897" s="162">
        <f>IF(N897="základní",J897,0)</f>
        <v>0</v>
      </c>
      <c r="BF897" s="162">
        <f>IF(N897="snížená",J897,0)</f>
        <v>0</v>
      </c>
      <c r="BG897" s="162">
        <f>IF(N897="zákl. přenesená",J897,0)</f>
        <v>0</v>
      </c>
      <c r="BH897" s="162">
        <f>IF(N897="sníž. přenesená",J897,0)</f>
        <v>0</v>
      </c>
      <c r="BI897" s="162">
        <f>IF(N897="nulová",J897,0)</f>
        <v>0</v>
      </c>
      <c r="BJ897" s="18" t="s">
        <v>82</v>
      </c>
      <c r="BK897" s="162">
        <f>ROUND(I897*H897,2)</f>
        <v>0</v>
      </c>
      <c r="BL897" s="18" t="s">
        <v>108</v>
      </c>
      <c r="BM897" s="161" t="s">
        <v>1123</v>
      </c>
    </row>
    <row r="898" spans="1:65" s="2" customFormat="1" ht="19.5">
      <c r="A898" s="33"/>
      <c r="B898" s="34"/>
      <c r="C898" s="33"/>
      <c r="D898" s="163" t="s">
        <v>175</v>
      </c>
      <c r="E898" s="33"/>
      <c r="F898" s="164" t="s">
        <v>1124</v>
      </c>
      <c r="G898" s="33"/>
      <c r="H898" s="33"/>
      <c r="I898" s="165"/>
      <c r="J898" s="33"/>
      <c r="K898" s="33"/>
      <c r="L898" s="34"/>
      <c r="M898" s="166"/>
      <c r="N898" s="167"/>
      <c r="O898" s="59"/>
      <c r="P898" s="59"/>
      <c r="Q898" s="59"/>
      <c r="R898" s="59"/>
      <c r="S898" s="59"/>
      <c r="T898" s="60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T898" s="18" t="s">
        <v>175</v>
      </c>
      <c r="AU898" s="18" t="s">
        <v>84</v>
      </c>
    </row>
    <row r="899" spans="1:65" s="14" customFormat="1">
      <c r="B899" s="176"/>
      <c r="D899" s="163" t="s">
        <v>179</v>
      </c>
      <c r="E899" s="177" t="s">
        <v>1</v>
      </c>
      <c r="F899" s="178" t="s">
        <v>1125</v>
      </c>
      <c r="H899" s="179">
        <v>0.46800000000000003</v>
      </c>
      <c r="I899" s="180"/>
      <c r="L899" s="176"/>
      <c r="M899" s="181"/>
      <c r="N899" s="182"/>
      <c r="O899" s="182"/>
      <c r="P899" s="182"/>
      <c r="Q899" s="182"/>
      <c r="R899" s="182"/>
      <c r="S899" s="182"/>
      <c r="T899" s="183"/>
      <c r="AT899" s="177" t="s">
        <v>179</v>
      </c>
      <c r="AU899" s="177" t="s">
        <v>84</v>
      </c>
      <c r="AV899" s="14" t="s">
        <v>84</v>
      </c>
      <c r="AW899" s="14" t="s">
        <v>31</v>
      </c>
      <c r="AX899" s="14" t="s">
        <v>75</v>
      </c>
      <c r="AY899" s="177" t="s">
        <v>168</v>
      </c>
    </row>
    <row r="900" spans="1:65" s="14" customFormat="1">
      <c r="B900" s="176"/>
      <c r="D900" s="163" t="s">
        <v>179</v>
      </c>
      <c r="E900" s="177" t="s">
        <v>1</v>
      </c>
      <c r="F900" s="178" t="s">
        <v>1126</v>
      </c>
      <c r="H900" s="179">
        <v>1.0920000000000001</v>
      </c>
      <c r="I900" s="180"/>
      <c r="L900" s="176"/>
      <c r="M900" s="181"/>
      <c r="N900" s="182"/>
      <c r="O900" s="182"/>
      <c r="P900" s="182"/>
      <c r="Q900" s="182"/>
      <c r="R900" s="182"/>
      <c r="S900" s="182"/>
      <c r="T900" s="183"/>
      <c r="AT900" s="177" t="s">
        <v>179</v>
      </c>
      <c r="AU900" s="177" t="s">
        <v>84</v>
      </c>
      <c r="AV900" s="14" t="s">
        <v>84</v>
      </c>
      <c r="AW900" s="14" t="s">
        <v>31</v>
      </c>
      <c r="AX900" s="14" t="s">
        <v>75</v>
      </c>
      <c r="AY900" s="177" t="s">
        <v>168</v>
      </c>
    </row>
    <row r="901" spans="1:65" s="14" customFormat="1">
      <c r="B901" s="176"/>
      <c r="D901" s="163" t="s">
        <v>179</v>
      </c>
      <c r="E901" s="177" t="s">
        <v>1</v>
      </c>
      <c r="F901" s="178" t="s">
        <v>1127</v>
      </c>
      <c r="H901" s="179">
        <v>1.41</v>
      </c>
      <c r="I901" s="180"/>
      <c r="L901" s="176"/>
      <c r="M901" s="181"/>
      <c r="N901" s="182"/>
      <c r="O901" s="182"/>
      <c r="P901" s="182"/>
      <c r="Q901" s="182"/>
      <c r="R901" s="182"/>
      <c r="S901" s="182"/>
      <c r="T901" s="183"/>
      <c r="AT901" s="177" t="s">
        <v>179</v>
      </c>
      <c r="AU901" s="177" t="s">
        <v>84</v>
      </c>
      <c r="AV901" s="14" t="s">
        <v>84</v>
      </c>
      <c r="AW901" s="14" t="s">
        <v>31</v>
      </c>
      <c r="AX901" s="14" t="s">
        <v>75</v>
      </c>
      <c r="AY901" s="177" t="s">
        <v>168</v>
      </c>
    </row>
    <row r="902" spans="1:65" s="14" customFormat="1">
      <c r="B902" s="176"/>
      <c r="D902" s="163" t="s">
        <v>179</v>
      </c>
      <c r="E902" s="177" t="s">
        <v>1</v>
      </c>
      <c r="F902" s="178" t="s">
        <v>1128</v>
      </c>
      <c r="H902" s="179">
        <v>5.6420000000000003</v>
      </c>
      <c r="I902" s="180"/>
      <c r="L902" s="176"/>
      <c r="M902" s="181"/>
      <c r="N902" s="182"/>
      <c r="O902" s="182"/>
      <c r="P902" s="182"/>
      <c r="Q902" s="182"/>
      <c r="R902" s="182"/>
      <c r="S902" s="182"/>
      <c r="T902" s="183"/>
      <c r="AT902" s="177" t="s">
        <v>179</v>
      </c>
      <c r="AU902" s="177" t="s">
        <v>84</v>
      </c>
      <c r="AV902" s="14" t="s">
        <v>84</v>
      </c>
      <c r="AW902" s="14" t="s">
        <v>31</v>
      </c>
      <c r="AX902" s="14" t="s">
        <v>75</v>
      </c>
      <c r="AY902" s="177" t="s">
        <v>168</v>
      </c>
    </row>
    <row r="903" spans="1:65" s="14" customFormat="1">
      <c r="B903" s="176"/>
      <c r="D903" s="163" t="s">
        <v>179</v>
      </c>
      <c r="E903" s="177" t="s">
        <v>1</v>
      </c>
      <c r="F903" s="178" t="s">
        <v>1129</v>
      </c>
      <c r="H903" s="179">
        <v>8.6999999999999994E-2</v>
      </c>
      <c r="I903" s="180"/>
      <c r="L903" s="176"/>
      <c r="M903" s="181"/>
      <c r="N903" s="182"/>
      <c r="O903" s="182"/>
      <c r="P903" s="182"/>
      <c r="Q903" s="182"/>
      <c r="R903" s="182"/>
      <c r="S903" s="182"/>
      <c r="T903" s="183"/>
      <c r="AT903" s="177" t="s">
        <v>179</v>
      </c>
      <c r="AU903" s="177" t="s">
        <v>84</v>
      </c>
      <c r="AV903" s="14" t="s">
        <v>84</v>
      </c>
      <c r="AW903" s="14" t="s">
        <v>31</v>
      </c>
      <c r="AX903" s="14" t="s">
        <v>75</v>
      </c>
      <c r="AY903" s="177" t="s">
        <v>168</v>
      </c>
    </row>
    <row r="904" spans="1:65" s="14" customFormat="1">
      <c r="B904" s="176"/>
      <c r="D904" s="163" t="s">
        <v>179</v>
      </c>
      <c r="E904" s="177" t="s">
        <v>1</v>
      </c>
      <c r="F904" s="178" t="s">
        <v>1130</v>
      </c>
      <c r="H904" s="179">
        <v>0.34899999999999998</v>
      </c>
      <c r="I904" s="180"/>
      <c r="L904" s="176"/>
      <c r="M904" s="181"/>
      <c r="N904" s="182"/>
      <c r="O904" s="182"/>
      <c r="P904" s="182"/>
      <c r="Q904" s="182"/>
      <c r="R904" s="182"/>
      <c r="S904" s="182"/>
      <c r="T904" s="183"/>
      <c r="AT904" s="177" t="s">
        <v>179</v>
      </c>
      <c r="AU904" s="177" t="s">
        <v>84</v>
      </c>
      <c r="AV904" s="14" t="s">
        <v>84</v>
      </c>
      <c r="AW904" s="14" t="s">
        <v>31</v>
      </c>
      <c r="AX904" s="14" t="s">
        <v>75</v>
      </c>
      <c r="AY904" s="177" t="s">
        <v>168</v>
      </c>
    </row>
    <row r="905" spans="1:65" s="14" customFormat="1">
      <c r="B905" s="176"/>
      <c r="D905" s="163" t="s">
        <v>179</v>
      </c>
      <c r="E905" s="177" t="s">
        <v>1</v>
      </c>
      <c r="F905" s="178" t="s">
        <v>1131</v>
      </c>
      <c r="H905" s="179">
        <v>10.429</v>
      </c>
      <c r="I905" s="180"/>
      <c r="L905" s="176"/>
      <c r="M905" s="181"/>
      <c r="N905" s="182"/>
      <c r="O905" s="182"/>
      <c r="P905" s="182"/>
      <c r="Q905" s="182"/>
      <c r="R905" s="182"/>
      <c r="S905" s="182"/>
      <c r="T905" s="183"/>
      <c r="AT905" s="177" t="s">
        <v>179</v>
      </c>
      <c r="AU905" s="177" t="s">
        <v>84</v>
      </c>
      <c r="AV905" s="14" t="s">
        <v>84</v>
      </c>
      <c r="AW905" s="14" t="s">
        <v>31</v>
      </c>
      <c r="AX905" s="14" t="s">
        <v>75</v>
      </c>
      <c r="AY905" s="177" t="s">
        <v>168</v>
      </c>
    </row>
    <row r="906" spans="1:65" s="14" customFormat="1">
      <c r="B906" s="176"/>
      <c r="D906" s="163" t="s">
        <v>179</v>
      </c>
      <c r="E906" s="177" t="s">
        <v>1</v>
      </c>
      <c r="F906" s="178" t="s">
        <v>1132</v>
      </c>
      <c r="H906" s="179">
        <v>4.51</v>
      </c>
      <c r="I906" s="180"/>
      <c r="L906" s="176"/>
      <c r="M906" s="181"/>
      <c r="N906" s="182"/>
      <c r="O906" s="182"/>
      <c r="P906" s="182"/>
      <c r="Q906" s="182"/>
      <c r="R906" s="182"/>
      <c r="S906" s="182"/>
      <c r="T906" s="183"/>
      <c r="AT906" s="177" t="s">
        <v>179</v>
      </c>
      <c r="AU906" s="177" t="s">
        <v>84</v>
      </c>
      <c r="AV906" s="14" t="s">
        <v>84</v>
      </c>
      <c r="AW906" s="14" t="s">
        <v>31</v>
      </c>
      <c r="AX906" s="14" t="s">
        <v>75</v>
      </c>
      <c r="AY906" s="177" t="s">
        <v>168</v>
      </c>
    </row>
    <row r="907" spans="1:65" s="14" customFormat="1">
      <c r="B907" s="176"/>
      <c r="D907" s="163" t="s">
        <v>179</v>
      </c>
      <c r="E907" s="177" t="s">
        <v>1</v>
      </c>
      <c r="F907" s="178" t="s">
        <v>1133</v>
      </c>
      <c r="H907" s="179">
        <v>0.14599999999999999</v>
      </c>
      <c r="I907" s="180"/>
      <c r="L907" s="176"/>
      <c r="M907" s="181"/>
      <c r="N907" s="182"/>
      <c r="O907" s="182"/>
      <c r="P907" s="182"/>
      <c r="Q907" s="182"/>
      <c r="R907" s="182"/>
      <c r="S907" s="182"/>
      <c r="T907" s="183"/>
      <c r="AT907" s="177" t="s">
        <v>179</v>
      </c>
      <c r="AU907" s="177" t="s">
        <v>84</v>
      </c>
      <c r="AV907" s="14" t="s">
        <v>84</v>
      </c>
      <c r="AW907" s="14" t="s">
        <v>31</v>
      </c>
      <c r="AX907" s="14" t="s">
        <v>75</v>
      </c>
      <c r="AY907" s="177" t="s">
        <v>168</v>
      </c>
    </row>
    <row r="908" spans="1:65" s="14" customFormat="1">
      <c r="B908" s="176"/>
      <c r="D908" s="163" t="s">
        <v>179</v>
      </c>
      <c r="E908" s="177" t="s">
        <v>1</v>
      </c>
      <c r="F908" s="178" t="s">
        <v>1134</v>
      </c>
      <c r="H908" s="179">
        <v>1.8</v>
      </c>
      <c r="I908" s="180"/>
      <c r="L908" s="176"/>
      <c r="M908" s="181"/>
      <c r="N908" s="182"/>
      <c r="O908" s="182"/>
      <c r="P908" s="182"/>
      <c r="Q908" s="182"/>
      <c r="R908" s="182"/>
      <c r="S908" s="182"/>
      <c r="T908" s="183"/>
      <c r="AT908" s="177" t="s">
        <v>179</v>
      </c>
      <c r="AU908" s="177" t="s">
        <v>84</v>
      </c>
      <c r="AV908" s="14" t="s">
        <v>84</v>
      </c>
      <c r="AW908" s="14" t="s">
        <v>31</v>
      </c>
      <c r="AX908" s="14" t="s">
        <v>75</v>
      </c>
      <c r="AY908" s="177" t="s">
        <v>168</v>
      </c>
    </row>
    <row r="909" spans="1:65" s="15" customFormat="1">
      <c r="B909" s="184"/>
      <c r="D909" s="163" t="s">
        <v>179</v>
      </c>
      <c r="E909" s="185" t="s">
        <v>1</v>
      </c>
      <c r="F909" s="186" t="s">
        <v>184</v>
      </c>
      <c r="H909" s="187">
        <v>25.933000000000003</v>
      </c>
      <c r="I909" s="188"/>
      <c r="L909" s="184"/>
      <c r="M909" s="189"/>
      <c r="N909" s="190"/>
      <c r="O909" s="190"/>
      <c r="P909" s="190"/>
      <c r="Q909" s="190"/>
      <c r="R909" s="190"/>
      <c r="S909" s="190"/>
      <c r="T909" s="191"/>
      <c r="AT909" s="185" t="s">
        <v>179</v>
      </c>
      <c r="AU909" s="185" t="s">
        <v>84</v>
      </c>
      <c r="AV909" s="15" t="s">
        <v>108</v>
      </c>
      <c r="AW909" s="15" t="s">
        <v>31</v>
      </c>
      <c r="AX909" s="15" t="s">
        <v>82</v>
      </c>
      <c r="AY909" s="185" t="s">
        <v>168</v>
      </c>
    </row>
    <row r="910" spans="1:65" s="2" customFormat="1" ht="24.2" customHeight="1">
      <c r="A910" s="33"/>
      <c r="B910" s="149"/>
      <c r="C910" s="150" t="s">
        <v>1135</v>
      </c>
      <c r="D910" s="150" t="s">
        <v>170</v>
      </c>
      <c r="E910" s="151" t="s">
        <v>1136</v>
      </c>
      <c r="F910" s="152" t="s">
        <v>1137</v>
      </c>
      <c r="G910" s="153" t="s">
        <v>488</v>
      </c>
      <c r="H910" s="154">
        <v>73.412000000000006</v>
      </c>
      <c r="I910" s="155"/>
      <c r="J910" s="156">
        <f>ROUND(I910*H910,2)</f>
        <v>0</v>
      </c>
      <c r="K910" s="152" t="s">
        <v>187</v>
      </c>
      <c r="L910" s="34"/>
      <c r="M910" s="157" t="s">
        <v>1</v>
      </c>
      <c r="N910" s="158" t="s">
        <v>40</v>
      </c>
      <c r="O910" s="59"/>
      <c r="P910" s="159">
        <f>O910*H910</f>
        <v>0</v>
      </c>
      <c r="Q910" s="159">
        <v>0</v>
      </c>
      <c r="R910" s="159">
        <f>Q910*H910</f>
        <v>0</v>
      </c>
      <c r="S910" s="159">
        <v>0</v>
      </c>
      <c r="T910" s="160">
        <f>S910*H910</f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61" t="s">
        <v>108</v>
      </c>
      <c r="AT910" s="161" t="s">
        <v>170</v>
      </c>
      <c r="AU910" s="161" t="s">
        <v>84</v>
      </c>
      <c r="AY910" s="18" t="s">
        <v>168</v>
      </c>
      <c r="BE910" s="162">
        <f>IF(N910="základní",J910,0)</f>
        <v>0</v>
      </c>
      <c r="BF910" s="162">
        <f>IF(N910="snížená",J910,0)</f>
        <v>0</v>
      </c>
      <c r="BG910" s="162">
        <f>IF(N910="zákl. přenesená",J910,0)</f>
        <v>0</v>
      </c>
      <c r="BH910" s="162">
        <f>IF(N910="sníž. přenesená",J910,0)</f>
        <v>0</v>
      </c>
      <c r="BI910" s="162">
        <f>IF(N910="nulová",J910,0)</f>
        <v>0</v>
      </c>
      <c r="BJ910" s="18" t="s">
        <v>82</v>
      </c>
      <c r="BK910" s="162">
        <f>ROUND(I910*H910,2)</f>
        <v>0</v>
      </c>
      <c r="BL910" s="18" t="s">
        <v>108</v>
      </c>
      <c r="BM910" s="161" t="s">
        <v>1138</v>
      </c>
    </row>
    <row r="911" spans="1:65" s="2" customFormat="1" ht="29.25">
      <c r="A911" s="33"/>
      <c r="B911" s="34"/>
      <c r="C911" s="33"/>
      <c r="D911" s="163" t="s">
        <v>175</v>
      </c>
      <c r="E911" s="33"/>
      <c r="F911" s="164" t="s">
        <v>1116</v>
      </c>
      <c r="G911" s="33"/>
      <c r="H911" s="33"/>
      <c r="I911" s="165"/>
      <c r="J911" s="33"/>
      <c r="K911" s="33"/>
      <c r="L911" s="34"/>
      <c r="M911" s="166"/>
      <c r="N911" s="167"/>
      <c r="O911" s="59"/>
      <c r="P911" s="59"/>
      <c r="Q911" s="59"/>
      <c r="R911" s="59"/>
      <c r="S911" s="59"/>
      <c r="T911" s="60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T911" s="18" t="s">
        <v>175</v>
      </c>
      <c r="AU911" s="18" t="s">
        <v>84</v>
      </c>
    </row>
    <row r="912" spans="1:65" s="14" customFormat="1" ht="22.5">
      <c r="B912" s="176"/>
      <c r="D912" s="163" t="s">
        <v>179</v>
      </c>
      <c r="E912" s="177" t="s">
        <v>1</v>
      </c>
      <c r="F912" s="178" t="s">
        <v>1139</v>
      </c>
      <c r="H912" s="179">
        <v>1.8720000000000001</v>
      </c>
      <c r="I912" s="180"/>
      <c r="L912" s="176"/>
      <c r="M912" s="181"/>
      <c r="N912" s="182"/>
      <c r="O912" s="182"/>
      <c r="P912" s="182"/>
      <c r="Q912" s="182"/>
      <c r="R912" s="182"/>
      <c r="S912" s="182"/>
      <c r="T912" s="183"/>
      <c r="AT912" s="177" t="s">
        <v>179</v>
      </c>
      <c r="AU912" s="177" t="s">
        <v>84</v>
      </c>
      <c r="AV912" s="14" t="s">
        <v>84</v>
      </c>
      <c r="AW912" s="14" t="s">
        <v>31</v>
      </c>
      <c r="AX912" s="14" t="s">
        <v>75</v>
      </c>
      <c r="AY912" s="177" t="s">
        <v>168</v>
      </c>
    </row>
    <row r="913" spans="1:65" s="14" customFormat="1" ht="22.5">
      <c r="B913" s="176"/>
      <c r="D913" s="163" t="s">
        <v>179</v>
      </c>
      <c r="E913" s="177" t="s">
        <v>1</v>
      </c>
      <c r="F913" s="178" t="s">
        <v>1140</v>
      </c>
      <c r="H913" s="179">
        <v>5.6420000000000003</v>
      </c>
      <c r="I913" s="180"/>
      <c r="L913" s="176"/>
      <c r="M913" s="181"/>
      <c r="N913" s="182"/>
      <c r="O913" s="182"/>
      <c r="P913" s="182"/>
      <c r="Q913" s="182"/>
      <c r="R913" s="182"/>
      <c r="S913" s="182"/>
      <c r="T913" s="183"/>
      <c r="AT913" s="177" t="s">
        <v>179</v>
      </c>
      <c r="AU913" s="177" t="s">
        <v>84</v>
      </c>
      <c r="AV913" s="14" t="s">
        <v>84</v>
      </c>
      <c r="AW913" s="14" t="s">
        <v>31</v>
      </c>
      <c r="AX913" s="14" t="s">
        <v>75</v>
      </c>
      <c r="AY913" s="177" t="s">
        <v>168</v>
      </c>
    </row>
    <row r="914" spans="1:65" s="14" customFormat="1" ht="22.5">
      <c r="B914" s="176"/>
      <c r="D914" s="163" t="s">
        <v>179</v>
      </c>
      <c r="E914" s="177" t="s">
        <v>1</v>
      </c>
      <c r="F914" s="178" t="s">
        <v>1141</v>
      </c>
      <c r="H914" s="179">
        <v>0.35199999999999998</v>
      </c>
      <c r="I914" s="180"/>
      <c r="L914" s="176"/>
      <c r="M914" s="181"/>
      <c r="N914" s="182"/>
      <c r="O914" s="182"/>
      <c r="P914" s="182"/>
      <c r="Q914" s="182"/>
      <c r="R914" s="182"/>
      <c r="S914" s="182"/>
      <c r="T914" s="183"/>
      <c r="AT914" s="177" t="s">
        <v>179</v>
      </c>
      <c r="AU914" s="177" t="s">
        <v>84</v>
      </c>
      <c r="AV914" s="14" t="s">
        <v>84</v>
      </c>
      <c r="AW914" s="14" t="s">
        <v>31</v>
      </c>
      <c r="AX914" s="14" t="s">
        <v>75</v>
      </c>
      <c r="AY914" s="177" t="s">
        <v>168</v>
      </c>
    </row>
    <row r="915" spans="1:65" s="14" customFormat="1">
      <c r="B915" s="176"/>
      <c r="D915" s="163" t="s">
        <v>179</v>
      </c>
      <c r="E915" s="177" t="s">
        <v>1</v>
      </c>
      <c r="F915" s="178" t="s">
        <v>1142</v>
      </c>
      <c r="H915" s="179">
        <v>41.716000000000001</v>
      </c>
      <c r="I915" s="180"/>
      <c r="L915" s="176"/>
      <c r="M915" s="181"/>
      <c r="N915" s="182"/>
      <c r="O915" s="182"/>
      <c r="P915" s="182"/>
      <c r="Q915" s="182"/>
      <c r="R915" s="182"/>
      <c r="S915" s="182"/>
      <c r="T915" s="183"/>
      <c r="AT915" s="177" t="s">
        <v>179</v>
      </c>
      <c r="AU915" s="177" t="s">
        <v>84</v>
      </c>
      <c r="AV915" s="14" t="s">
        <v>84</v>
      </c>
      <c r="AW915" s="14" t="s">
        <v>31</v>
      </c>
      <c r="AX915" s="14" t="s">
        <v>75</v>
      </c>
      <c r="AY915" s="177" t="s">
        <v>168</v>
      </c>
    </row>
    <row r="916" spans="1:65" s="14" customFormat="1" ht="22.5">
      <c r="B916" s="176"/>
      <c r="D916" s="163" t="s">
        <v>179</v>
      </c>
      <c r="E916" s="177" t="s">
        <v>1</v>
      </c>
      <c r="F916" s="178" t="s">
        <v>1143</v>
      </c>
      <c r="H916" s="179">
        <v>18.04</v>
      </c>
      <c r="I916" s="180"/>
      <c r="L916" s="176"/>
      <c r="M916" s="181"/>
      <c r="N916" s="182"/>
      <c r="O916" s="182"/>
      <c r="P916" s="182"/>
      <c r="Q916" s="182"/>
      <c r="R916" s="182"/>
      <c r="S916" s="182"/>
      <c r="T916" s="183"/>
      <c r="AT916" s="177" t="s">
        <v>179</v>
      </c>
      <c r="AU916" s="177" t="s">
        <v>84</v>
      </c>
      <c r="AV916" s="14" t="s">
        <v>84</v>
      </c>
      <c r="AW916" s="14" t="s">
        <v>31</v>
      </c>
      <c r="AX916" s="14" t="s">
        <v>75</v>
      </c>
      <c r="AY916" s="177" t="s">
        <v>168</v>
      </c>
    </row>
    <row r="917" spans="1:65" s="14" customFormat="1">
      <c r="B917" s="176"/>
      <c r="D917" s="163" t="s">
        <v>179</v>
      </c>
      <c r="E917" s="177" t="s">
        <v>1</v>
      </c>
      <c r="F917" s="178" t="s">
        <v>1144</v>
      </c>
      <c r="H917" s="179">
        <v>2.19</v>
      </c>
      <c r="I917" s="180"/>
      <c r="L917" s="176"/>
      <c r="M917" s="181"/>
      <c r="N917" s="182"/>
      <c r="O917" s="182"/>
      <c r="P917" s="182"/>
      <c r="Q917" s="182"/>
      <c r="R917" s="182"/>
      <c r="S917" s="182"/>
      <c r="T917" s="183"/>
      <c r="AT917" s="177" t="s">
        <v>179</v>
      </c>
      <c r="AU917" s="177" t="s">
        <v>84</v>
      </c>
      <c r="AV917" s="14" t="s">
        <v>84</v>
      </c>
      <c r="AW917" s="14" t="s">
        <v>31</v>
      </c>
      <c r="AX917" s="14" t="s">
        <v>75</v>
      </c>
      <c r="AY917" s="177" t="s">
        <v>168</v>
      </c>
    </row>
    <row r="918" spans="1:65" s="14" customFormat="1" ht="22.5">
      <c r="B918" s="176"/>
      <c r="D918" s="163" t="s">
        <v>179</v>
      </c>
      <c r="E918" s="177" t="s">
        <v>1</v>
      </c>
      <c r="F918" s="178" t="s">
        <v>1145</v>
      </c>
      <c r="H918" s="179">
        <v>3.6</v>
      </c>
      <c r="I918" s="180"/>
      <c r="L918" s="176"/>
      <c r="M918" s="181"/>
      <c r="N918" s="182"/>
      <c r="O918" s="182"/>
      <c r="P918" s="182"/>
      <c r="Q918" s="182"/>
      <c r="R918" s="182"/>
      <c r="S918" s="182"/>
      <c r="T918" s="183"/>
      <c r="AT918" s="177" t="s">
        <v>179</v>
      </c>
      <c r="AU918" s="177" t="s">
        <v>84</v>
      </c>
      <c r="AV918" s="14" t="s">
        <v>84</v>
      </c>
      <c r="AW918" s="14" t="s">
        <v>31</v>
      </c>
      <c r="AX918" s="14" t="s">
        <v>75</v>
      </c>
      <c r="AY918" s="177" t="s">
        <v>168</v>
      </c>
    </row>
    <row r="919" spans="1:65" s="15" customFormat="1">
      <c r="B919" s="184"/>
      <c r="D919" s="163" t="s">
        <v>179</v>
      </c>
      <c r="E919" s="185" t="s">
        <v>1</v>
      </c>
      <c r="F919" s="186" t="s">
        <v>184</v>
      </c>
      <c r="H919" s="187">
        <v>73.411999999999992</v>
      </c>
      <c r="I919" s="188"/>
      <c r="L919" s="184"/>
      <c r="M919" s="189"/>
      <c r="N919" s="190"/>
      <c r="O919" s="190"/>
      <c r="P919" s="190"/>
      <c r="Q919" s="190"/>
      <c r="R919" s="190"/>
      <c r="S919" s="190"/>
      <c r="T919" s="191"/>
      <c r="AT919" s="185" t="s">
        <v>179</v>
      </c>
      <c r="AU919" s="185" t="s">
        <v>84</v>
      </c>
      <c r="AV919" s="15" t="s">
        <v>108</v>
      </c>
      <c r="AW919" s="15" t="s">
        <v>31</v>
      </c>
      <c r="AX919" s="15" t="s">
        <v>82</v>
      </c>
      <c r="AY919" s="185" t="s">
        <v>168</v>
      </c>
    </row>
    <row r="920" spans="1:65" s="2" customFormat="1" ht="24.2" customHeight="1">
      <c r="A920" s="33"/>
      <c r="B920" s="149"/>
      <c r="C920" s="150" t="s">
        <v>1146</v>
      </c>
      <c r="D920" s="150" t="s">
        <v>170</v>
      </c>
      <c r="E920" s="151" t="s">
        <v>1147</v>
      </c>
      <c r="F920" s="152" t="s">
        <v>1148</v>
      </c>
      <c r="G920" s="153" t="s">
        <v>488</v>
      </c>
      <c r="H920" s="154">
        <v>1245.066</v>
      </c>
      <c r="I920" s="155"/>
      <c r="J920" s="156">
        <f>ROUND(I920*H920,2)</f>
        <v>0</v>
      </c>
      <c r="K920" s="152" t="s">
        <v>187</v>
      </c>
      <c r="L920" s="34"/>
      <c r="M920" s="157" t="s">
        <v>1</v>
      </c>
      <c r="N920" s="158" t="s">
        <v>40</v>
      </c>
      <c r="O920" s="59"/>
      <c r="P920" s="159">
        <f>O920*H920</f>
        <v>0</v>
      </c>
      <c r="Q920" s="159">
        <v>0</v>
      </c>
      <c r="R920" s="159">
        <f>Q920*H920</f>
        <v>0</v>
      </c>
      <c r="S920" s="159">
        <v>0</v>
      </c>
      <c r="T920" s="160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161" t="s">
        <v>108</v>
      </c>
      <c r="AT920" s="161" t="s">
        <v>170</v>
      </c>
      <c r="AU920" s="161" t="s">
        <v>84</v>
      </c>
      <c r="AY920" s="18" t="s">
        <v>168</v>
      </c>
      <c r="BE920" s="162">
        <f>IF(N920="základní",J920,0)</f>
        <v>0</v>
      </c>
      <c r="BF920" s="162">
        <f>IF(N920="snížená",J920,0)</f>
        <v>0</v>
      </c>
      <c r="BG920" s="162">
        <f>IF(N920="zákl. přenesená",J920,0)</f>
        <v>0</v>
      </c>
      <c r="BH920" s="162">
        <f>IF(N920="sníž. přenesená",J920,0)</f>
        <v>0</v>
      </c>
      <c r="BI920" s="162">
        <f>IF(N920="nulová",J920,0)</f>
        <v>0</v>
      </c>
      <c r="BJ920" s="18" t="s">
        <v>82</v>
      </c>
      <c r="BK920" s="162">
        <f>ROUND(I920*H920,2)</f>
        <v>0</v>
      </c>
      <c r="BL920" s="18" t="s">
        <v>108</v>
      </c>
      <c r="BM920" s="161" t="s">
        <v>1149</v>
      </c>
    </row>
    <row r="921" spans="1:65" s="2" customFormat="1">
      <c r="A921" s="33"/>
      <c r="B921" s="34"/>
      <c r="C921" s="33"/>
      <c r="D921" s="163" t="s">
        <v>175</v>
      </c>
      <c r="E921" s="33"/>
      <c r="F921" s="164" t="s">
        <v>1150</v>
      </c>
      <c r="G921" s="33"/>
      <c r="H921" s="33"/>
      <c r="I921" s="165"/>
      <c r="J921" s="33"/>
      <c r="K921" s="33"/>
      <c r="L921" s="34"/>
      <c r="M921" s="166"/>
      <c r="N921" s="167"/>
      <c r="O921" s="59"/>
      <c r="P921" s="59"/>
      <c r="Q921" s="59"/>
      <c r="R921" s="59"/>
      <c r="S921" s="59"/>
      <c r="T921" s="60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T921" s="18" t="s">
        <v>175</v>
      </c>
      <c r="AU921" s="18" t="s">
        <v>84</v>
      </c>
    </row>
    <row r="922" spans="1:65" s="14" customFormat="1">
      <c r="B922" s="176"/>
      <c r="D922" s="163" t="s">
        <v>179</v>
      </c>
      <c r="E922" s="177" t="s">
        <v>1</v>
      </c>
      <c r="F922" s="178" t="s">
        <v>1151</v>
      </c>
      <c r="H922" s="179">
        <v>1245.066</v>
      </c>
      <c r="I922" s="180"/>
      <c r="L922" s="176"/>
      <c r="M922" s="181"/>
      <c r="N922" s="182"/>
      <c r="O922" s="182"/>
      <c r="P922" s="182"/>
      <c r="Q922" s="182"/>
      <c r="R922" s="182"/>
      <c r="S922" s="182"/>
      <c r="T922" s="183"/>
      <c r="AT922" s="177" t="s">
        <v>179</v>
      </c>
      <c r="AU922" s="177" t="s">
        <v>84</v>
      </c>
      <c r="AV922" s="14" t="s">
        <v>84</v>
      </c>
      <c r="AW922" s="14" t="s">
        <v>31</v>
      </c>
      <c r="AX922" s="14" t="s">
        <v>82</v>
      </c>
      <c r="AY922" s="177" t="s">
        <v>168</v>
      </c>
    </row>
    <row r="923" spans="1:65" s="2" customFormat="1" ht="37.9" customHeight="1">
      <c r="A923" s="33"/>
      <c r="B923" s="149"/>
      <c r="C923" s="150" t="s">
        <v>1152</v>
      </c>
      <c r="D923" s="150" t="s">
        <v>170</v>
      </c>
      <c r="E923" s="151" t="s">
        <v>1153</v>
      </c>
      <c r="F923" s="152" t="s">
        <v>1154</v>
      </c>
      <c r="G923" s="153" t="s">
        <v>488</v>
      </c>
      <c r="H923" s="154">
        <v>51.524999999999999</v>
      </c>
      <c r="I923" s="155"/>
      <c r="J923" s="156">
        <f>ROUND(I923*H923,2)</f>
        <v>0</v>
      </c>
      <c r="K923" s="152" t="s">
        <v>187</v>
      </c>
      <c r="L923" s="34"/>
      <c r="M923" s="157" t="s">
        <v>1</v>
      </c>
      <c r="N923" s="158" t="s">
        <v>40</v>
      </c>
      <c r="O923" s="59"/>
      <c r="P923" s="159">
        <f>O923*H923</f>
        <v>0</v>
      </c>
      <c r="Q923" s="159">
        <v>0</v>
      </c>
      <c r="R923" s="159">
        <f>Q923*H923</f>
        <v>0</v>
      </c>
      <c r="S923" s="159">
        <v>0</v>
      </c>
      <c r="T923" s="160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61" t="s">
        <v>108</v>
      </c>
      <c r="AT923" s="161" t="s">
        <v>170</v>
      </c>
      <c r="AU923" s="161" t="s">
        <v>84</v>
      </c>
      <c r="AY923" s="18" t="s">
        <v>168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8" t="s">
        <v>82</v>
      </c>
      <c r="BK923" s="162">
        <f>ROUND(I923*H923,2)</f>
        <v>0</v>
      </c>
      <c r="BL923" s="18" t="s">
        <v>108</v>
      </c>
      <c r="BM923" s="161" t="s">
        <v>1155</v>
      </c>
    </row>
    <row r="924" spans="1:65" s="2" customFormat="1" ht="29.25">
      <c r="A924" s="33"/>
      <c r="B924" s="34"/>
      <c r="C924" s="33"/>
      <c r="D924" s="163" t="s">
        <v>175</v>
      </c>
      <c r="E924" s="33"/>
      <c r="F924" s="164" t="s">
        <v>1156</v>
      </c>
      <c r="G924" s="33"/>
      <c r="H924" s="33"/>
      <c r="I924" s="165"/>
      <c r="J924" s="33"/>
      <c r="K924" s="33"/>
      <c r="L924" s="34"/>
      <c r="M924" s="166"/>
      <c r="N924" s="167"/>
      <c r="O924" s="59"/>
      <c r="P924" s="59"/>
      <c r="Q924" s="59"/>
      <c r="R924" s="59"/>
      <c r="S924" s="59"/>
      <c r="T924" s="60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T924" s="18" t="s">
        <v>175</v>
      </c>
      <c r="AU924" s="18" t="s">
        <v>84</v>
      </c>
    </row>
    <row r="925" spans="1:65" s="14" customFormat="1" ht="22.5">
      <c r="B925" s="176"/>
      <c r="D925" s="163" t="s">
        <v>179</v>
      </c>
      <c r="E925" s="177" t="s">
        <v>1</v>
      </c>
      <c r="F925" s="178" t="s">
        <v>1157</v>
      </c>
      <c r="H925" s="179">
        <v>51.524999999999999</v>
      </c>
      <c r="I925" s="180"/>
      <c r="L925" s="176"/>
      <c r="M925" s="181"/>
      <c r="N925" s="182"/>
      <c r="O925" s="182"/>
      <c r="P925" s="182"/>
      <c r="Q925" s="182"/>
      <c r="R925" s="182"/>
      <c r="S925" s="182"/>
      <c r="T925" s="183"/>
      <c r="AT925" s="177" t="s">
        <v>179</v>
      </c>
      <c r="AU925" s="177" t="s">
        <v>84</v>
      </c>
      <c r="AV925" s="14" t="s">
        <v>84</v>
      </c>
      <c r="AW925" s="14" t="s">
        <v>31</v>
      </c>
      <c r="AX925" s="14" t="s">
        <v>82</v>
      </c>
      <c r="AY925" s="177" t="s">
        <v>168</v>
      </c>
    </row>
    <row r="926" spans="1:65" s="2" customFormat="1" ht="44.25" customHeight="1">
      <c r="A926" s="33"/>
      <c r="B926" s="149"/>
      <c r="C926" s="150" t="s">
        <v>1158</v>
      </c>
      <c r="D926" s="150" t="s">
        <v>170</v>
      </c>
      <c r="E926" s="151" t="s">
        <v>1159</v>
      </c>
      <c r="F926" s="152" t="s">
        <v>1160</v>
      </c>
      <c r="G926" s="153" t="s">
        <v>488</v>
      </c>
      <c r="H926" s="154">
        <v>352.54</v>
      </c>
      <c r="I926" s="155"/>
      <c r="J926" s="156">
        <f>ROUND(I926*H926,2)</f>
        <v>0</v>
      </c>
      <c r="K926" s="152" t="s">
        <v>187</v>
      </c>
      <c r="L926" s="34"/>
      <c r="M926" s="157" t="s">
        <v>1</v>
      </c>
      <c r="N926" s="158" t="s">
        <v>40</v>
      </c>
      <c r="O926" s="59"/>
      <c r="P926" s="159">
        <f>O926*H926</f>
        <v>0</v>
      </c>
      <c r="Q926" s="159">
        <v>0</v>
      </c>
      <c r="R926" s="159">
        <f>Q926*H926</f>
        <v>0</v>
      </c>
      <c r="S926" s="159">
        <v>0</v>
      </c>
      <c r="T926" s="160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161" t="s">
        <v>108</v>
      </c>
      <c r="AT926" s="161" t="s">
        <v>170</v>
      </c>
      <c r="AU926" s="161" t="s">
        <v>84</v>
      </c>
      <c r="AY926" s="18" t="s">
        <v>168</v>
      </c>
      <c r="BE926" s="162">
        <f>IF(N926="základní",J926,0)</f>
        <v>0</v>
      </c>
      <c r="BF926" s="162">
        <f>IF(N926="snížená",J926,0)</f>
        <v>0</v>
      </c>
      <c r="BG926" s="162">
        <f>IF(N926="zákl. přenesená",J926,0)</f>
        <v>0</v>
      </c>
      <c r="BH926" s="162">
        <f>IF(N926="sníž. přenesená",J926,0)</f>
        <v>0</v>
      </c>
      <c r="BI926" s="162">
        <f>IF(N926="nulová",J926,0)</f>
        <v>0</v>
      </c>
      <c r="BJ926" s="18" t="s">
        <v>82</v>
      </c>
      <c r="BK926" s="162">
        <f>ROUND(I926*H926,2)</f>
        <v>0</v>
      </c>
      <c r="BL926" s="18" t="s">
        <v>108</v>
      </c>
      <c r="BM926" s="161" t="s">
        <v>1161</v>
      </c>
    </row>
    <row r="927" spans="1:65" s="2" customFormat="1" ht="29.25">
      <c r="A927" s="33"/>
      <c r="B927" s="34"/>
      <c r="C927" s="33"/>
      <c r="D927" s="163" t="s">
        <v>175</v>
      </c>
      <c r="E927" s="33"/>
      <c r="F927" s="164" t="s">
        <v>1162</v>
      </c>
      <c r="G927" s="33"/>
      <c r="H927" s="33"/>
      <c r="I927" s="165"/>
      <c r="J927" s="33"/>
      <c r="K927" s="33"/>
      <c r="L927" s="34"/>
      <c r="M927" s="166"/>
      <c r="N927" s="167"/>
      <c r="O927" s="59"/>
      <c r="P927" s="59"/>
      <c r="Q927" s="59"/>
      <c r="R927" s="59"/>
      <c r="S927" s="59"/>
      <c r="T927" s="60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T927" s="18" t="s">
        <v>175</v>
      </c>
      <c r="AU927" s="18" t="s">
        <v>84</v>
      </c>
    </row>
    <row r="928" spans="1:65" s="14" customFormat="1">
      <c r="B928" s="176"/>
      <c r="D928" s="163" t="s">
        <v>179</v>
      </c>
      <c r="E928" s="177" t="s">
        <v>1</v>
      </c>
      <c r="F928" s="178" t="s">
        <v>1111</v>
      </c>
      <c r="H928" s="179">
        <v>352.54</v>
      </c>
      <c r="I928" s="180"/>
      <c r="L928" s="176"/>
      <c r="M928" s="181"/>
      <c r="N928" s="182"/>
      <c r="O928" s="182"/>
      <c r="P928" s="182"/>
      <c r="Q928" s="182"/>
      <c r="R928" s="182"/>
      <c r="S928" s="182"/>
      <c r="T928" s="183"/>
      <c r="AT928" s="177" t="s">
        <v>179</v>
      </c>
      <c r="AU928" s="177" t="s">
        <v>84</v>
      </c>
      <c r="AV928" s="14" t="s">
        <v>84</v>
      </c>
      <c r="AW928" s="14" t="s">
        <v>31</v>
      </c>
      <c r="AX928" s="14" t="s">
        <v>82</v>
      </c>
      <c r="AY928" s="177" t="s">
        <v>168</v>
      </c>
    </row>
    <row r="929" spans="1:65" s="2" customFormat="1" ht="37.9" customHeight="1">
      <c r="A929" s="33"/>
      <c r="B929" s="149"/>
      <c r="C929" s="150" t="s">
        <v>1163</v>
      </c>
      <c r="D929" s="150" t="s">
        <v>170</v>
      </c>
      <c r="E929" s="151" t="s">
        <v>1164</v>
      </c>
      <c r="F929" s="152" t="s">
        <v>1165</v>
      </c>
      <c r="G929" s="153" t="s">
        <v>488</v>
      </c>
      <c r="H929" s="154">
        <v>16.904</v>
      </c>
      <c r="I929" s="155"/>
      <c r="J929" s="156">
        <f>ROUND(I929*H929,2)</f>
        <v>0</v>
      </c>
      <c r="K929" s="152" t="s">
        <v>187</v>
      </c>
      <c r="L929" s="34"/>
      <c r="M929" s="157" t="s">
        <v>1</v>
      </c>
      <c r="N929" s="158" t="s">
        <v>40</v>
      </c>
      <c r="O929" s="59"/>
      <c r="P929" s="159">
        <f>O929*H929</f>
        <v>0</v>
      </c>
      <c r="Q929" s="159">
        <v>0</v>
      </c>
      <c r="R929" s="159">
        <f>Q929*H929</f>
        <v>0</v>
      </c>
      <c r="S929" s="159">
        <v>0</v>
      </c>
      <c r="T929" s="160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61" t="s">
        <v>108</v>
      </c>
      <c r="AT929" s="161" t="s">
        <v>170</v>
      </c>
      <c r="AU929" s="161" t="s">
        <v>84</v>
      </c>
      <c r="AY929" s="18" t="s">
        <v>168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8" t="s">
        <v>82</v>
      </c>
      <c r="BK929" s="162">
        <f>ROUND(I929*H929,2)</f>
        <v>0</v>
      </c>
      <c r="BL929" s="18" t="s">
        <v>108</v>
      </c>
      <c r="BM929" s="161" t="s">
        <v>1166</v>
      </c>
    </row>
    <row r="930" spans="1:65" s="2" customFormat="1" ht="29.25">
      <c r="A930" s="33"/>
      <c r="B930" s="34"/>
      <c r="C930" s="33"/>
      <c r="D930" s="163" t="s">
        <v>175</v>
      </c>
      <c r="E930" s="33"/>
      <c r="F930" s="164" t="s">
        <v>1167</v>
      </c>
      <c r="G930" s="33"/>
      <c r="H930" s="33"/>
      <c r="I930" s="165"/>
      <c r="J930" s="33"/>
      <c r="K930" s="33"/>
      <c r="L930" s="34"/>
      <c r="M930" s="166"/>
      <c r="N930" s="167"/>
      <c r="O930" s="59"/>
      <c r="P930" s="59"/>
      <c r="Q930" s="59"/>
      <c r="R930" s="59"/>
      <c r="S930" s="59"/>
      <c r="T930" s="60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T930" s="18" t="s">
        <v>175</v>
      </c>
      <c r="AU930" s="18" t="s">
        <v>84</v>
      </c>
    </row>
    <row r="931" spans="1:65" s="14" customFormat="1">
      <c r="B931" s="176"/>
      <c r="D931" s="163" t="s">
        <v>179</v>
      </c>
      <c r="E931" s="177" t="s">
        <v>1</v>
      </c>
      <c r="F931" s="178" t="s">
        <v>1125</v>
      </c>
      <c r="H931" s="179">
        <v>0.46800000000000003</v>
      </c>
      <c r="I931" s="180"/>
      <c r="L931" s="176"/>
      <c r="M931" s="181"/>
      <c r="N931" s="182"/>
      <c r="O931" s="182"/>
      <c r="P931" s="182"/>
      <c r="Q931" s="182"/>
      <c r="R931" s="182"/>
      <c r="S931" s="182"/>
      <c r="T931" s="183"/>
      <c r="AT931" s="177" t="s">
        <v>179</v>
      </c>
      <c r="AU931" s="177" t="s">
        <v>84</v>
      </c>
      <c r="AV931" s="14" t="s">
        <v>84</v>
      </c>
      <c r="AW931" s="14" t="s">
        <v>31</v>
      </c>
      <c r="AX931" s="14" t="s">
        <v>75</v>
      </c>
      <c r="AY931" s="177" t="s">
        <v>168</v>
      </c>
    </row>
    <row r="932" spans="1:65" s="14" customFormat="1">
      <c r="B932" s="176"/>
      <c r="D932" s="163" t="s">
        <v>179</v>
      </c>
      <c r="E932" s="177" t="s">
        <v>1</v>
      </c>
      <c r="F932" s="178" t="s">
        <v>1127</v>
      </c>
      <c r="H932" s="179">
        <v>1.41</v>
      </c>
      <c r="I932" s="180"/>
      <c r="L932" s="176"/>
      <c r="M932" s="181"/>
      <c r="N932" s="182"/>
      <c r="O932" s="182"/>
      <c r="P932" s="182"/>
      <c r="Q932" s="182"/>
      <c r="R932" s="182"/>
      <c r="S932" s="182"/>
      <c r="T932" s="183"/>
      <c r="AT932" s="177" t="s">
        <v>179</v>
      </c>
      <c r="AU932" s="177" t="s">
        <v>84</v>
      </c>
      <c r="AV932" s="14" t="s">
        <v>84</v>
      </c>
      <c r="AW932" s="14" t="s">
        <v>31</v>
      </c>
      <c r="AX932" s="14" t="s">
        <v>75</v>
      </c>
      <c r="AY932" s="177" t="s">
        <v>168</v>
      </c>
    </row>
    <row r="933" spans="1:65" s="14" customFormat="1">
      <c r="B933" s="176"/>
      <c r="D933" s="163" t="s">
        <v>179</v>
      </c>
      <c r="E933" s="177" t="s">
        <v>1</v>
      </c>
      <c r="F933" s="178" t="s">
        <v>1129</v>
      </c>
      <c r="H933" s="179">
        <v>8.6999999999999994E-2</v>
      </c>
      <c r="I933" s="180"/>
      <c r="L933" s="176"/>
      <c r="M933" s="181"/>
      <c r="N933" s="182"/>
      <c r="O933" s="182"/>
      <c r="P933" s="182"/>
      <c r="Q933" s="182"/>
      <c r="R933" s="182"/>
      <c r="S933" s="182"/>
      <c r="T933" s="183"/>
      <c r="AT933" s="177" t="s">
        <v>179</v>
      </c>
      <c r="AU933" s="177" t="s">
        <v>84</v>
      </c>
      <c r="AV933" s="14" t="s">
        <v>84</v>
      </c>
      <c r="AW933" s="14" t="s">
        <v>31</v>
      </c>
      <c r="AX933" s="14" t="s">
        <v>75</v>
      </c>
      <c r="AY933" s="177" t="s">
        <v>168</v>
      </c>
    </row>
    <row r="934" spans="1:65" s="14" customFormat="1">
      <c r="B934" s="176"/>
      <c r="D934" s="163" t="s">
        <v>179</v>
      </c>
      <c r="E934" s="177" t="s">
        <v>1</v>
      </c>
      <c r="F934" s="178" t="s">
        <v>1131</v>
      </c>
      <c r="H934" s="179">
        <v>10.429</v>
      </c>
      <c r="I934" s="180"/>
      <c r="L934" s="176"/>
      <c r="M934" s="181"/>
      <c r="N934" s="182"/>
      <c r="O934" s="182"/>
      <c r="P934" s="182"/>
      <c r="Q934" s="182"/>
      <c r="R934" s="182"/>
      <c r="S934" s="182"/>
      <c r="T934" s="183"/>
      <c r="AT934" s="177" t="s">
        <v>179</v>
      </c>
      <c r="AU934" s="177" t="s">
        <v>84</v>
      </c>
      <c r="AV934" s="14" t="s">
        <v>84</v>
      </c>
      <c r="AW934" s="14" t="s">
        <v>31</v>
      </c>
      <c r="AX934" s="14" t="s">
        <v>75</v>
      </c>
      <c r="AY934" s="177" t="s">
        <v>168</v>
      </c>
    </row>
    <row r="935" spans="1:65" s="14" customFormat="1">
      <c r="B935" s="176"/>
      <c r="D935" s="163" t="s">
        <v>179</v>
      </c>
      <c r="E935" s="177" t="s">
        <v>1</v>
      </c>
      <c r="F935" s="178" t="s">
        <v>1132</v>
      </c>
      <c r="H935" s="179">
        <v>4.51</v>
      </c>
      <c r="I935" s="180"/>
      <c r="L935" s="176"/>
      <c r="M935" s="181"/>
      <c r="N935" s="182"/>
      <c r="O935" s="182"/>
      <c r="P935" s="182"/>
      <c r="Q935" s="182"/>
      <c r="R935" s="182"/>
      <c r="S935" s="182"/>
      <c r="T935" s="183"/>
      <c r="AT935" s="177" t="s">
        <v>179</v>
      </c>
      <c r="AU935" s="177" t="s">
        <v>84</v>
      </c>
      <c r="AV935" s="14" t="s">
        <v>84</v>
      </c>
      <c r="AW935" s="14" t="s">
        <v>31</v>
      </c>
      <c r="AX935" s="14" t="s">
        <v>75</v>
      </c>
      <c r="AY935" s="177" t="s">
        <v>168</v>
      </c>
    </row>
    <row r="936" spans="1:65" s="15" customFormat="1">
      <c r="B936" s="184"/>
      <c r="D936" s="163" t="s">
        <v>179</v>
      </c>
      <c r="E936" s="185" t="s">
        <v>1</v>
      </c>
      <c r="F936" s="186" t="s">
        <v>184</v>
      </c>
      <c r="H936" s="187">
        <v>16.904</v>
      </c>
      <c r="I936" s="188"/>
      <c r="L936" s="184"/>
      <c r="M936" s="189"/>
      <c r="N936" s="190"/>
      <c r="O936" s="190"/>
      <c r="P936" s="190"/>
      <c r="Q936" s="190"/>
      <c r="R936" s="190"/>
      <c r="S936" s="190"/>
      <c r="T936" s="191"/>
      <c r="AT936" s="185" t="s">
        <v>179</v>
      </c>
      <c r="AU936" s="185" t="s">
        <v>84</v>
      </c>
      <c r="AV936" s="15" t="s">
        <v>108</v>
      </c>
      <c r="AW936" s="15" t="s">
        <v>31</v>
      </c>
      <c r="AX936" s="15" t="s">
        <v>82</v>
      </c>
      <c r="AY936" s="185" t="s">
        <v>168</v>
      </c>
    </row>
    <row r="937" spans="1:65" s="2" customFormat="1" ht="44.25" customHeight="1">
      <c r="A937" s="33"/>
      <c r="B937" s="149"/>
      <c r="C937" s="150" t="s">
        <v>1168</v>
      </c>
      <c r="D937" s="150" t="s">
        <v>170</v>
      </c>
      <c r="E937" s="151" t="s">
        <v>1169</v>
      </c>
      <c r="F937" s="152" t="s">
        <v>490</v>
      </c>
      <c r="G937" s="153" t="s">
        <v>488</v>
      </c>
      <c r="H937" s="154">
        <v>208.74199999999999</v>
      </c>
      <c r="I937" s="155"/>
      <c r="J937" s="156">
        <f>ROUND(I937*H937,2)</f>
        <v>0</v>
      </c>
      <c r="K937" s="152" t="s">
        <v>187</v>
      </c>
      <c r="L937" s="34"/>
      <c r="M937" s="157" t="s">
        <v>1</v>
      </c>
      <c r="N937" s="158" t="s">
        <v>40</v>
      </c>
      <c r="O937" s="59"/>
      <c r="P937" s="159">
        <f>O937*H937</f>
        <v>0</v>
      </c>
      <c r="Q937" s="159">
        <v>0</v>
      </c>
      <c r="R937" s="159">
        <f>Q937*H937</f>
        <v>0</v>
      </c>
      <c r="S937" s="159">
        <v>0</v>
      </c>
      <c r="T937" s="160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161" t="s">
        <v>108</v>
      </c>
      <c r="AT937" s="161" t="s">
        <v>170</v>
      </c>
      <c r="AU937" s="161" t="s">
        <v>84</v>
      </c>
      <c r="AY937" s="18" t="s">
        <v>168</v>
      </c>
      <c r="BE937" s="162">
        <f>IF(N937="základní",J937,0)</f>
        <v>0</v>
      </c>
      <c r="BF937" s="162">
        <f>IF(N937="snížená",J937,0)</f>
        <v>0</v>
      </c>
      <c r="BG937" s="162">
        <f>IF(N937="zákl. přenesená",J937,0)</f>
        <v>0</v>
      </c>
      <c r="BH937" s="162">
        <f>IF(N937="sníž. přenesená",J937,0)</f>
        <v>0</v>
      </c>
      <c r="BI937" s="162">
        <f>IF(N937="nulová",J937,0)</f>
        <v>0</v>
      </c>
      <c r="BJ937" s="18" t="s">
        <v>82</v>
      </c>
      <c r="BK937" s="162">
        <f>ROUND(I937*H937,2)</f>
        <v>0</v>
      </c>
      <c r="BL937" s="18" t="s">
        <v>108</v>
      </c>
      <c r="BM937" s="161" t="s">
        <v>1170</v>
      </c>
    </row>
    <row r="938" spans="1:65" s="2" customFormat="1" ht="29.25">
      <c r="A938" s="33"/>
      <c r="B938" s="34"/>
      <c r="C938" s="33"/>
      <c r="D938" s="163" t="s">
        <v>175</v>
      </c>
      <c r="E938" s="33"/>
      <c r="F938" s="164" t="s">
        <v>490</v>
      </c>
      <c r="G938" s="33"/>
      <c r="H938" s="33"/>
      <c r="I938" s="165"/>
      <c r="J938" s="33"/>
      <c r="K938" s="33"/>
      <c r="L938" s="34"/>
      <c r="M938" s="166"/>
      <c r="N938" s="167"/>
      <c r="O938" s="59"/>
      <c r="P938" s="59"/>
      <c r="Q938" s="59"/>
      <c r="R938" s="59"/>
      <c r="S938" s="59"/>
      <c r="T938" s="60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T938" s="18" t="s">
        <v>175</v>
      </c>
      <c r="AU938" s="18" t="s">
        <v>84</v>
      </c>
    </row>
    <row r="939" spans="1:65" s="14" customFormat="1">
      <c r="B939" s="176"/>
      <c r="D939" s="163" t="s">
        <v>179</v>
      </c>
      <c r="E939" s="177" t="s">
        <v>1</v>
      </c>
      <c r="F939" s="178" t="s">
        <v>1171</v>
      </c>
      <c r="H939" s="179">
        <v>2.64</v>
      </c>
      <c r="I939" s="180"/>
      <c r="L939" s="176"/>
      <c r="M939" s="181"/>
      <c r="N939" s="182"/>
      <c r="O939" s="182"/>
      <c r="P939" s="182"/>
      <c r="Q939" s="182"/>
      <c r="R939" s="182"/>
      <c r="S939" s="182"/>
      <c r="T939" s="183"/>
      <c r="AT939" s="177" t="s">
        <v>179</v>
      </c>
      <c r="AU939" s="177" t="s">
        <v>84</v>
      </c>
      <c r="AV939" s="14" t="s">
        <v>84</v>
      </c>
      <c r="AW939" s="14" t="s">
        <v>31</v>
      </c>
      <c r="AX939" s="14" t="s">
        <v>75</v>
      </c>
      <c r="AY939" s="177" t="s">
        <v>168</v>
      </c>
    </row>
    <row r="940" spans="1:65" s="14" customFormat="1" ht="22.5">
      <c r="B940" s="176"/>
      <c r="D940" s="163" t="s">
        <v>179</v>
      </c>
      <c r="E940" s="177" t="s">
        <v>1</v>
      </c>
      <c r="F940" s="178" t="s">
        <v>1172</v>
      </c>
      <c r="H940" s="179">
        <v>206.102</v>
      </c>
      <c r="I940" s="180"/>
      <c r="L940" s="176"/>
      <c r="M940" s="181"/>
      <c r="N940" s="182"/>
      <c r="O940" s="182"/>
      <c r="P940" s="182"/>
      <c r="Q940" s="182"/>
      <c r="R940" s="182"/>
      <c r="S940" s="182"/>
      <c r="T940" s="183"/>
      <c r="AT940" s="177" t="s">
        <v>179</v>
      </c>
      <c r="AU940" s="177" t="s">
        <v>84</v>
      </c>
      <c r="AV940" s="14" t="s">
        <v>84</v>
      </c>
      <c r="AW940" s="14" t="s">
        <v>31</v>
      </c>
      <c r="AX940" s="14" t="s">
        <v>75</v>
      </c>
      <c r="AY940" s="177" t="s">
        <v>168</v>
      </c>
    </row>
    <row r="941" spans="1:65" s="15" customFormat="1">
      <c r="B941" s="184"/>
      <c r="D941" s="163" t="s">
        <v>179</v>
      </c>
      <c r="E941" s="185" t="s">
        <v>1</v>
      </c>
      <c r="F941" s="186" t="s">
        <v>184</v>
      </c>
      <c r="H941" s="187">
        <v>208.74199999999999</v>
      </c>
      <c r="I941" s="188"/>
      <c r="L941" s="184"/>
      <c r="M941" s="189"/>
      <c r="N941" s="190"/>
      <c r="O941" s="190"/>
      <c r="P941" s="190"/>
      <c r="Q941" s="190"/>
      <c r="R941" s="190"/>
      <c r="S941" s="190"/>
      <c r="T941" s="191"/>
      <c r="AT941" s="185" t="s">
        <v>179</v>
      </c>
      <c r="AU941" s="185" t="s">
        <v>84</v>
      </c>
      <c r="AV941" s="15" t="s">
        <v>108</v>
      </c>
      <c r="AW941" s="15" t="s">
        <v>31</v>
      </c>
      <c r="AX941" s="15" t="s">
        <v>82</v>
      </c>
      <c r="AY941" s="185" t="s">
        <v>168</v>
      </c>
    </row>
    <row r="942" spans="1:65" s="2" customFormat="1" ht="37.9" customHeight="1">
      <c r="A942" s="33"/>
      <c r="B942" s="149"/>
      <c r="C942" s="150" t="s">
        <v>1173</v>
      </c>
      <c r="D942" s="150" t="s">
        <v>170</v>
      </c>
      <c r="E942" s="151" t="s">
        <v>1174</v>
      </c>
      <c r="F942" s="152" t="s">
        <v>1175</v>
      </c>
      <c r="G942" s="153" t="s">
        <v>488</v>
      </c>
      <c r="H942" s="154">
        <v>0.14599999999999999</v>
      </c>
      <c r="I942" s="155"/>
      <c r="J942" s="156">
        <f>ROUND(I942*H942,2)</f>
        <v>0</v>
      </c>
      <c r="K942" s="152" t="s">
        <v>187</v>
      </c>
      <c r="L942" s="34"/>
      <c r="M942" s="157" t="s">
        <v>1</v>
      </c>
      <c r="N942" s="158" t="s">
        <v>40</v>
      </c>
      <c r="O942" s="59"/>
      <c r="P942" s="159">
        <f>O942*H942</f>
        <v>0</v>
      </c>
      <c r="Q942" s="159">
        <v>0</v>
      </c>
      <c r="R942" s="159">
        <f>Q942*H942</f>
        <v>0</v>
      </c>
      <c r="S942" s="159">
        <v>0</v>
      </c>
      <c r="T942" s="160">
        <f>S942*H942</f>
        <v>0</v>
      </c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R942" s="161" t="s">
        <v>108</v>
      </c>
      <c r="AT942" s="161" t="s">
        <v>170</v>
      </c>
      <c r="AU942" s="161" t="s">
        <v>84</v>
      </c>
      <c r="AY942" s="18" t="s">
        <v>168</v>
      </c>
      <c r="BE942" s="162">
        <f>IF(N942="základní",J942,0)</f>
        <v>0</v>
      </c>
      <c r="BF942" s="162">
        <f>IF(N942="snížená",J942,0)</f>
        <v>0</v>
      </c>
      <c r="BG942" s="162">
        <f>IF(N942="zákl. přenesená",J942,0)</f>
        <v>0</v>
      </c>
      <c r="BH942" s="162">
        <f>IF(N942="sníž. přenesená",J942,0)</f>
        <v>0</v>
      </c>
      <c r="BI942" s="162">
        <f>IF(N942="nulová",J942,0)</f>
        <v>0</v>
      </c>
      <c r="BJ942" s="18" t="s">
        <v>82</v>
      </c>
      <c r="BK942" s="162">
        <f>ROUND(I942*H942,2)</f>
        <v>0</v>
      </c>
      <c r="BL942" s="18" t="s">
        <v>108</v>
      </c>
      <c r="BM942" s="161" t="s">
        <v>1176</v>
      </c>
    </row>
    <row r="943" spans="1:65" s="2" customFormat="1" ht="29.25">
      <c r="A943" s="33"/>
      <c r="B943" s="34"/>
      <c r="C943" s="33"/>
      <c r="D943" s="163" t="s">
        <v>175</v>
      </c>
      <c r="E943" s="33"/>
      <c r="F943" s="164" t="s">
        <v>1177</v>
      </c>
      <c r="G943" s="33"/>
      <c r="H943" s="33"/>
      <c r="I943" s="165"/>
      <c r="J943" s="33"/>
      <c r="K943" s="33"/>
      <c r="L943" s="34"/>
      <c r="M943" s="166"/>
      <c r="N943" s="167"/>
      <c r="O943" s="59"/>
      <c r="P943" s="59"/>
      <c r="Q943" s="59"/>
      <c r="R943" s="59"/>
      <c r="S943" s="59"/>
      <c r="T943" s="60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T943" s="18" t="s">
        <v>175</v>
      </c>
      <c r="AU943" s="18" t="s">
        <v>84</v>
      </c>
    </row>
    <row r="944" spans="1:65" s="14" customFormat="1">
      <c r="B944" s="176"/>
      <c r="D944" s="163" t="s">
        <v>179</v>
      </c>
      <c r="E944" s="177" t="s">
        <v>1</v>
      </c>
      <c r="F944" s="178" t="s">
        <v>1133</v>
      </c>
      <c r="H944" s="179">
        <v>0.14599999999999999</v>
      </c>
      <c r="I944" s="180"/>
      <c r="L944" s="176"/>
      <c r="M944" s="181"/>
      <c r="N944" s="182"/>
      <c r="O944" s="182"/>
      <c r="P944" s="182"/>
      <c r="Q944" s="182"/>
      <c r="R944" s="182"/>
      <c r="S944" s="182"/>
      <c r="T944" s="183"/>
      <c r="AT944" s="177" t="s">
        <v>179</v>
      </c>
      <c r="AU944" s="177" t="s">
        <v>84</v>
      </c>
      <c r="AV944" s="14" t="s">
        <v>84</v>
      </c>
      <c r="AW944" s="14" t="s">
        <v>31</v>
      </c>
      <c r="AX944" s="14" t="s">
        <v>82</v>
      </c>
      <c r="AY944" s="177" t="s">
        <v>168</v>
      </c>
    </row>
    <row r="945" spans="1:65" s="12" customFormat="1" ht="22.9" customHeight="1">
      <c r="B945" s="136"/>
      <c r="D945" s="137" t="s">
        <v>74</v>
      </c>
      <c r="E945" s="147" t="s">
        <v>1178</v>
      </c>
      <c r="F945" s="147" t="s">
        <v>1179</v>
      </c>
      <c r="I945" s="139"/>
      <c r="J945" s="148">
        <f>BK945</f>
        <v>0</v>
      </c>
      <c r="L945" s="136"/>
      <c r="M945" s="141"/>
      <c r="N945" s="142"/>
      <c r="O945" s="142"/>
      <c r="P945" s="143">
        <f>SUM(P946:P949)</f>
        <v>0</v>
      </c>
      <c r="Q945" s="142"/>
      <c r="R945" s="143">
        <f>SUM(R946:R949)</f>
        <v>0</v>
      </c>
      <c r="S945" s="142"/>
      <c r="T945" s="144">
        <f>SUM(T946:T949)</f>
        <v>0</v>
      </c>
      <c r="AR945" s="137" t="s">
        <v>82</v>
      </c>
      <c r="AT945" s="145" t="s">
        <v>74</v>
      </c>
      <c r="AU945" s="145" t="s">
        <v>82</v>
      </c>
      <c r="AY945" s="137" t="s">
        <v>168</v>
      </c>
      <c r="BK945" s="146">
        <f>SUM(BK946:BK949)</f>
        <v>0</v>
      </c>
    </row>
    <row r="946" spans="1:65" s="2" customFormat="1" ht="24.2" customHeight="1">
      <c r="A946" s="33"/>
      <c r="B946" s="149"/>
      <c r="C946" s="150" t="s">
        <v>1180</v>
      </c>
      <c r="D946" s="150" t="s">
        <v>170</v>
      </c>
      <c r="E946" s="151" t="s">
        <v>1181</v>
      </c>
      <c r="F946" s="152" t="s">
        <v>1182</v>
      </c>
      <c r="G946" s="153" t="s">
        <v>488</v>
      </c>
      <c r="H946" s="154">
        <v>262.279</v>
      </c>
      <c r="I946" s="155"/>
      <c r="J946" s="156">
        <f>ROUND(I946*H946,2)</f>
        <v>0</v>
      </c>
      <c r="K946" s="152" t="s">
        <v>187</v>
      </c>
      <c r="L946" s="34"/>
      <c r="M946" s="157" t="s">
        <v>1</v>
      </c>
      <c r="N946" s="158" t="s">
        <v>40</v>
      </c>
      <c r="O946" s="59"/>
      <c r="P946" s="159">
        <f>O946*H946</f>
        <v>0</v>
      </c>
      <c r="Q946" s="159">
        <v>0</v>
      </c>
      <c r="R946" s="159">
        <f>Q946*H946</f>
        <v>0</v>
      </c>
      <c r="S946" s="159">
        <v>0</v>
      </c>
      <c r="T946" s="160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61" t="s">
        <v>108</v>
      </c>
      <c r="AT946" s="161" t="s">
        <v>170</v>
      </c>
      <c r="AU946" s="161" t="s">
        <v>84</v>
      </c>
      <c r="AY946" s="18" t="s">
        <v>168</v>
      </c>
      <c r="BE946" s="162">
        <f>IF(N946="základní",J946,0)</f>
        <v>0</v>
      </c>
      <c r="BF946" s="162">
        <f>IF(N946="snížená",J946,0)</f>
        <v>0</v>
      </c>
      <c r="BG946" s="162">
        <f>IF(N946="zákl. přenesená",J946,0)</f>
        <v>0</v>
      </c>
      <c r="BH946" s="162">
        <f>IF(N946="sníž. přenesená",J946,0)</f>
        <v>0</v>
      </c>
      <c r="BI946" s="162">
        <f>IF(N946="nulová",J946,0)</f>
        <v>0</v>
      </c>
      <c r="BJ946" s="18" t="s">
        <v>82</v>
      </c>
      <c r="BK946" s="162">
        <f>ROUND(I946*H946,2)</f>
        <v>0</v>
      </c>
      <c r="BL946" s="18" t="s">
        <v>108</v>
      </c>
      <c r="BM946" s="161" t="s">
        <v>1183</v>
      </c>
    </row>
    <row r="947" spans="1:65" s="2" customFormat="1" ht="29.25">
      <c r="A947" s="33"/>
      <c r="B947" s="34"/>
      <c r="C947" s="33"/>
      <c r="D947" s="163" t="s">
        <v>175</v>
      </c>
      <c r="E947" s="33"/>
      <c r="F947" s="164" t="s">
        <v>1184</v>
      </c>
      <c r="G947" s="33"/>
      <c r="H947" s="33"/>
      <c r="I947" s="165"/>
      <c r="J947" s="33"/>
      <c r="K947" s="33"/>
      <c r="L947" s="34"/>
      <c r="M947" s="166"/>
      <c r="N947" s="167"/>
      <c r="O947" s="59"/>
      <c r="P947" s="59"/>
      <c r="Q947" s="59"/>
      <c r="R947" s="59"/>
      <c r="S947" s="59"/>
      <c r="T947" s="60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T947" s="18" t="s">
        <v>175</v>
      </c>
      <c r="AU947" s="18" t="s">
        <v>84</v>
      </c>
    </row>
    <row r="948" spans="1:65" s="13" customFormat="1">
      <c r="B948" s="169"/>
      <c r="D948" s="163" t="s">
        <v>179</v>
      </c>
      <c r="E948" s="170" t="s">
        <v>1</v>
      </c>
      <c r="F948" s="171" t="s">
        <v>1185</v>
      </c>
      <c r="H948" s="170" t="s">
        <v>1</v>
      </c>
      <c r="I948" s="172"/>
      <c r="L948" s="169"/>
      <c r="M948" s="173"/>
      <c r="N948" s="174"/>
      <c r="O948" s="174"/>
      <c r="P948" s="174"/>
      <c r="Q948" s="174"/>
      <c r="R948" s="174"/>
      <c r="S948" s="174"/>
      <c r="T948" s="175"/>
      <c r="AT948" s="170" t="s">
        <v>179</v>
      </c>
      <c r="AU948" s="170" t="s">
        <v>84</v>
      </c>
      <c r="AV948" s="13" t="s">
        <v>82</v>
      </c>
      <c r="AW948" s="13" t="s">
        <v>31</v>
      </c>
      <c r="AX948" s="13" t="s">
        <v>75</v>
      </c>
      <c r="AY948" s="170" t="s">
        <v>168</v>
      </c>
    </row>
    <row r="949" spans="1:65" s="14" customFormat="1">
      <c r="B949" s="176"/>
      <c r="D949" s="163" t="s">
        <v>179</v>
      </c>
      <c r="E949" s="177" t="s">
        <v>1</v>
      </c>
      <c r="F949" s="178" t="s">
        <v>1186</v>
      </c>
      <c r="H949" s="179">
        <v>262.279</v>
      </c>
      <c r="I949" s="180"/>
      <c r="L949" s="176"/>
      <c r="M949" s="210"/>
      <c r="N949" s="211"/>
      <c r="O949" s="211"/>
      <c r="P949" s="211"/>
      <c r="Q949" s="211"/>
      <c r="R949" s="211"/>
      <c r="S949" s="211"/>
      <c r="T949" s="212"/>
      <c r="AT949" s="177" t="s">
        <v>179</v>
      </c>
      <c r="AU949" s="177" t="s">
        <v>84</v>
      </c>
      <c r="AV949" s="14" t="s">
        <v>84</v>
      </c>
      <c r="AW949" s="14" t="s">
        <v>31</v>
      </c>
      <c r="AX949" s="14" t="s">
        <v>82</v>
      </c>
      <c r="AY949" s="177" t="s">
        <v>168</v>
      </c>
    </row>
    <row r="950" spans="1:65" s="2" customFormat="1" ht="6.95" customHeight="1">
      <c r="A950" s="33"/>
      <c r="B950" s="48"/>
      <c r="C950" s="49"/>
      <c r="D950" s="49"/>
      <c r="E950" s="49"/>
      <c r="F950" s="49"/>
      <c r="G950" s="49"/>
      <c r="H950" s="49"/>
      <c r="I950" s="49"/>
      <c r="J950" s="49"/>
      <c r="K950" s="49"/>
      <c r="L950" s="34"/>
      <c r="M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</row>
  </sheetData>
  <autoFilter ref="C130:K949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39"/>
  <sheetViews>
    <sheetView showGridLines="0" workbookViewId="0">
      <selection activeCell="E119" sqref="E119:H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8.2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s="1" customFormat="1" ht="12" customHeight="1">
      <c r="B8" s="21"/>
      <c r="D8" s="28" t="s">
        <v>132</v>
      </c>
      <c r="L8" s="21"/>
    </row>
    <row r="9" spans="1:46" s="2" customFormat="1" ht="23.25" customHeight="1">
      <c r="A9" s="33"/>
      <c r="B9" s="34"/>
      <c r="C9" s="33"/>
      <c r="D9" s="33"/>
      <c r="E9" s="262"/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1187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'Rekapitulace stavby'!AN8</f>
        <v>12. 2. 2024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136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49"/>
      <c r="G20" s="249"/>
      <c r="H20" s="249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3" t="s">
        <v>1</v>
      </c>
      <c r="F29" s="253"/>
      <c r="G29" s="253"/>
      <c r="H29" s="25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ROUND((SUM(BE129:BE638)),  2)</f>
        <v>0</v>
      </c>
      <c r="G35" s="33"/>
      <c r="H35" s="33"/>
      <c r="I35" s="106">
        <v>0.21</v>
      </c>
      <c r="J35" s="105">
        <f>ROUND(((SUM(BE129:BE638))*I35),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ROUND((SUM(BF129:BF638)),  2)</f>
        <v>0</v>
      </c>
      <c r="G36" s="33"/>
      <c r="H36" s="33"/>
      <c r="I36" s="106">
        <v>0.15</v>
      </c>
      <c r="J36" s="105">
        <f>ROUND(((SUM(BF129:BF638))*I36),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ROUND((SUM(BG129:BG638)),  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ROUND((SUM(BH129:BH638)),  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ROUND((SUM(BI129:BI638)),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2" customFormat="1" ht="23.25" customHeight="1">
      <c r="A87" s="33"/>
      <c r="B87" s="34"/>
      <c r="C87" s="33"/>
      <c r="D87" s="33"/>
      <c r="E87" s="262"/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002 - SO 02 Kanalizační přípojky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Tábor</v>
      </c>
      <c r="G91" s="33"/>
      <c r="H91" s="33"/>
      <c r="I91" s="28" t="s">
        <v>21</v>
      </c>
      <c r="J91" s="56" t="str">
        <f>IF(J14="","",J14)</f>
        <v>12. 2. 2024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Vodárenská společnost Táborsko s.r.o</v>
      </c>
      <c r="G93" s="33"/>
      <c r="H93" s="33"/>
      <c r="I93" s="28" t="s">
        <v>29</v>
      </c>
      <c r="J93" s="31" t="str">
        <f>E23</f>
        <v>Sweco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138</v>
      </c>
      <c r="D96" s="107"/>
      <c r="E96" s="107"/>
      <c r="F96" s="107"/>
      <c r="G96" s="107"/>
      <c r="H96" s="107"/>
      <c r="I96" s="107"/>
      <c r="J96" s="116" t="s">
        <v>139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140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899999999999999" customHeight="1">
      <c r="B100" s="122"/>
      <c r="D100" s="123" t="s">
        <v>143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899999999999999" customHeight="1">
      <c r="B101" s="122"/>
      <c r="D101" s="123" t="s">
        <v>144</v>
      </c>
      <c r="E101" s="124"/>
      <c r="F101" s="124"/>
      <c r="G101" s="124"/>
      <c r="H101" s="124"/>
      <c r="I101" s="124"/>
      <c r="J101" s="125">
        <f>J383</f>
        <v>0</v>
      </c>
      <c r="L101" s="122"/>
    </row>
    <row r="102" spans="1:47" s="10" customFormat="1" ht="19.899999999999999" customHeight="1">
      <c r="B102" s="122"/>
      <c r="D102" s="123" t="s">
        <v>146</v>
      </c>
      <c r="E102" s="124"/>
      <c r="F102" s="124"/>
      <c r="G102" s="124"/>
      <c r="H102" s="124"/>
      <c r="I102" s="124"/>
      <c r="J102" s="125">
        <f>J388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J403</f>
        <v>0</v>
      </c>
      <c r="L103" s="122"/>
    </row>
    <row r="104" spans="1:47" s="10" customFormat="1" ht="19.899999999999999" customHeight="1">
      <c r="B104" s="122"/>
      <c r="D104" s="123" t="s">
        <v>148</v>
      </c>
      <c r="E104" s="124"/>
      <c r="F104" s="124"/>
      <c r="G104" s="124"/>
      <c r="H104" s="124"/>
      <c r="I104" s="124"/>
      <c r="J104" s="125">
        <f>J422</f>
        <v>0</v>
      </c>
      <c r="L104" s="122"/>
    </row>
    <row r="105" spans="1:47" s="10" customFormat="1" ht="19.899999999999999" customHeight="1">
      <c r="B105" s="122"/>
      <c r="D105" s="123" t="s">
        <v>149</v>
      </c>
      <c r="E105" s="124"/>
      <c r="F105" s="124"/>
      <c r="G105" s="124"/>
      <c r="H105" s="124"/>
      <c r="I105" s="124"/>
      <c r="J105" s="125">
        <f>J563</f>
        <v>0</v>
      </c>
      <c r="L105" s="122"/>
    </row>
    <row r="106" spans="1:47" s="10" customFormat="1" ht="19.899999999999999" customHeight="1">
      <c r="B106" s="122"/>
      <c r="D106" s="123" t="s">
        <v>151</v>
      </c>
      <c r="E106" s="124"/>
      <c r="F106" s="124"/>
      <c r="G106" s="124"/>
      <c r="H106" s="124"/>
      <c r="I106" s="124"/>
      <c r="J106" s="125">
        <f>J580</f>
        <v>0</v>
      </c>
      <c r="L106" s="122"/>
    </row>
    <row r="107" spans="1:47" s="10" customFormat="1" ht="19.899999999999999" customHeight="1">
      <c r="B107" s="122"/>
      <c r="D107" s="123" t="s">
        <v>152</v>
      </c>
      <c r="E107" s="124"/>
      <c r="F107" s="124"/>
      <c r="G107" s="124"/>
      <c r="H107" s="124"/>
      <c r="I107" s="124"/>
      <c r="J107" s="125">
        <f>J634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7" s="263"/>
      <c r="G117" s="263"/>
      <c r="H117" s="26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132</v>
      </c>
      <c r="L118" s="21"/>
    </row>
    <row r="119" spans="1:31" s="2" customFormat="1" ht="23.25" customHeight="1">
      <c r="A119" s="33"/>
      <c r="B119" s="34"/>
      <c r="C119" s="33"/>
      <c r="D119" s="33"/>
      <c r="E119" s="262"/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133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7" t="str">
        <f>E11</f>
        <v>002 - SO 02 Kanalizační přípojky</v>
      </c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Tábor</v>
      </c>
      <c r="G123" s="33"/>
      <c r="H123" s="33"/>
      <c r="I123" s="28" t="s">
        <v>21</v>
      </c>
      <c r="J123" s="56" t="str">
        <f>IF(J14="","",J14)</f>
        <v>12. 2. 2024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Vodárenská společnost Táborsko s.r.o</v>
      </c>
      <c r="G125" s="33"/>
      <c r="H125" s="33"/>
      <c r="I125" s="28" t="s">
        <v>29</v>
      </c>
      <c r="J125" s="31" t="str">
        <f>E23</f>
        <v>Sweco a.s., divize Morava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154</v>
      </c>
      <c r="D128" s="129" t="s">
        <v>60</v>
      </c>
      <c r="E128" s="129" t="s">
        <v>56</v>
      </c>
      <c r="F128" s="129" t="s">
        <v>57</v>
      </c>
      <c r="G128" s="129" t="s">
        <v>155</v>
      </c>
      <c r="H128" s="129" t="s">
        <v>156</v>
      </c>
      <c r="I128" s="129" t="s">
        <v>157</v>
      </c>
      <c r="J128" s="129" t="s">
        <v>139</v>
      </c>
      <c r="K128" s="130" t="s">
        <v>158</v>
      </c>
      <c r="L128" s="131"/>
      <c r="M128" s="63" t="s">
        <v>1</v>
      </c>
      <c r="N128" s="64" t="s">
        <v>39</v>
      </c>
      <c r="O128" s="64" t="s">
        <v>159</v>
      </c>
      <c r="P128" s="64" t="s">
        <v>160</v>
      </c>
      <c r="Q128" s="64" t="s">
        <v>161</v>
      </c>
      <c r="R128" s="64" t="s">
        <v>162</v>
      </c>
      <c r="S128" s="64" t="s">
        <v>163</v>
      </c>
      <c r="T128" s="65" t="s">
        <v>164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0" t="s">
        <v>165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286.14245294</v>
      </c>
      <c r="S129" s="67"/>
      <c r="T129" s="134">
        <f>T130</f>
        <v>80.898380999999986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141</v>
      </c>
      <c r="BK129" s="135">
        <f>BK130</f>
        <v>0</v>
      </c>
    </row>
    <row r="130" spans="1:65" s="12" customFormat="1" ht="25.9" customHeight="1">
      <c r="B130" s="136"/>
      <c r="D130" s="137" t="s">
        <v>74</v>
      </c>
      <c r="E130" s="138" t="s">
        <v>166</v>
      </c>
      <c r="F130" s="138" t="s">
        <v>167</v>
      </c>
      <c r="I130" s="139"/>
      <c r="J130" s="140">
        <f>BK130</f>
        <v>0</v>
      </c>
      <c r="L130" s="136"/>
      <c r="M130" s="141"/>
      <c r="N130" s="142"/>
      <c r="O130" s="142"/>
      <c r="P130" s="143">
        <f>P131+P383+P388+P403+P422+P563+P580+P634</f>
        <v>0</v>
      </c>
      <c r="Q130" s="142"/>
      <c r="R130" s="143">
        <f>R131+R383+R388+R403+R422+R563+R580+R634</f>
        <v>286.14245294</v>
      </c>
      <c r="S130" s="142"/>
      <c r="T130" s="144">
        <f>T131+T383+T388+T403+T422+T563+T580+T634</f>
        <v>80.898380999999986</v>
      </c>
      <c r="AR130" s="137" t="s">
        <v>82</v>
      </c>
      <c r="AT130" s="145" t="s">
        <v>74</v>
      </c>
      <c r="AU130" s="145" t="s">
        <v>75</v>
      </c>
      <c r="AY130" s="137" t="s">
        <v>168</v>
      </c>
      <c r="BK130" s="146">
        <f>BK131+BK383+BK388+BK403+BK422+BK563+BK580+BK634</f>
        <v>0</v>
      </c>
    </row>
    <row r="131" spans="1:65" s="12" customFormat="1" ht="22.9" customHeight="1">
      <c r="B131" s="136"/>
      <c r="D131" s="137" t="s">
        <v>74</v>
      </c>
      <c r="E131" s="147" t="s">
        <v>82</v>
      </c>
      <c r="F131" s="147" t="s">
        <v>169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SUM(P132:P382)</f>
        <v>0</v>
      </c>
      <c r="Q131" s="142"/>
      <c r="R131" s="143">
        <f>SUM(R132:R382)</f>
        <v>273.67054218999999</v>
      </c>
      <c r="S131" s="142"/>
      <c r="T131" s="144">
        <f>SUM(T132:T382)</f>
        <v>78.479380999999989</v>
      </c>
      <c r="AR131" s="137" t="s">
        <v>82</v>
      </c>
      <c r="AT131" s="145" t="s">
        <v>74</v>
      </c>
      <c r="AU131" s="145" t="s">
        <v>82</v>
      </c>
      <c r="AY131" s="137" t="s">
        <v>168</v>
      </c>
      <c r="BK131" s="146">
        <f>SUM(BK132:BK382)</f>
        <v>0</v>
      </c>
    </row>
    <row r="132" spans="1:65" s="2" customFormat="1" ht="44.25" customHeight="1">
      <c r="A132" s="33"/>
      <c r="B132" s="149"/>
      <c r="C132" s="150" t="s">
        <v>82</v>
      </c>
      <c r="D132" s="150" t="s">
        <v>170</v>
      </c>
      <c r="E132" s="151" t="s">
        <v>171</v>
      </c>
      <c r="F132" s="152" t="s">
        <v>172</v>
      </c>
      <c r="G132" s="153" t="s">
        <v>173</v>
      </c>
      <c r="H132" s="154">
        <v>2</v>
      </c>
      <c r="I132" s="155"/>
      <c r="J132" s="156">
        <f>ROUND(I132*H132,2)</f>
        <v>0</v>
      </c>
      <c r="K132" s="152" t="s">
        <v>1</v>
      </c>
      <c r="L132" s="34"/>
      <c r="M132" s="157" t="s">
        <v>1</v>
      </c>
      <c r="N132" s="158" t="s">
        <v>40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108</v>
      </c>
      <c r="AT132" s="161" t="s">
        <v>170</v>
      </c>
      <c r="AU132" s="161" t="s">
        <v>84</v>
      </c>
      <c r="AY132" s="18" t="s">
        <v>168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82</v>
      </c>
      <c r="BK132" s="162">
        <f>ROUND(I132*H132,2)</f>
        <v>0</v>
      </c>
      <c r="BL132" s="18" t="s">
        <v>108</v>
      </c>
      <c r="BM132" s="161" t="s">
        <v>1188</v>
      </c>
    </row>
    <row r="133" spans="1:65" s="2" customFormat="1" ht="29.25">
      <c r="A133" s="33"/>
      <c r="B133" s="34"/>
      <c r="C133" s="33"/>
      <c r="D133" s="163" t="s">
        <v>175</v>
      </c>
      <c r="E133" s="33"/>
      <c r="F133" s="164" t="s">
        <v>176</v>
      </c>
      <c r="G133" s="33"/>
      <c r="H133" s="33"/>
      <c r="I133" s="165"/>
      <c r="J133" s="33"/>
      <c r="K133" s="33"/>
      <c r="L133" s="34"/>
      <c r="M133" s="166"/>
      <c r="N133" s="167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175</v>
      </c>
      <c r="AU133" s="18" t="s">
        <v>84</v>
      </c>
    </row>
    <row r="134" spans="1:65" s="2" customFormat="1" ht="19.5">
      <c r="A134" s="33"/>
      <c r="B134" s="34"/>
      <c r="C134" s="33"/>
      <c r="D134" s="163" t="s">
        <v>177</v>
      </c>
      <c r="E134" s="33"/>
      <c r="F134" s="168" t="s">
        <v>1189</v>
      </c>
      <c r="G134" s="33"/>
      <c r="H134" s="33"/>
      <c r="I134" s="165"/>
      <c r="J134" s="33"/>
      <c r="K134" s="33"/>
      <c r="L134" s="34"/>
      <c r="M134" s="166"/>
      <c r="N134" s="167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177</v>
      </c>
      <c r="AU134" s="18" t="s">
        <v>84</v>
      </c>
    </row>
    <row r="135" spans="1:65" s="13" customFormat="1">
      <c r="B135" s="169"/>
      <c r="D135" s="163" t="s">
        <v>179</v>
      </c>
      <c r="E135" s="170" t="s">
        <v>1</v>
      </c>
      <c r="F135" s="171" t="s">
        <v>1190</v>
      </c>
      <c r="H135" s="170" t="s">
        <v>1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179</v>
      </c>
      <c r="AU135" s="170" t="s">
        <v>84</v>
      </c>
      <c r="AV135" s="13" t="s">
        <v>82</v>
      </c>
      <c r="AW135" s="13" t="s">
        <v>31</v>
      </c>
      <c r="AX135" s="13" t="s">
        <v>75</v>
      </c>
      <c r="AY135" s="170" t="s">
        <v>168</v>
      </c>
    </row>
    <row r="136" spans="1:65" s="14" customFormat="1">
      <c r="B136" s="176"/>
      <c r="D136" s="163" t="s">
        <v>179</v>
      </c>
      <c r="E136" s="177" t="s">
        <v>1</v>
      </c>
      <c r="F136" s="178" t="s">
        <v>1191</v>
      </c>
      <c r="H136" s="179">
        <v>2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7" t="s">
        <v>179</v>
      </c>
      <c r="AU136" s="177" t="s">
        <v>84</v>
      </c>
      <c r="AV136" s="14" t="s">
        <v>84</v>
      </c>
      <c r="AW136" s="14" t="s">
        <v>31</v>
      </c>
      <c r="AX136" s="14" t="s">
        <v>82</v>
      </c>
      <c r="AY136" s="177" t="s">
        <v>168</v>
      </c>
    </row>
    <row r="137" spans="1:65" s="2" customFormat="1" ht="24.2" customHeight="1">
      <c r="A137" s="33"/>
      <c r="B137" s="149"/>
      <c r="C137" s="150" t="s">
        <v>84</v>
      </c>
      <c r="D137" s="150" t="s">
        <v>170</v>
      </c>
      <c r="E137" s="151" t="s">
        <v>195</v>
      </c>
      <c r="F137" s="152" t="s">
        <v>196</v>
      </c>
      <c r="G137" s="153" t="s">
        <v>173</v>
      </c>
      <c r="H137" s="154">
        <v>11.558</v>
      </c>
      <c r="I137" s="155"/>
      <c r="J137" s="156">
        <f>ROUND(I137*H137,2)</f>
        <v>0</v>
      </c>
      <c r="K137" s="152" t="s">
        <v>187</v>
      </c>
      <c r="L137" s="34"/>
      <c r="M137" s="157" t="s">
        <v>1</v>
      </c>
      <c r="N137" s="158" t="s">
        <v>40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0.44</v>
      </c>
      <c r="T137" s="160">
        <f>S137*H137</f>
        <v>5.0855199999999998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108</v>
      </c>
      <c r="AT137" s="161" t="s">
        <v>170</v>
      </c>
      <c r="AU137" s="161" t="s">
        <v>84</v>
      </c>
      <c r="AY137" s="18" t="s">
        <v>168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82</v>
      </c>
      <c r="BK137" s="162">
        <f>ROUND(I137*H137,2)</f>
        <v>0</v>
      </c>
      <c r="BL137" s="18" t="s">
        <v>108</v>
      </c>
      <c r="BM137" s="161" t="s">
        <v>1192</v>
      </c>
    </row>
    <row r="138" spans="1:65" s="2" customFormat="1" ht="39">
      <c r="A138" s="33"/>
      <c r="B138" s="34"/>
      <c r="C138" s="33"/>
      <c r="D138" s="163" t="s">
        <v>175</v>
      </c>
      <c r="E138" s="33"/>
      <c r="F138" s="164" t="s">
        <v>198</v>
      </c>
      <c r="G138" s="33"/>
      <c r="H138" s="33"/>
      <c r="I138" s="165"/>
      <c r="J138" s="33"/>
      <c r="K138" s="33"/>
      <c r="L138" s="34"/>
      <c r="M138" s="166"/>
      <c r="N138" s="167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175</v>
      </c>
      <c r="AU138" s="18" t="s">
        <v>84</v>
      </c>
    </row>
    <row r="139" spans="1:65" s="14" customFormat="1">
      <c r="B139" s="176"/>
      <c r="D139" s="163" t="s">
        <v>179</v>
      </c>
      <c r="E139" s="177" t="s">
        <v>1</v>
      </c>
      <c r="F139" s="178" t="s">
        <v>1193</v>
      </c>
      <c r="H139" s="179">
        <v>7.4</v>
      </c>
      <c r="I139" s="180"/>
      <c r="L139" s="176"/>
      <c r="M139" s="181"/>
      <c r="N139" s="182"/>
      <c r="O139" s="182"/>
      <c r="P139" s="182"/>
      <c r="Q139" s="182"/>
      <c r="R139" s="182"/>
      <c r="S139" s="182"/>
      <c r="T139" s="183"/>
      <c r="AT139" s="177" t="s">
        <v>179</v>
      </c>
      <c r="AU139" s="177" t="s">
        <v>84</v>
      </c>
      <c r="AV139" s="14" t="s">
        <v>84</v>
      </c>
      <c r="AW139" s="14" t="s">
        <v>31</v>
      </c>
      <c r="AX139" s="14" t="s">
        <v>75</v>
      </c>
      <c r="AY139" s="177" t="s">
        <v>168</v>
      </c>
    </row>
    <row r="140" spans="1:65" s="14" customFormat="1">
      <c r="B140" s="176"/>
      <c r="D140" s="163" t="s">
        <v>179</v>
      </c>
      <c r="E140" s="177" t="s">
        <v>1</v>
      </c>
      <c r="F140" s="178" t="s">
        <v>1194</v>
      </c>
      <c r="H140" s="179">
        <v>4.1580000000000004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179</v>
      </c>
      <c r="AU140" s="177" t="s">
        <v>84</v>
      </c>
      <c r="AV140" s="14" t="s">
        <v>84</v>
      </c>
      <c r="AW140" s="14" t="s">
        <v>31</v>
      </c>
      <c r="AX140" s="14" t="s">
        <v>75</v>
      </c>
      <c r="AY140" s="177" t="s">
        <v>168</v>
      </c>
    </row>
    <row r="141" spans="1:65" s="15" customFormat="1">
      <c r="B141" s="184"/>
      <c r="D141" s="163" t="s">
        <v>179</v>
      </c>
      <c r="E141" s="185" t="s">
        <v>1</v>
      </c>
      <c r="F141" s="186" t="s">
        <v>184</v>
      </c>
      <c r="H141" s="187">
        <v>11.558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179</v>
      </c>
      <c r="AU141" s="185" t="s">
        <v>84</v>
      </c>
      <c r="AV141" s="15" t="s">
        <v>108</v>
      </c>
      <c r="AW141" s="15" t="s">
        <v>31</v>
      </c>
      <c r="AX141" s="15" t="s">
        <v>82</v>
      </c>
      <c r="AY141" s="185" t="s">
        <v>168</v>
      </c>
    </row>
    <row r="142" spans="1:65" s="2" customFormat="1" ht="24.2" customHeight="1">
      <c r="A142" s="33"/>
      <c r="B142" s="149"/>
      <c r="C142" s="150" t="s">
        <v>104</v>
      </c>
      <c r="D142" s="150" t="s">
        <v>170</v>
      </c>
      <c r="E142" s="151" t="s">
        <v>185</v>
      </c>
      <c r="F142" s="152" t="s">
        <v>186</v>
      </c>
      <c r="G142" s="153" t="s">
        <v>173</v>
      </c>
      <c r="H142" s="154">
        <v>7.4</v>
      </c>
      <c r="I142" s="155"/>
      <c r="J142" s="156">
        <f>ROUND(I142*H142,2)</f>
        <v>0</v>
      </c>
      <c r="K142" s="152" t="s">
        <v>187</v>
      </c>
      <c r="L142" s="34"/>
      <c r="M142" s="157" t="s">
        <v>1</v>
      </c>
      <c r="N142" s="158" t="s">
        <v>40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0.26</v>
      </c>
      <c r="T142" s="160">
        <f>S142*H142</f>
        <v>1.9240000000000002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108</v>
      </c>
      <c r="AT142" s="161" t="s">
        <v>170</v>
      </c>
      <c r="AU142" s="161" t="s">
        <v>84</v>
      </c>
      <c r="AY142" s="18" t="s">
        <v>168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82</v>
      </c>
      <c r="BK142" s="162">
        <f>ROUND(I142*H142,2)</f>
        <v>0</v>
      </c>
      <c r="BL142" s="18" t="s">
        <v>108</v>
      </c>
      <c r="BM142" s="161" t="s">
        <v>1195</v>
      </c>
    </row>
    <row r="143" spans="1:65" s="2" customFormat="1" ht="39">
      <c r="A143" s="33"/>
      <c r="B143" s="34"/>
      <c r="C143" s="33"/>
      <c r="D143" s="163" t="s">
        <v>175</v>
      </c>
      <c r="E143" s="33"/>
      <c r="F143" s="164" t="s">
        <v>189</v>
      </c>
      <c r="G143" s="33"/>
      <c r="H143" s="33"/>
      <c r="I143" s="165"/>
      <c r="J143" s="33"/>
      <c r="K143" s="33"/>
      <c r="L143" s="34"/>
      <c r="M143" s="166"/>
      <c r="N143" s="167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175</v>
      </c>
      <c r="AU143" s="18" t="s">
        <v>84</v>
      </c>
    </row>
    <row r="144" spans="1:65" s="2" customFormat="1" ht="19.5">
      <c r="A144" s="33"/>
      <c r="B144" s="34"/>
      <c r="C144" s="33"/>
      <c r="D144" s="163" t="s">
        <v>177</v>
      </c>
      <c r="E144" s="33"/>
      <c r="F144" s="168" t="s">
        <v>178</v>
      </c>
      <c r="G144" s="33"/>
      <c r="H144" s="33"/>
      <c r="I144" s="165"/>
      <c r="J144" s="33"/>
      <c r="K144" s="33"/>
      <c r="L144" s="34"/>
      <c r="M144" s="166"/>
      <c r="N144" s="167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177</v>
      </c>
      <c r="AU144" s="18" t="s">
        <v>84</v>
      </c>
    </row>
    <row r="145" spans="1:65" s="13" customFormat="1" ht="22.5">
      <c r="B145" s="169"/>
      <c r="D145" s="163" t="s">
        <v>179</v>
      </c>
      <c r="E145" s="170" t="s">
        <v>1</v>
      </c>
      <c r="F145" s="171" t="s">
        <v>190</v>
      </c>
      <c r="H145" s="170" t="s">
        <v>1</v>
      </c>
      <c r="I145" s="172"/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179</v>
      </c>
      <c r="AU145" s="170" t="s">
        <v>84</v>
      </c>
      <c r="AV145" s="13" t="s">
        <v>82</v>
      </c>
      <c r="AW145" s="13" t="s">
        <v>31</v>
      </c>
      <c r="AX145" s="13" t="s">
        <v>75</v>
      </c>
      <c r="AY145" s="170" t="s">
        <v>168</v>
      </c>
    </row>
    <row r="146" spans="1:65" s="13" customFormat="1">
      <c r="B146" s="169"/>
      <c r="D146" s="163" t="s">
        <v>179</v>
      </c>
      <c r="E146" s="170" t="s">
        <v>1</v>
      </c>
      <c r="F146" s="171" t="s">
        <v>191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3" customFormat="1">
      <c r="B147" s="169"/>
      <c r="D147" s="163" t="s">
        <v>179</v>
      </c>
      <c r="E147" s="170" t="s">
        <v>1</v>
      </c>
      <c r="F147" s="171" t="s">
        <v>1196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179</v>
      </c>
      <c r="AU147" s="170" t="s">
        <v>84</v>
      </c>
      <c r="AV147" s="13" t="s">
        <v>82</v>
      </c>
      <c r="AW147" s="13" t="s">
        <v>31</v>
      </c>
      <c r="AX147" s="13" t="s">
        <v>75</v>
      </c>
      <c r="AY147" s="170" t="s">
        <v>168</v>
      </c>
    </row>
    <row r="148" spans="1:65" s="14" customFormat="1">
      <c r="B148" s="176"/>
      <c r="D148" s="163" t="s">
        <v>179</v>
      </c>
      <c r="E148" s="177" t="s">
        <v>1</v>
      </c>
      <c r="F148" s="178" t="s">
        <v>1197</v>
      </c>
      <c r="H148" s="179">
        <v>7.4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13" customFormat="1">
      <c r="B149" s="169"/>
      <c r="D149" s="163" t="s">
        <v>179</v>
      </c>
      <c r="E149" s="170" t="s">
        <v>1</v>
      </c>
      <c r="F149" s="171" t="s">
        <v>194</v>
      </c>
      <c r="H149" s="170" t="s">
        <v>1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0" t="s">
        <v>179</v>
      </c>
      <c r="AU149" s="170" t="s">
        <v>84</v>
      </c>
      <c r="AV149" s="13" t="s">
        <v>82</v>
      </c>
      <c r="AW149" s="13" t="s">
        <v>31</v>
      </c>
      <c r="AX149" s="13" t="s">
        <v>75</v>
      </c>
      <c r="AY149" s="170" t="s">
        <v>168</v>
      </c>
    </row>
    <row r="150" spans="1:65" s="15" customFormat="1">
      <c r="B150" s="184"/>
      <c r="D150" s="163" t="s">
        <v>179</v>
      </c>
      <c r="E150" s="185" t="s">
        <v>1</v>
      </c>
      <c r="F150" s="186" t="s">
        <v>184</v>
      </c>
      <c r="H150" s="187">
        <v>7.4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179</v>
      </c>
      <c r="AU150" s="185" t="s">
        <v>84</v>
      </c>
      <c r="AV150" s="15" t="s">
        <v>108</v>
      </c>
      <c r="AW150" s="15" t="s">
        <v>31</v>
      </c>
      <c r="AX150" s="15" t="s">
        <v>82</v>
      </c>
      <c r="AY150" s="185" t="s">
        <v>168</v>
      </c>
    </row>
    <row r="151" spans="1:65" s="2" customFormat="1" ht="33" customHeight="1">
      <c r="A151" s="33"/>
      <c r="B151" s="149"/>
      <c r="C151" s="150" t="s">
        <v>108</v>
      </c>
      <c r="D151" s="150" t="s">
        <v>170</v>
      </c>
      <c r="E151" s="151" t="s">
        <v>1198</v>
      </c>
      <c r="F151" s="152" t="s">
        <v>1199</v>
      </c>
      <c r="G151" s="153" t="s">
        <v>173</v>
      </c>
      <c r="H151" s="154">
        <v>4.1580000000000004</v>
      </c>
      <c r="I151" s="155"/>
      <c r="J151" s="156">
        <f>ROUND(I151*H151,2)</f>
        <v>0</v>
      </c>
      <c r="K151" s="152" t="s">
        <v>187</v>
      </c>
      <c r="L151" s="34"/>
      <c r="M151" s="157" t="s">
        <v>1</v>
      </c>
      <c r="N151" s="158" t="s">
        <v>40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0.316</v>
      </c>
      <c r="T151" s="160">
        <f>S151*H151</f>
        <v>1.3139280000000002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108</v>
      </c>
      <c r="AT151" s="161" t="s">
        <v>170</v>
      </c>
      <c r="AU151" s="161" t="s">
        <v>84</v>
      </c>
      <c r="AY151" s="18" t="s">
        <v>168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82</v>
      </c>
      <c r="BK151" s="162">
        <f>ROUND(I151*H151,2)</f>
        <v>0</v>
      </c>
      <c r="BL151" s="18" t="s">
        <v>108</v>
      </c>
      <c r="BM151" s="161" t="s">
        <v>1200</v>
      </c>
    </row>
    <row r="152" spans="1:65" s="2" customFormat="1" ht="39">
      <c r="A152" s="33"/>
      <c r="B152" s="34"/>
      <c r="C152" s="33"/>
      <c r="D152" s="163" t="s">
        <v>175</v>
      </c>
      <c r="E152" s="33"/>
      <c r="F152" s="164" t="s">
        <v>1201</v>
      </c>
      <c r="G152" s="33"/>
      <c r="H152" s="33"/>
      <c r="I152" s="165"/>
      <c r="J152" s="33"/>
      <c r="K152" s="33"/>
      <c r="L152" s="34"/>
      <c r="M152" s="166"/>
      <c r="N152" s="167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175</v>
      </c>
      <c r="AU152" s="18" t="s">
        <v>84</v>
      </c>
    </row>
    <row r="153" spans="1:65" s="2" customFormat="1" ht="19.5">
      <c r="A153" s="33"/>
      <c r="B153" s="34"/>
      <c r="C153" s="33"/>
      <c r="D153" s="163" t="s">
        <v>177</v>
      </c>
      <c r="E153" s="33"/>
      <c r="F153" s="168" t="s">
        <v>1189</v>
      </c>
      <c r="G153" s="33"/>
      <c r="H153" s="33"/>
      <c r="I153" s="165"/>
      <c r="J153" s="33"/>
      <c r="K153" s="33"/>
      <c r="L153" s="34"/>
      <c r="M153" s="166"/>
      <c r="N153" s="167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177</v>
      </c>
      <c r="AU153" s="18" t="s">
        <v>84</v>
      </c>
    </row>
    <row r="154" spans="1:65" s="13" customFormat="1">
      <c r="B154" s="169"/>
      <c r="D154" s="163" t="s">
        <v>179</v>
      </c>
      <c r="E154" s="170" t="s">
        <v>1</v>
      </c>
      <c r="F154" s="171" t="s">
        <v>1202</v>
      </c>
      <c r="H154" s="170" t="s">
        <v>1</v>
      </c>
      <c r="I154" s="172"/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179</v>
      </c>
      <c r="AU154" s="170" t="s">
        <v>84</v>
      </c>
      <c r="AV154" s="13" t="s">
        <v>82</v>
      </c>
      <c r="AW154" s="13" t="s">
        <v>31</v>
      </c>
      <c r="AX154" s="13" t="s">
        <v>75</v>
      </c>
      <c r="AY154" s="170" t="s">
        <v>168</v>
      </c>
    </row>
    <row r="155" spans="1:65" s="14" customFormat="1">
      <c r="B155" s="176"/>
      <c r="D155" s="163" t="s">
        <v>179</v>
      </c>
      <c r="E155" s="177" t="s">
        <v>1</v>
      </c>
      <c r="F155" s="178" t="s">
        <v>1203</v>
      </c>
      <c r="H155" s="179">
        <v>4.1580000000000004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7" t="s">
        <v>179</v>
      </c>
      <c r="AU155" s="177" t="s">
        <v>84</v>
      </c>
      <c r="AV155" s="14" t="s">
        <v>84</v>
      </c>
      <c r="AW155" s="14" t="s">
        <v>31</v>
      </c>
      <c r="AX155" s="14" t="s">
        <v>82</v>
      </c>
      <c r="AY155" s="177" t="s">
        <v>168</v>
      </c>
    </row>
    <row r="156" spans="1:65" s="2" customFormat="1" ht="33" customHeight="1">
      <c r="A156" s="33"/>
      <c r="B156" s="149"/>
      <c r="C156" s="150" t="s">
        <v>217</v>
      </c>
      <c r="D156" s="150" t="s">
        <v>170</v>
      </c>
      <c r="E156" s="151" t="s">
        <v>1204</v>
      </c>
      <c r="F156" s="152" t="s">
        <v>1205</v>
      </c>
      <c r="G156" s="153" t="s">
        <v>173</v>
      </c>
      <c r="H156" s="154">
        <v>12.693</v>
      </c>
      <c r="I156" s="155"/>
      <c r="J156" s="156">
        <f>ROUND(I156*H156,2)</f>
        <v>0</v>
      </c>
      <c r="K156" s="152" t="s">
        <v>187</v>
      </c>
      <c r="L156" s="34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0.316</v>
      </c>
      <c r="T156" s="160">
        <f>S156*H156</f>
        <v>4.0109880000000002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108</v>
      </c>
      <c r="AT156" s="161" t="s">
        <v>170</v>
      </c>
      <c r="AU156" s="161" t="s">
        <v>84</v>
      </c>
      <c r="AY156" s="18" t="s">
        <v>168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82</v>
      </c>
      <c r="BK156" s="162">
        <f>ROUND(I156*H156,2)</f>
        <v>0</v>
      </c>
      <c r="BL156" s="18" t="s">
        <v>108</v>
      </c>
      <c r="BM156" s="161" t="s">
        <v>1206</v>
      </c>
    </row>
    <row r="157" spans="1:65" s="2" customFormat="1" ht="39">
      <c r="A157" s="33"/>
      <c r="B157" s="34"/>
      <c r="C157" s="33"/>
      <c r="D157" s="163" t="s">
        <v>175</v>
      </c>
      <c r="E157" s="33"/>
      <c r="F157" s="164" t="s">
        <v>1207</v>
      </c>
      <c r="G157" s="33"/>
      <c r="H157" s="33"/>
      <c r="I157" s="165"/>
      <c r="J157" s="33"/>
      <c r="K157" s="33"/>
      <c r="L157" s="34"/>
      <c r="M157" s="166"/>
      <c r="N157" s="167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175</v>
      </c>
      <c r="AU157" s="18" t="s">
        <v>84</v>
      </c>
    </row>
    <row r="158" spans="1:65" s="2" customFormat="1" ht="19.5">
      <c r="A158" s="33"/>
      <c r="B158" s="34"/>
      <c r="C158" s="33"/>
      <c r="D158" s="163" t="s">
        <v>177</v>
      </c>
      <c r="E158" s="33"/>
      <c r="F158" s="168" t="s">
        <v>1189</v>
      </c>
      <c r="G158" s="33"/>
      <c r="H158" s="33"/>
      <c r="I158" s="165"/>
      <c r="J158" s="33"/>
      <c r="K158" s="33"/>
      <c r="L158" s="34"/>
      <c r="M158" s="166"/>
      <c r="N158" s="167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177</v>
      </c>
      <c r="AU158" s="18" t="s">
        <v>84</v>
      </c>
    </row>
    <row r="159" spans="1:65" s="13" customFormat="1" ht="22.5">
      <c r="B159" s="169"/>
      <c r="D159" s="163" t="s">
        <v>179</v>
      </c>
      <c r="E159" s="170" t="s">
        <v>1</v>
      </c>
      <c r="F159" s="171" t="s">
        <v>1208</v>
      </c>
      <c r="H159" s="170" t="s">
        <v>1</v>
      </c>
      <c r="I159" s="172"/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179</v>
      </c>
      <c r="AU159" s="170" t="s">
        <v>84</v>
      </c>
      <c r="AV159" s="13" t="s">
        <v>82</v>
      </c>
      <c r="AW159" s="13" t="s">
        <v>31</v>
      </c>
      <c r="AX159" s="13" t="s">
        <v>75</v>
      </c>
      <c r="AY159" s="170" t="s">
        <v>168</v>
      </c>
    </row>
    <row r="160" spans="1:65" s="13" customFormat="1">
      <c r="B160" s="169"/>
      <c r="D160" s="163" t="s">
        <v>179</v>
      </c>
      <c r="E160" s="170" t="s">
        <v>1</v>
      </c>
      <c r="F160" s="171" t="s">
        <v>232</v>
      </c>
      <c r="H160" s="170" t="s">
        <v>1</v>
      </c>
      <c r="I160" s="172"/>
      <c r="L160" s="169"/>
      <c r="M160" s="173"/>
      <c r="N160" s="174"/>
      <c r="O160" s="174"/>
      <c r="P160" s="174"/>
      <c r="Q160" s="174"/>
      <c r="R160" s="174"/>
      <c r="S160" s="174"/>
      <c r="T160" s="175"/>
      <c r="AT160" s="170" t="s">
        <v>179</v>
      </c>
      <c r="AU160" s="170" t="s">
        <v>84</v>
      </c>
      <c r="AV160" s="13" t="s">
        <v>82</v>
      </c>
      <c r="AW160" s="13" t="s">
        <v>31</v>
      </c>
      <c r="AX160" s="13" t="s">
        <v>75</v>
      </c>
      <c r="AY160" s="170" t="s">
        <v>168</v>
      </c>
    </row>
    <row r="161" spans="1:65" s="14" customFormat="1">
      <c r="B161" s="176"/>
      <c r="D161" s="163" t="s">
        <v>179</v>
      </c>
      <c r="E161" s="177" t="s">
        <v>1</v>
      </c>
      <c r="F161" s="178" t="s">
        <v>1209</v>
      </c>
      <c r="H161" s="179">
        <v>1.871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4" customFormat="1">
      <c r="B162" s="176"/>
      <c r="D162" s="163" t="s">
        <v>179</v>
      </c>
      <c r="E162" s="177" t="s">
        <v>1</v>
      </c>
      <c r="F162" s="178" t="s">
        <v>1210</v>
      </c>
      <c r="H162" s="179">
        <v>1.827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14" customFormat="1">
      <c r="B163" s="176"/>
      <c r="D163" s="163" t="s">
        <v>179</v>
      </c>
      <c r="E163" s="177" t="s">
        <v>1</v>
      </c>
      <c r="F163" s="178" t="s">
        <v>1211</v>
      </c>
      <c r="H163" s="179">
        <v>1.792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75</v>
      </c>
      <c r="AY163" s="177" t="s">
        <v>168</v>
      </c>
    </row>
    <row r="164" spans="1:65" s="14" customFormat="1">
      <c r="B164" s="176"/>
      <c r="D164" s="163" t="s">
        <v>179</v>
      </c>
      <c r="E164" s="177" t="s">
        <v>1</v>
      </c>
      <c r="F164" s="178" t="s">
        <v>1212</v>
      </c>
      <c r="H164" s="179">
        <v>1.792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179</v>
      </c>
      <c r="AU164" s="177" t="s">
        <v>84</v>
      </c>
      <c r="AV164" s="14" t="s">
        <v>84</v>
      </c>
      <c r="AW164" s="14" t="s">
        <v>31</v>
      </c>
      <c r="AX164" s="14" t="s">
        <v>75</v>
      </c>
      <c r="AY164" s="177" t="s">
        <v>168</v>
      </c>
    </row>
    <row r="165" spans="1:65" s="14" customFormat="1">
      <c r="B165" s="176"/>
      <c r="D165" s="163" t="s">
        <v>179</v>
      </c>
      <c r="E165" s="177" t="s">
        <v>1</v>
      </c>
      <c r="F165" s="178" t="s">
        <v>1213</v>
      </c>
      <c r="H165" s="179">
        <v>1.792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179</v>
      </c>
      <c r="AU165" s="177" t="s">
        <v>84</v>
      </c>
      <c r="AV165" s="14" t="s">
        <v>84</v>
      </c>
      <c r="AW165" s="14" t="s">
        <v>31</v>
      </c>
      <c r="AX165" s="14" t="s">
        <v>75</v>
      </c>
      <c r="AY165" s="177" t="s">
        <v>168</v>
      </c>
    </row>
    <row r="166" spans="1:65" s="14" customFormat="1">
      <c r="B166" s="176"/>
      <c r="D166" s="163" t="s">
        <v>179</v>
      </c>
      <c r="E166" s="177" t="s">
        <v>1</v>
      </c>
      <c r="F166" s="178" t="s">
        <v>1214</v>
      </c>
      <c r="H166" s="179">
        <v>1.792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179</v>
      </c>
      <c r="AU166" s="177" t="s">
        <v>84</v>
      </c>
      <c r="AV166" s="14" t="s">
        <v>84</v>
      </c>
      <c r="AW166" s="14" t="s">
        <v>31</v>
      </c>
      <c r="AX166" s="14" t="s">
        <v>75</v>
      </c>
      <c r="AY166" s="177" t="s">
        <v>168</v>
      </c>
    </row>
    <row r="167" spans="1:65" s="14" customFormat="1">
      <c r="B167" s="176"/>
      <c r="D167" s="163" t="s">
        <v>179</v>
      </c>
      <c r="E167" s="177" t="s">
        <v>1</v>
      </c>
      <c r="F167" s="178" t="s">
        <v>1215</v>
      </c>
      <c r="H167" s="179">
        <v>1.827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179</v>
      </c>
      <c r="AU167" s="177" t="s">
        <v>84</v>
      </c>
      <c r="AV167" s="14" t="s">
        <v>84</v>
      </c>
      <c r="AW167" s="14" t="s">
        <v>31</v>
      </c>
      <c r="AX167" s="14" t="s">
        <v>75</v>
      </c>
      <c r="AY167" s="177" t="s">
        <v>168</v>
      </c>
    </row>
    <row r="168" spans="1:65" s="15" customFormat="1">
      <c r="B168" s="184"/>
      <c r="D168" s="163" t="s">
        <v>179</v>
      </c>
      <c r="E168" s="185" t="s">
        <v>1</v>
      </c>
      <c r="F168" s="186" t="s">
        <v>184</v>
      </c>
      <c r="H168" s="187">
        <v>12.693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5" t="s">
        <v>179</v>
      </c>
      <c r="AU168" s="185" t="s">
        <v>84</v>
      </c>
      <c r="AV168" s="15" t="s">
        <v>108</v>
      </c>
      <c r="AW168" s="15" t="s">
        <v>31</v>
      </c>
      <c r="AX168" s="15" t="s">
        <v>82</v>
      </c>
      <c r="AY168" s="185" t="s">
        <v>168</v>
      </c>
    </row>
    <row r="169" spans="1:65" s="2" customFormat="1" ht="24.2" customHeight="1">
      <c r="A169" s="33"/>
      <c r="B169" s="149"/>
      <c r="C169" s="150" t="s">
        <v>193</v>
      </c>
      <c r="D169" s="150" t="s">
        <v>170</v>
      </c>
      <c r="E169" s="151" t="s">
        <v>199</v>
      </c>
      <c r="F169" s="152" t="s">
        <v>200</v>
      </c>
      <c r="G169" s="153" t="s">
        <v>173</v>
      </c>
      <c r="H169" s="154">
        <v>10.257</v>
      </c>
      <c r="I169" s="155"/>
      <c r="J169" s="156">
        <f>ROUND(I169*H169,2)</f>
        <v>0</v>
      </c>
      <c r="K169" s="152" t="s">
        <v>187</v>
      </c>
      <c r="L169" s="34"/>
      <c r="M169" s="157" t="s">
        <v>1</v>
      </c>
      <c r="N169" s="158" t="s">
        <v>40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0.28999999999999998</v>
      </c>
      <c r="T169" s="160">
        <f>S169*H169</f>
        <v>2.9745299999999997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108</v>
      </c>
      <c r="AT169" s="161" t="s">
        <v>170</v>
      </c>
      <c r="AU169" s="161" t="s">
        <v>84</v>
      </c>
      <c r="AY169" s="18" t="s">
        <v>168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82</v>
      </c>
      <c r="BK169" s="162">
        <f>ROUND(I169*H169,2)</f>
        <v>0</v>
      </c>
      <c r="BL169" s="18" t="s">
        <v>108</v>
      </c>
      <c r="BM169" s="161" t="s">
        <v>1216</v>
      </c>
    </row>
    <row r="170" spans="1:65" s="2" customFormat="1" ht="39">
      <c r="A170" s="33"/>
      <c r="B170" s="34"/>
      <c r="C170" s="33"/>
      <c r="D170" s="163" t="s">
        <v>175</v>
      </c>
      <c r="E170" s="33"/>
      <c r="F170" s="164" t="s">
        <v>202</v>
      </c>
      <c r="G170" s="33"/>
      <c r="H170" s="33"/>
      <c r="I170" s="165"/>
      <c r="J170" s="33"/>
      <c r="K170" s="33"/>
      <c r="L170" s="34"/>
      <c r="M170" s="166"/>
      <c r="N170" s="167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175</v>
      </c>
      <c r="AU170" s="18" t="s">
        <v>84</v>
      </c>
    </row>
    <row r="171" spans="1:65" s="2" customFormat="1" ht="19.5">
      <c r="A171" s="33"/>
      <c r="B171" s="34"/>
      <c r="C171" s="33"/>
      <c r="D171" s="163" t="s">
        <v>177</v>
      </c>
      <c r="E171" s="33"/>
      <c r="F171" s="168" t="s">
        <v>1189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177</v>
      </c>
      <c r="AU171" s="18" t="s">
        <v>84</v>
      </c>
    </row>
    <row r="172" spans="1:65" s="13" customFormat="1">
      <c r="B172" s="169"/>
      <c r="D172" s="163" t="s">
        <v>179</v>
      </c>
      <c r="E172" s="170" t="s">
        <v>1</v>
      </c>
      <c r="F172" s="171" t="s">
        <v>1217</v>
      </c>
      <c r="H172" s="170" t="s">
        <v>1</v>
      </c>
      <c r="I172" s="172"/>
      <c r="L172" s="169"/>
      <c r="M172" s="173"/>
      <c r="N172" s="174"/>
      <c r="O172" s="174"/>
      <c r="P172" s="174"/>
      <c r="Q172" s="174"/>
      <c r="R172" s="174"/>
      <c r="S172" s="174"/>
      <c r="T172" s="175"/>
      <c r="AT172" s="170" t="s">
        <v>179</v>
      </c>
      <c r="AU172" s="170" t="s">
        <v>84</v>
      </c>
      <c r="AV172" s="13" t="s">
        <v>82</v>
      </c>
      <c r="AW172" s="13" t="s">
        <v>31</v>
      </c>
      <c r="AX172" s="13" t="s">
        <v>75</v>
      </c>
      <c r="AY172" s="170" t="s">
        <v>168</v>
      </c>
    </row>
    <row r="173" spans="1:65" s="13" customFormat="1">
      <c r="B173" s="169"/>
      <c r="D173" s="163" t="s">
        <v>179</v>
      </c>
      <c r="E173" s="170" t="s">
        <v>1</v>
      </c>
      <c r="F173" s="171" t="s">
        <v>204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3" customFormat="1">
      <c r="B174" s="169"/>
      <c r="D174" s="163" t="s">
        <v>179</v>
      </c>
      <c r="E174" s="170" t="s">
        <v>1</v>
      </c>
      <c r="F174" s="171" t="s">
        <v>1218</v>
      </c>
      <c r="H174" s="170" t="s">
        <v>1</v>
      </c>
      <c r="I174" s="172"/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179</v>
      </c>
      <c r="AU174" s="170" t="s">
        <v>84</v>
      </c>
      <c r="AV174" s="13" t="s">
        <v>82</v>
      </c>
      <c r="AW174" s="13" t="s">
        <v>31</v>
      </c>
      <c r="AX174" s="13" t="s">
        <v>75</v>
      </c>
      <c r="AY174" s="170" t="s">
        <v>168</v>
      </c>
    </row>
    <row r="175" spans="1:65" s="14" customFormat="1">
      <c r="B175" s="176"/>
      <c r="D175" s="163" t="s">
        <v>179</v>
      </c>
      <c r="E175" s="177" t="s">
        <v>1</v>
      </c>
      <c r="F175" s="178" t="s">
        <v>1219</v>
      </c>
      <c r="H175" s="179">
        <v>1.5229999999999999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179</v>
      </c>
      <c r="AU175" s="177" t="s">
        <v>84</v>
      </c>
      <c r="AV175" s="14" t="s">
        <v>84</v>
      </c>
      <c r="AW175" s="14" t="s">
        <v>31</v>
      </c>
      <c r="AX175" s="14" t="s">
        <v>75</v>
      </c>
      <c r="AY175" s="177" t="s">
        <v>168</v>
      </c>
    </row>
    <row r="176" spans="1:65" s="14" customFormat="1">
      <c r="B176" s="176"/>
      <c r="D176" s="163" t="s">
        <v>179</v>
      </c>
      <c r="E176" s="177" t="s">
        <v>1</v>
      </c>
      <c r="F176" s="178" t="s">
        <v>1220</v>
      </c>
      <c r="H176" s="179">
        <v>1.4790000000000001</v>
      </c>
      <c r="I176" s="180"/>
      <c r="L176" s="176"/>
      <c r="M176" s="181"/>
      <c r="N176" s="182"/>
      <c r="O176" s="182"/>
      <c r="P176" s="182"/>
      <c r="Q176" s="182"/>
      <c r="R176" s="182"/>
      <c r="S176" s="182"/>
      <c r="T176" s="183"/>
      <c r="AT176" s="177" t="s">
        <v>179</v>
      </c>
      <c r="AU176" s="177" t="s">
        <v>84</v>
      </c>
      <c r="AV176" s="14" t="s">
        <v>84</v>
      </c>
      <c r="AW176" s="14" t="s">
        <v>31</v>
      </c>
      <c r="AX176" s="14" t="s">
        <v>75</v>
      </c>
      <c r="AY176" s="177" t="s">
        <v>168</v>
      </c>
    </row>
    <row r="177" spans="1:65" s="14" customFormat="1">
      <c r="B177" s="176"/>
      <c r="D177" s="163" t="s">
        <v>179</v>
      </c>
      <c r="E177" s="177" t="s">
        <v>1</v>
      </c>
      <c r="F177" s="178" t="s">
        <v>1221</v>
      </c>
      <c r="H177" s="179">
        <v>1.444</v>
      </c>
      <c r="I177" s="180"/>
      <c r="L177" s="176"/>
      <c r="M177" s="181"/>
      <c r="N177" s="182"/>
      <c r="O177" s="182"/>
      <c r="P177" s="182"/>
      <c r="Q177" s="182"/>
      <c r="R177" s="182"/>
      <c r="S177" s="182"/>
      <c r="T177" s="183"/>
      <c r="AT177" s="177" t="s">
        <v>179</v>
      </c>
      <c r="AU177" s="177" t="s">
        <v>84</v>
      </c>
      <c r="AV177" s="14" t="s">
        <v>84</v>
      </c>
      <c r="AW177" s="14" t="s">
        <v>31</v>
      </c>
      <c r="AX177" s="14" t="s">
        <v>75</v>
      </c>
      <c r="AY177" s="177" t="s">
        <v>168</v>
      </c>
    </row>
    <row r="178" spans="1:65" s="14" customFormat="1">
      <c r="B178" s="176"/>
      <c r="D178" s="163" t="s">
        <v>179</v>
      </c>
      <c r="E178" s="177" t="s">
        <v>1</v>
      </c>
      <c r="F178" s="178" t="s">
        <v>1222</v>
      </c>
      <c r="H178" s="179">
        <v>1.444</v>
      </c>
      <c r="I178" s="180"/>
      <c r="L178" s="176"/>
      <c r="M178" s="181"/>
      <c r="N178" s="182"/>
      <c r="O178" s="182"/>
      <c r="P178" s="182"/>
      <c r="Q178" s="182"/>
      <c r="R178" s="182"/>
      <c r="S178" s="182"/>
      <c r="T178" s="183"/>
      <c r="AT178" s="177" t="s">
        <v>179</v>
      </c>
      <c r="AU178" s="177" t="s">
        <v>84</v>
      </c>
      <c r="AV178" s="14" t="s">
        <v>84</v>
      </c>
      <c r="AW178" s="14" t="s">
        <v>31</v>
      </c>
      <c r="AX178" s="14" t="s">
        <v>75</v>
      </c>
      <c r="AY178" s="177" t="s">
        <v>168</v>
      </c>
    </row>
    <row r="179" spans="1:65" s="14" customFormat="1">
      <c r="B179" s="176"/>
      <c r="D179" s="163" t="s">
        <v>179</v>
      </c>
      <c r="E179" s="177" t="s">
        <v>1</v>
      </c>
      <c r="F179" s="178" t="s">
        <v>1223</v>
      </c>
      <c r="H179" s="179">
        <v>1.444</v>
      </c>
      <c r="I179" s="180"/>
      <c r="L179" s="176"/>
      <c r="M179" s="181"/>
      <c r="N179" s="182"/>
      <c r="O179" s="182"/>
      <c r="P179" s="182"/>
      <c r="Q179" s="182"/>
      <c r="R179" s="182"/>
      <c r="S179" s="182"/>
      <c r="T179" s="183"/>
      <c r="AT179" s="177" t="s">
        <v>179</v>
      </c>
      <c r="AU179" s="177" t="s">
        <v>84</v>
      </c>
      <c r="AV179" s="14" t="s">
        <v>84</v>
      </c>
      <c r="AW179" s="14" t="s">
        <v>31</v>
      </c>
      <c r="AX179" s="14" t="s">
        <v>75</v>
      </c>
      <c r="AY179" s="177" t="s">
        <v>168</v>
      </c>
    </row>
    <row r="180" spans="1:65" s="14" customFormat="1">
      <c r="B180" s="176"/>
      <c r="D180" s="163" t="s">
        <v>179</v>
      </c>
      <c r="E180" s="177" t="s">
        <v>1</v>
      </c>
      <c r="F180" s="178" t="s">
        <v>1224</v>
      </c>
      <c r="H180" s="179">
        <v>1.444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7" t="s">
        <v>179</v>
      </c>
      <c r="AU180" s="177" t="s">
        <v>84</v>
      </c>
      <c r="AV180" s="14" t="s">
        <v>84</v>
      </c>
      <c r="AW180" s="14" t="s">
        <v>31</v>
      </c>
      <c r="AX180" s="14" t="s">
        <v>75</v>
      </c>
      <c r="AY180" s="177" t="s">
        <v>168</v>
      </c>
    </row>
    <row r="181" spans="1:65" s="14" customFormat="1">
      <c r="B181" s="176"/>
      <c r="D181" s="163" t="s">
        <v>179</v>
      </c>
      <c r="E181" s="177" t="s">
        <v>1</v>
      </c>
      <c r="F181" s="178" t="s">
        <v>1225</v>
      </c>
      <c r="H181" s="179">
        <v>1.4790000000000001</v>
      </c>
      <c r="I181" s="180"/>
      <c r="L181" s="176"/>
      <c r="M181" s="181"/>
      <c r="N181" s="182"/>
      <c r="O181" s="182"/>
      <c r="P181" s="182"/>
      <c r="Q181" s="182"/>
      <c r="R181" s="182"/>
      <c r="S181" s="182"/>
      <c r="T181" s="183"/>
      <c r="AT181" s="177" t="s">
        <v>179</v>
      </c>
      <c r="AU181" s="177" t="s">
        <v>84</v>
      </c>
      <c r="AV181" s="14" t="s">
        <v>84</v>
      </c>
      <c r="AW181" s="14" t="s">
        <v>31</v>
      </c>
      <c r="AX181" s="14" t="s">
        <v>75</v>
      </c>
      <c r="AY181" s="177" t="s">
        <v>168</v>
      </c>
    </row>
    <row r="182" spans="1:65" s="15" customFormat="1">
      <c r="B182" s="184"/>
      <c r="D182" s="163" t="s">
        <v>179</v>
      </c>
      <c r="E182" s="185" t="s">
        <v>1</v>
      </c>
      <c r="F182" s="186" t="s">
        <v>184</v>
      </c>
      <c r="H182" s="187">
        <v>10.256999999999998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179</v>
      </c>
      <c r="AU182" s="185" t="s">
        <v>84</v>
      </c>
      <c r="AV182" s="15" t="s">
        <v>108</v>
      </c>
      <c r="AW182" s="15" t="s">
        <v>31</v>
      </c>
      <c r="AX182" s="15" t="s">
        <v>82</v>
      </c>
      <c r="AY182" s="185" t="s">
        <v>168</v>
      </c>
    </row>
    <row r="183" spans="1:65" s="2" customFormat="1" ht="24.2" customHeight="1">
      <c r="A183" s="33"/>
      <c r="B183" s="149"/>
      <c r="C183" s="150" t="s">
        <v>226</v>
      </c>
      <c r="D183" s="150" t="s">
        <v>170</v>
      </c>
      <c r="E183" s="151" t="s">
        <v>218</v>
      </c>
      <c r="F183" s="152" t="s">
        <v>200</v>
      </c>
      <c r="G183" s="153" t="s">
        <v>173</v>
      </c>
      <c r="H183" s="154">
        <v>55.982999999999997</v>
      </c>
      <c r="I183" s="155"/>
      <c r="J183" s="156">
        <f>ROUND(I183*H183,2)</f>
        <v>0</v>
      </c>
      <c r="K183" s="152" t="s">
        <v>1</v>
      </c>
      <c r="L183" s="34"/>
      <c r="M183" s="157" t="s">
        <v>1</v>
      </c>
      <c r="N183" s="158" t="s">
        <v>40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0.28999999999999998</v>
      </c>
      <c r="T183" s="160">
        <f>S183*H183</f>
        <v>16.235069999999997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108</v>
      </c>
      <c r="AT183" s="161" t="s">
        <v>170</v>
      </c>
      <c r="AU183" s="161" t="s">
        <v>84</v>
      </c>
      <c r="AY183" s="18" t="s">
        <v>168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82</v>
      </c>
      <c r="BK183" s="162">
        <f>ROUND(I183*H183,2)</f>
        <v>0</v>
      </c>
      <c r="BL183" s="18" t="s">
        <v>108</v>
      </c>
      <c r="BM183" s="161" t="s">
        <v>1226</v>
      </c>
    </row>
    <row r="184" spans="1:65" s="2" customFormat="1" ht="39">
      <c r="A184" s="33"/>
      <c r="B184" s="34"/>
      <c r="C184" s="33"/>
      <c r="D184" s="163" t="s">
        <v>175</v>
      </c>
      <c r="E184" s="33"/>
      <c r="F184" s="164" t="s">
        <v>202</v>
      </c>
      <c r="G184" s="33"/>
      <c r="H184" s="33"/>
      <c r="I184" s="165"/>
      <c r="J184" s="33"/>
      <c r="K184" s="33"/>
      <c r="L184" s="34"/>
      <c r="M184" s="166"/>
      <c r="N184" s="167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175</v>
      </c>
      <c r="AU184" s="18" t="s">
        <v>84</v>
      </c>
    </row>
    <row r="185" spans="1:65" s="13" customFormat="1" ht="22.5">
      <c r="B185" s="169"/>
      <c r="D185" s="163" t="s">
        <v>179</v>
      </c>
      <c r="E185" s="170" t="s">
        <v>1</v>
      </c>
      <c r="F185" s="171" t="s">
        <v>203</v>
      </c>
      <c r="H185" s="170" t="s">
        <v>1</v>
      </c>
      <c r="I185" s="172"/>
      <c r="L185" s="169"/>
      <c r="M185" s="173"/>
      <c r="N185" s="174"/>
      <c r="O185" s="174"/>
      <c r="P185" s="174"/>
      <c r="Q185" s="174"/>
      <c r="R185" s="174"/>
      <c r="S185" s="174"/>
      <c r="T185" s="175"/>
      <c r="AT185" s="170" t="s">
        <v>179</v>
      </c>
      <c r="AU185" s="170" t="s">
        <v>84</v>
      </c>
      <c r="AV185" s="13" t="s">
        <v>82</v>
      </c>
      <c r="AW185" s="13" t="s">
        <v>31</v>
      </c>
      <c r="AX185" s="13" t="s">
        <v>75</v>
      </c>
      <c r="AY185" s="170" t="s">
        <v>168</v>
      </c>
    </row>
    <row r="186" spans="1:65" s="13" customFormat="1">
      <c r="B186" s="169"/>
      <c r="D186" s="163" t="s">
        <v>179</v>
      </c>
      <c r="E186" s="170" t="s">
        <v>1</v>
      </c>
      <c r="F186" s="171" t="s">
        <v>1227</v>
      </c>
      <c r="H186" s="170" t="s">
        <v>1</v>
      </c>
      <c r="I186" s="172"/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179</v>
      </c>
      <c r="AU186" s="170" t="s">
        <v>84</v>
      </c>
      <c r="AV186" s="13" t="s">
        <v>82</v>
      </c>
      <c r="AW186" s="13" t="s">
        <v>31</v>
      </c>
      <c r="AX186" s="13" t="s">
        <v>75</v>
      </c>
      <c r="AY186" s="170" t="s">
        <v>168</v>
      </c>
    </row>
    <row r="187" spans="1:65" s="14" customFormat="1">
      <c r="B187" s="176"/>
      <c r="D187" s="163" t="s">
        <v>179</v>
      </c>
      <c r="E187" s="177" t="s">
        <v>1</v>
      </c>
      <c r="F187" s="178" t="s">
        <v>1228</v>
      </c>
      <c r="H187" s="179">
        <v>13.125</v>
      </c>
      <c r="I187" s="180"/>
      <c r="L187" s="176"/>
      <c r="M187" s="181"/>
      <c r="N187" s="182"/>
      <c r="O187" s="182"/>
      <c r="P187" s="182"/>
      <c r="Q187" s="182"/>
      <c r="R187" s="182"/>
      <c r="S187" s="182"/>
      <c r="T187" s="183"/>
      <c r="AT187" s="177" t="s">
        <v>179</v>
      </c>
      <c r="AU187" s="177" t="s">
        <v>84</v>
      </c>
      <c r="AV187" s="14" t="s">
        <v>84</v>
      </c>
      <c r="AW187" s="14" t="s">
        <v>31</v>
      </c>
      <c r="AX187" s="14" t="s">
        <v>75</v>
      </c>
      <c r="AY187" s="177" t="s">
        <v>168</v>
      </c>
    </row>
    <row r="188" spans="1:65" s="14" customFormat="1">
      <c r="B188" s="176"/>
      <c r="D188" s="163" t="s">
        <v>179</v>
      </c>
      <c r="E188" s="177" t="s">
        <v>1</v>
      </c>
      <c r="F188" s="178" t="s">
        <v>1229</v>
      </c>
      <c r="H188" s="179">
        <v>13.09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14" customFormat="1">
      <c r="B189" s="176"/>
      <c r="D189" s="163" t="s">
        <v>179</v>
      </c>
      <c r="E189" s="177" t="s">
        <v>1</v>
      </c>
      <c r="F189" s="178" t="s">
        <v>1230</v>
      </c>
      <c r="H189" s="179">
        <v>9.4619999999999997</v>
      </c>
      <c r="I189" s="180"/>
      <c r="L189" s="176"/>
      <c r="M189" s="181"/>
      <c r="N189" s="182"/>
      <c r="O189" s="182"/>
      <c r="P189" s="182"/>
      <c r="Q189" s="182"/>
      <c r="R189" s="182"/>
      <c r="S189" s="182"/>
      <c r="T189" s="183"/>
      <c r="AT189" s="177" t="s">
        <v>179</v>
      </c>
      <c r="AU189" s="177" t="s">
        <v>84</v>
      </c>
      <c r="AV189" s="14" t="s">
        <v>84</v>
      </c>
      <c r="AW189" s="14" t="s">
        <v>31</v>
      </c>
      <c r="AX189" s="14" t="s">
        <v>75</v>
      </c>
      <c r="AY189" s="177" t="s">
        <v>168</v>
      </c>
    </row>
    <row r="190" spans="1:65" s="14" customFormat="1">
      <c r="B190" s="176"/>
      <c r="D190" s="163" t="s">
        <v>179</v>
      </c>
      <c r="E190" s="177" t="s">
        <v>1</v>
      </c>
      <c r="F190" s="178" t="s">
        <v>1231</v>
      </c>
      <c r="H190" s="179">
        <v>6.5570000000000004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179</v>
      </c>
      <c r="AU190" s="177" t="s">
        <v>84</v>
      </c>
      <c r="AV190" s="14" t="s">
        <v>84</v>
      </c>
      <c r="AW190" s="14" t="s">
        <v>31</v>
      </c>
      <c r="AX190" s="14" t="s">
        <v>75</v>
      </c>
      <c r="AY190" s="177" t="s">
        <v>168</v>
      </c>
    </row>
    <row r="191" spans="1:65" s="14" customFormat="1">
      <c r="B191" s="176"/>
      <c r="D191" s="163" t="s">
        <v>179</v>
      </c>
      <c r="E191" s="177" t="s">
        <v>1</v>
      </c>
      <c r="F191" s="178" t="s">
        <v>1232</v>
      </c>
      <c r="H191" s="179">
        <v>10.292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7" t="s">
        <v>179</v>
      </c>
      <c r="AU191" s="177" t="s">
        <v>84</v>
      </c>
      <c r="AV191" s="14" t="s">
        <v>84</v>
      </c>
      <c r="AW191" s="14" t="s">
        <v>31</v>
      </c>
      <c r="AX191" s="14" t="s">
        <v>75</v>
      </c>
      <c r="AY191" s="177" t="s">
        <v>168</v>
      </c>
    </row>
    <row r="192" spans="1:65" s="14" customFormat="1">
      <c r="B192" s="176"/>
      <c r="D192" s="163" t="s">
        <v>179</v>
      </c>
      <c r="E192" s="177" t="s">
        <v>1</v>
      </c>
      <c r="F192" s="178" t="s">
        <v>1233</v>
      </c>
      <c r="H192" s="179">
        <v>2.3239999999999998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77" t="s">
        <v>179</v>
      </c>
      <c r="AU192" s="177" t="s">
        <v>84</v>
      </c>
      <c r="AV192" s="14" t="s">
        <v>84</v>
      </c>
      <c r="AW192" s="14" t="s">
        <v>31</v>
      </c>
      <c r="AX192" s="14" t="s">
        <v>75</v>
      </c>
      <c r="AY192" s="177" t="s">
        <v>168</v>
      </c>
    </row>
    <row r="193" spans="1:65" s="14" customFormat="1">
      <c r="B193" s="176"/>
      <c r="D193" s="163" t="s">
        <v>179</v>
      </c>
      <c r="E193" s="177" t="s">
        <v>1</v>
      </c>
      <c r="F193" s="178" t="s">
        <v>1234</v>
      </c>
      <c r="H193" s="179">
        <v>11.39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179</v>
      </c>
      <c r="AU193" s="177" t="s">
        <v>84</v>
      </c>
      <c r="AV193" s="14" t="s">
        <v>84</v>
      </c>
      <c r="AW193" s="14" t="s">
        <v>31</v>
      </c>
      <c r="AX193" s="14" t="s">
        <v>75</v>
      </c>
      <c r="AY193" s="177" t="s">
        <v>168</v>
      </c>
    </row>
    <row r="194" spans="1:65" s="14" customFormat="1">
      <c r="B194" s="176"/>
      <c r="D194" s="163" t="s">
        <v>179</v>
      </c>
      <c r="E194" s="177" t="s">
        <v>1</v>
      </c>
      <c r="F194" s="178" t="s">
        <v>1235</v>
      </c>
      <c r="H194" s="179">
        <v>-10.257</v>
      </c>
      <c r="I194" s="180"/>
      <c r="L194" s="176"/>
      <c r="M194" s="181"/>
      <c r="N194" s="182"/>
      <c r="O194" s="182"/>
      <c r="P194" s="182"/>
      <c r="Q194" s="182"/>
      <c r="R194" s="182"/>
      <c r="S194" s="182"/>
      <c r="T194" s="183"/>
      <c r="AT194" s="177" t="s">
        <v>179</v>
      </c>
      <c r="AU194" s="177" t="s">
        <v>84</v>
      </c>
      <c r="AV194" s="14" t="s">
        <v>84</v>
      </c>
      <c r="AW194" s="14" t="s">
        <v>31</v>
      </c>
      <c r="AX194" s="14" t="s">
        <v>75</v>
      </c>
      <c r="AY194" s="177" t="s">
        <v>168</v>
      </c>
    </row>
    <row r="195" spans="1:65" s="15" customFormat="1">
      <c r="B195" s="184"/>
      <c r="D195" s="163" t="s">
        <v>179</v>
      </c>
      <c r="E195" s="185" t="s">
        <v>1</v>
      </c>
      <c r="F195" s="186" t="s">
        <v>184</v>
      </c>
      <c r="H195" s="187">
        <v>55.983000000000011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179</v>
      </c>
      <c r="AU195" s="185" t="s">
        <v>84</v>
      </c>
      <c r="AV195" s="15" t="s">
        <v>108</v>
      </c>
      <c r="AW195" s="15" t="s">
        <v>31</v>
      </c>
      <c r="AX195" s="15" t="s">
        <v>82</v>
      </c>
      <c r="AY195" s="185" t="s">
        <v>168</v>
      </c>
    </row>
    <row r="196" spans="1:65" s="2" customFormat="1" ht="24.2" customHeight="1">
      <c r="A196" s="33"/>
      <c r="B196" s="149"/>
      <c r="C196" s="150" t="s">
        <v>244</v>
      </c>
      <c r="D196" s="150" t="s">
        <v>170</v>
      </c>
      <c r="E196" s="151" t="s">
        <v>1236</v>
      </c>
      <c r="F196" s="152" t="s">
        <v>200</v>
      </c>
      <c r="G196" s="153" t="s">
        <v>173</v>
      </c>
      <c r="H196" s="154">
        <v>81.900000000000006</v>
      </c>
      <c r="I196" s="155"/>
      <c r="J196" s="156">
        <f>ROUND(I196*H196,2)</f>
        <v>0</v>
      </c>
      <c r="K196" s="152" t="s">
        <v>1</v>
      </c>
      <c r="L196" s="34"/>
      <c r="M196" s="157" t="s">
        <v>1</v>
      </c>
      <c r="N196" s="158" t="s">
        <v>40</v>
      </c>
      <c r="O196" s="59"/>
      <c r="P196" s="159">
        <f>O196*H196</f>
        <v>0</v>
      </c>
      <c r="Q196" s="159">
        <v>0</v>
      </c>
      <c r="R196" s="159">
        <f>Q196*H196</f>
        <v>0</v>
      </c>
      <c r="S196" s="159">
        <v>0.28999999999999998</v>
      </c>
      <c r="T196" s="160">
        <f>S196*H196</f>
        <v>23.751000000000001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108</v>
      </c>
      <c r="AT196" s="161" t="s">
        <v>170</v>
      </c>
      <c r="AU196" s="161" t="s">
        <v>84</v>
      </c>
      <c r="AY196" s="18" t="s">
        <v>168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8" t="s">
        <v>82</v>
      </c>
      <c r="BK196" s="162">
        <f>ROUND(I196*H196,2)</f>
        <v>0</v>
      </c>
      <c r="BL196" s="18" t="s">
        <v>108</v>
      </c>
      <c r="BM196" s="161" t="s">
        <v>1237</v>
      </c>
    </row>
    <row r="197" spans="1:65" s="2" customFormat="1" ht="39">
      <c r="A197" s="33"/>
      <c r="B197" s="34"/>
      <c r="C197" s="33"/>
      <c r="D197" s="163" t="s">
        <v>175</v>
      </c>
      <c r="E197" s="33"/>
      <c r="F197" s="164" t="s">
        <v>202</v>
      </c>
      <c r="G197" s="33"/>
      <c r="H197" s="33"/>
      <c r="I197" s="165"/>
      <c r="J197" s="33"/>
      <c r="K197" s="33"/>
      <c r="L197" s="34"/>
      <c r="M197" s="166"/>
      <c r="N197" s="16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175</v>
      </c>
      <c r="AU197" s="18" t="s">
        <v>84</v>
      </c>
    </row>
    <row r="198" spans="1:65" s="13" customFormat="1" ht="22.5">
      <c r="B198" s="169"/>
      <c r="D198" s="163" t="s">
        <v>179</v>
      </c>
      <c r="E198" s="170" t="s">
        <v>1</v>
      </c>
      <c r="F198" s="171" t="s">
        <v>220</v>
      </c>
      <c r="H198" s="170" t="s">
        <v>1</v>
      </c>
      <c r="I198" s="172"/>
      <c r="L198" s="169"/>
      <c r="M198" s="173"/>
      <c r="N198" s="174"/>
      <c r="O198" s="174"/>
      <c r="P198" s="174"/>
      <c r="Q198" s="174"/>
      <c r="R198" s="174"/>
      <c r="S198" s="174"/>
      <c r="T198" s="175"/>
      <c r="AT198" s="170" t="s">
        <v>179</v>
      </c>
      <c r="AU198" s="170" t="s">
        <v>84</v>
      </c>
      <c r="AV198" s="13" t="s">
        <v>82</v>
      </c>
      <c r="AW198" s="13" t="s">
        <v>31</v>
      </c>
      <c r="AX198" s="13" t="s">
        <v>75</v>
      </c>
      <c r="AY198" s="170" t="s">
        <v>168</v>
      </c>
    </row>
    <row r="199" spans="1:65" s="14" customFormat="1">
      <c r="B199" s="176"/>
      <c r="D199" s="163" t="s">
        <v>179</v>
      </c>
      <c r="E199" s="177" t="s">
        <v>1</v>
      </c>
      <c r="F199" s="178" t="s">
        <v>1238</v>
      </c>
      <c r="H199" s="179">
        <v>69.206999999999994</v>
      </c>
      <c r="I199" s="180"/>
      <c r="L199" s="176"/>
      <c r="M199" s="181"/>
      <c r="N199" s="182"/>
      <c r="O199" s="182"/>
      <c r="P199" s="182"/>
      <c r="Q199" s="182"/>
      <c r="R199" s="182"/>
      <c r="S199" s="182"/>
      <c r="T199" s="183"/>
      <c r="AT199" s="177" t="s">
        <v>179</v>
      </c>
      <c r="AU199" s="177" t="s">
        <v>84</v>
      </c>
      <c r="AV199" s="14" t="s">
        <v>84</v>
      </c>
      <c r="AW199" s="14" t="s">
        <v>31</v>
      </c>
      <c r="AX199" s="14" t="s">
        <v>75</v>
      </c>
      <c r="AY199" s="177" t="s">
        <v>168</v>
      </c>
    </row>
    <row r="200" spans="1:65" s="14" customFormat="1">
      <c r="B200" s="176"/>
      <c r="D200" s="163" t="s">
        <v>179</v>
      </c>
      <c r="E200" s="177" t="s">
        <v>1</v>
      </c>
      <c r="F200" s="178" t="s">
        <v>1239</v>
      </c>
      <c r="H200" s="179">
        <v>12.693</v>
      </c>
      <c r="I200" s="180"/>
      <c r="L200" s="176"/>
      <c r="M200" s="181"/>
      <c r="N200" s="182"/>
      <c r="O200" s="182"/>
      <c r="P200" s="182"/>
      <c r="Q200" s="182"/>
      <c r="R200" s="182"/>
      <c r="S200" s="182"/>
      <c r="T200" s="183"/>
      <c r="AT200" s="177" t="s">
        <v>179</v>
      </c>
      <c r="AU200" s="177" t="s">
        <v>84</v>
      </c>
      <c r="AV200" s="14" t="s">
        <v>84</v>
      </c>
      <c r="AW200" s="14" t="s">
        <v>31</v>
      </c>
      <c r="AX200" s="14" t="s">
        <v>75</v>
      </c>
      <c r="AY200" s="177" t="s">
        <v>168</v>
      </c>
    </row>
    <row r="201" spans="1:65" s="15" customFormat="1">
      <c r="B201" s="184"/>
      <c r="D201" s="163" t="s">
        <v>179</v>
      </c>
      <c r="E201" s="185" t="s">
        <v>1</v>
      </c>
      <c r="F201" s="186" t="s">
        <v>184</v>
      </c>
      <c r="H201" s="187">
        <v>81.899999999999991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179</v>
      </c>
      <c r="AU201" s="185" t="s">
        <v>84</v>
      </c>
      <c r="AV201" s="15" t="s">
        <v>108</v>
      </c>
      <c r="AW201" s="15" t="s">
        <v>31</v>
      </c>
      <c r="AX201" s="15" t="s">
        <v>82</v>
      </c>
      <c r="AY201" s="185" t="s">
        <v>168</v>
      </c>
    </row>
    <row r="202" spans="1:65" s="2" customFormat="1" ht="24.2" customHeight="1">
      <c r="A202" s="33"/>
      <c r="B202" s="149"/>
      <c r="C202" s="150" t="s">
        <v>251</v>
      </c>
      <c r="D202" s="150" t="s">
        <v>170</v>
      </c>
      <c r="E202" s="151" t="s">
        <v>222</v>
      </c>
      <c r="F202" s="152" t="s">
        <v>223</v>
      </c>
      <c r="G202" s="153" t="s">
        <v>173</v>
      </c>
      <c r="H202" s="154">
        <v>69.206999999999994</v>
      </c>
      <c r="I202" s="155"/>
      <c r="J202" s="156">
        <f>ROUND(I202*H202,2)</f>
        <v>0</v>
      </c>
      <c r="K202" s="152" t="s">
        <v>187</v>
      </c>
      <c r="L202" s="34"/>
      <c r="M202" s="157" t="s">
        <v>1</v>
      </c>
      <c r="N202" s="158" t="s">
        <v>40</v>
      </c>
      <c r="O202" s="59"/>
      <c r="P202" s="159">
        <f>O202*H202</f>
        <v>0</v>
      </c>
      <c r="Q202" s="159">
        <v>0</v>
      </c>
      <c r="R202" s="159">
        <f>Q202*H202</f>
        <v>0</v>
      </c>
      <c r="S202" s="159">
        <v>0.22</v>
      </c>
      <c r="T202" s="160">
        <f>S202*H202</f>
        <v>15.225539999999999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1" t="s">
        <v>108</v>
      </c>
      <c r="AT202" s="161" t="s">
        <v>170</v>
      </c>
      <c r="AU202" s="161" t="s">
        <v>84</v>
      </c>
      <c r="AY202" s="18" t="s">
        <v>168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8" t="s">
        <v>82</v>
      </c>
      <c r="BK202" s="162">
        <f>ROUND(I202*H202,2)</f>
        <v>0</v>
      </c>
      <c r="BL202" s="18" t="s">
        <v>108</v>
      </c>
      <c r="BM202" s="161" t="s">
        <v>1240</v>
      </c>
    </row>
    <row r="203" spans="1:65" s="2" customFormat="1" ht="39">
      <c r="A203" s="33"/>
      <c r="B203" s="34"/>
      <c r="C203" s="33"/>
      <c r="D203" s="163" t="s">
        <v>175</v>
      </c>
      <c r="E203" s="33"/>
      <c r="F203" s="164" t="s">
        <v>225</v>
      </c>
      <c r="G203" s="33"/>
      <c r="H203" s="33"/>
      <c r="I203" s="165"/>
      <c r="J203" s="33"/>
      <c r="K203" s="33"/>
      <c r="L203" s="34"/>
      <c r="M203" s="166"/>
      <c r="N203" s="167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175</v>
      </c>
      <c r="AU203" s="18" t="s">
        <v>84</v>
      </c>
    </row>
    <row r="204" spans="1:65" s="2" customFormat="1" ht="37.9" customHeight="1">
      <c r="A204" s="33"/>
      <c r="B204" s="149"/>
      <c r="C204" s="150" t="s">
        <v>259</v>
      </c>
      <c r="D204" s="150" t="s">
        <v>170</v>
      </c>
      <c r="E204" s="151" t="s">
        <v>227</v>
      </c>
      <c r="F204" s="152" t="s">
        <v>228</v>
      </c>
      <c r="G204" s="153" t="s">
        <v>173</v>
      </c>
      <c r="H204" s="154">
        <v>69.206999999999994</v>
      </c>
      <c r="I204" s="155"/>
      <c r="J204" s="156">
        <f>ROUND(I204*H204,2)</f>
        <v>0</v>
      </c>
      <c r="K204" s="152" t="s">
        <v>187</v>
      </c>
      <c r="L204" s="34"/>
      <c r="M204" s="157" t="s">
        <v>1</v>
      </c>
      <c r="N204" s="158" t="s">
        <v>40</v>
      </c>
      <c r="O204" s="59"/>
      <c r="P204" s="159">
        <f>O204*H204</f>
        <v>0</v>
      </c>
      <c r="Q204" s="159">
        <v>6.9999999999999994E-5</v>
      </c>
      <c r="R204" s="159">
        <f>Q204*H204</f>
        <v>4.844489999999999E-3</v>
      </c>
      <c r="S204" s="159">
        <v>0.115</v>
      </c>
      <c r="T204" s="160">
        <f>S204*H204</f>
        <v>7.9588049999999999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1" t="s">
        <v>108</v>
      </c>
      <c r="AT204" s="161" t="s">
        <v>170</v>
      </c>
      <c r="AU204" s="161" t="s">
        <v>84</v>
      </c>
      <c r="AY204" s="18" t="s">
        <v>168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8" t="s">
        <v>82</v>
      </c>
      <c r="BK204" s="162">
        <f>ROUND(I204*H204,2)</f>
        <v>0</v>
      </c>
      <c r="BL204" s="18" t="s">
        <v>108</v>
      </c>
      <c r="BM204" s="161" t="s">
        <v>1241</v>
      </c>
    </row>
    <row r="205" spans="1:65" s="2" customFormat="1" ht="29.25">
      <c r="A205" s="33"/>
      <c r="B205" s="34"/>
      <c r="C205" s="33"/>
      <c r="D205" s="163" t="s">
        <v>175</v>
      </c>
      <c r="E205" s="33"/>
      <c r="F205" s="164" t="s">
        <v>230</v>
      </c>
      <c r="G205" s="33"/>
      <c r="H205" s="33"/>
      <c r="I205" s="165"/>
      <c r="J205" s="33"/>
      <c r="K205" s="33"/>
      <c r="L205" s="34"/>
      <c r="M205" s="166"/>
      <c r="N205" s="167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175</v>
      </c>
      <c r="AU205" s="18" t="s">
        <v>84</v>
      </c>
    </row>
    <row r="206" spans="1:65" s="2" customFormat="1" ht="19.5">
      <c r="A206" s="33"/>
      <c r="B206" s="34"/>
      <c r="C206" s="33"/>
      <c r="D206" s="163" t="s">
        <v>177</v>
      </c>
      <c r="E206" s="33"/>
      <c r="F206" s="168" t="s">
        <v>1189</v>
      </c>
      <c r="G206" s="33"/>
      <c r="H206" s="33"/>
      <c r="I206" s="165"/>
      <c r="J206" s="33"/>
      <c r="K206" s="33"/>
      <c r="L206" s="34"/>
      <c r="M206" s="166"/>
      <c r="N206" s="167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177</v>
      </c>
      <c r="AU206" s="18" t="s">
        <v>84</v>
      </c>
    </row>
    <row r="207" spans="1:65" s="13" customFormat="1">
      <c r="B207" s="169"/>
      <c r="D207" s="163" t="s">
        <v>179</v>
      </c>
      <c r="E207" s="170" t="s">
        <v>1</v>
      </c>
      <c r="F207" s="171" t="s">
        <v>231</v>
      </c>
      <c r="H207" s="170" t="s">
        <v>1</v>
      </c>
      <c r="I207" s="172"/>
      <c r="L207" s="169"/>
      <c r="M207" s="173"/>
      <c r="N207" s="174"/>
      <c r="O207" s="174"/>
      <c r="P207" s="174"/>
      <c r="Q207" s="174"/>
      <c r="R207" s="174"/>
      <c r="S207" s="174"/>
      <c r="T207" s="175"/>
      <c r="AT207" s="170" t="s">
        <v>179</v>
      </c>
      <c r="AU207" s="170" t="s">
        <v>84</v>
      </c>
      <c r="AV207" s="13" t="s">
        <v>82</v>
      </c>
      <c r="AW207" s="13" t="s">
        <v>31</v>
      </c>
      <c r="AX207" s="13" t="s">
        <v>75</v>
      </c>
      <c r="AY207" s="170" t="s">
        <v>168</v>
      </c>
    </row>
    <row r="208" spans="1:65" s="13" customFormat="1">
      <c r="B208" s="169"/>
      <c r="D208" s="163" t="s">
        <v>179</v>
      </c>
      <c r="E208" s="170" t="s">
        <v>1</v>
      </c>
      <c r="F208" s="171" t="s">
        <v>232</v>
      </c>
      <c r="H208" s="170" t="s">
        <v>1</v>
      </c>
      <c r="I208" s="172"/>
      <c r="L208" s="169"/>
      <c r="M208" s="173"/>
      <c r="N208" s="174"/>
      <c r="O208" s="174"/>
      <c r="P208" s="174"/>
      <c r="Q208" s="174"/>
      <c r="R208" s="174"/>
      <c r="S208" s="174"/>
      <c r="T208" s="175"/>
      <c r="AT208" s="170" t="s">
        <v>179</v>
      </c>
      <c r="AU208" s="170" t="s">
        <v>84</v>
      </c>
      <c r="AV208" s="13" t="s">
        <v>82</v>
      </c>
      <c r="AW208" s="13" t="s">
        <v>31</v>
      </c>
      <c r="AX208" s="13" t="s">
        <v>75</v>
      </c>
      <c r="AY208" s="170" t="s">
        <v>168</v>
      </c>
    </row>
    <row r="209" spans="1:65" s="14" customFormat="1">
      <c r="B209" s="176"/>
      <c r="D209" s="163" t="s">
        <v>179</v>
      </c>
      <c r="E209" s="177" t="s">
        <v>1</v>
      </c>
      <c r="F209" s="178" t="s">
        <v>1242</v>
      </c>
      <c r="H209" s="179">
        <v>16.125</v>
      </c>
      <c r="I209" s="180"/>
      <c r="L209" s="176"/>
      <c r="M209" s="181"/>
      <c r="N209" s="182"/>
      <c r="O209" s="182"/>
      <c r="P209" s="182"/>
      <c r="Q209" s="182"/>
      <c r="R209" s="182"/>
      <c r="S209" s="182"/>
      <c r="T209" s="183"/>
      <c r="AT209" s="177" t="s">
        <v>179</v>
      </c>
      <c r="AU209" s="177" t="s">
        <v>84</v>
      </c>
      <c r="AV209" s="14" t="s">
        <v>84</v>
      </c>
      <c r="AW209" s="14" t="s">
        <v>31</v>
      </c>
      <c r="AX209" s="14" t="s">
        <v>75</v>
      </c>
      <c r="AY209" s="177" t="s">
        <v>168</v>
      </c>
    </row>
    <row r="210" spans="1:65" s="14" customFormat="1">
      <c r="B210" s="176"/>
      <c r="D210" s="163" t="s">
        <v>179</v>
      </c>
      <c r="E210" s="177" t="s">
        <v>1</v>
      </c>
      <c r="F210" s="178" t="s">
        <v>1243</v>
      </c>
      <c r="H210" s="179">
        <v>16.170000000000002</v>
      </c>
      <c r="I210" s="180"/>
      <c r="L210" s="176"/>
      <c r="M210" s="181"/>
      <c r="N210" s="182"/>
      <c r="O210" s="182"/>
      <c r="P210" s="182"/>
      <c r="Q210" s="182"/>
      <c r="R210" s="182"/>
      <c r="S210" s="182"/>
      <c r="T210" s="183"/>
      <c r="AT210" s="177" t="s">
        <v>179</v>
      </c>
      <c r="AU210" s="177" t="s">
        <v>84</v>
      </c>
      <c r="AV210" s="14" t="s">
        <v>84</v>
      </c>
      <c r="AW210" s="14" t="s">
        <v>31</v>
      </c>
      <c r="AX210" s="14" t="s">
        <v>75</v>
      </c>
      <c r="AY210" s="177" t="s">
        <v>168</v>
      </c>
    </row>
    <row r="211" spans="1:65" s="14" customFormat="1">
      <c r="B211" s="176"/>
      <c r="D211" s="163" t="s">
        <v>179</v>
      </c>
      <c r="E211" s="177" t="s">
        <v>1</v>
      </c>
      <c r="F211" s="178" t="s">
        <v>1244</v>
      </c>
      <c r="H211" s="179">
        <v>11.742000000000001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7" t="s">
        <v>179</v>
      </c>
      <c r="AU211" s="177" t="s">
        <v>84</v>
      </c>
      <c r="AV211" s="14" t="s">
        <v>84</v>
      </c>
      <c r="AW211" s="14" t="s">
        <v>31</v>
      </c>
      <c r="AX211" s="14" t="s">
        <v>75</v>
      </c>
      <c r="AY211" s="177" t="s">
        <v>168</v>
      </c>
    </row>
    <row r="212" spans="1:65" s="14" customFormat="1">
      <c r="B212" s="176"/>
      <c r="D212" s="163" t="s">
        <v>179</v>
      </c>
      <c r="E212" s="177" t="s">
        <v>1</v>
      </c>
      <c r="F212" s="178" t="s">
        <v>1245</v>
      </c>
      <c r="H212" s="179">
        <v>8.1370000000000005</v>
      </c>
      <c r="I212" s="180"/>
      <c r="L212" s="176"/>
      <c r="M212" s="181"/>
      <c r="N212" s="182"/>
      <c r="O212" s="182"/>
      <c r="P212" s="182"/>
      <c r="Q212" s="182"/>
      <c r="R212" s="182"/>
      <c r="S212" s="182"/>
      <c r="T212" s="183"/>
      <c r="AT212" s="177" t="s">
        <v>179</v>
      </c>
      <c r="AU212" s="177" t="s">
        <v>84</v>
      </c>
      <c r="AV212" s="14" t="s">
        <v>84</v>
      </c>
      <c r="AW212" s="14" t="s">
        <v>31</v>
      </c>
      <c r="AX212" s="14" t="s">
        <v>75</v>
      </c>
      <c r="AY212" s="177" t="s">
        <v>168</v>
      </c>
    </row>
    <row r="213" spans="1:65" s="14" customFormat="1">
      <c r="B213" s="176"/>
      <c r="D213" s="163" t="s">
        <v>179</v>
      </c>
      <c r="E213" s="177" t="s">
        <v>1</v>
      </c>
      <c r="F213" s="178" t="s">
        <v>1246</v>
      </c>
      <c r="H213" s="179">
        <v>12.772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77" t="s">
        <v>179</v>
      </c>
      <c r="AU213" s="177" t="s">
        <v>84</v>
      </c>
      <c r="AV213" s="14" t="s">
        <v>84</v>
      </c>
      <c r="AW213" s="14" t="s">
        <v>31</v>
      </c>
      <c r="AX213" s="14" t="s">
        <v>75</v>
      </c>
      <c r="AY213" s="177" t="s">
        <v>168</v>
      </c>
    </row>
    <row r="214" spans="1:65" s="14" customFormat="1">
      <c r="B214" s="176"/>
      <c r="D214" s="163" t="s">
        <v>179</v>
      </c>
      <c r="E214" s="177" t="s">
        <v>1</v>
      </c>
      <c r="F214" s="178" t="s">
        <v>1247</v>
      </c>
      <c r="H214" s="179">
        <v>2.8839999999999999</v>
      </c>
      <c r="I214" s="180"/>
      <c r="L214" s="176"/>
      <c r="M214" s="181"/>
      <c r="N214" s="182"/>
      <c r="O214" s="182"/>
      <c r="P214" s="182"/>
      <c r="Q214" s="182"/>
      <c r="R214" s="182"/>
      <c r="S214" s="182"/>
      <c r="T214" s="183"/>
      <c r="AT214" s="177" t="s">
        <v>179</v>
      </c>
      <c r="AU214" s="177" t="s">
        <v>84</v>
      </c>
      <c r="AV214" s="14" t="s">
        <v>84</v>
      </c>
      <c r="AW214" s="14" t="s">
        <v>31</v>
      </c>
      <c r="AX214" s="14" t="s">
        <v>75</v>
      </c>
      <c r="AY214" s="177" t="s">
        <v>168</v>
      </c>
    </row>
    <row r="215" spans="1:65" s="14" customFormat="1">
      <c r="B215" s="176"/>
      <c r="D215" s="163" t="s">
        <v>179</v>
      </c>
      <c r="E215" s="177" t="s">
        <v>1</v>
      </c>
      <c r="F215" s="178" t="s">
        <v>1248</v>
      </c>
      <c r="H215" s="179">
        <v>14.07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7" t="s">
        <v>179</v>
      </c>
      <c r="AU215" s="177" t="s">
        <v>84</v>
      </c>
      <c r="AV215" s="14" t="s">
        <v>84</v>
      </c>
      <c r="AW215" s="14" t="s">
        <v>31</v>
      </c>
      <c r="AX215" s="14" t="s">
        <v>75</v>
      </c>
      <c r="AY215" s="177" t="s">
        <v>168</v>
      </c>
    </row>
    <row r="216" spans="1:65" s="14" customFormat="1">
      <c r="B216" s="176"/>
      <c r="D216" s="163" t="s">
        <v>179</v>
      </c>
      <c r="E216" s="177" t="s">
        <v>1</v>
      </c>
      <c r="F216" s="178" t="s">
        <v>1249</v>
      </c>
      <c r="H216" s="179">
        <v>-12.693</v>
      </c>
      <c r="I216" s="180"/>
      <c r="L216" s="176"/>
      <c r="M216" s="181"/>
      <c r="N216" s="182"/>
      <c r="O216" s="182"/>
      <c r="P216" s="182"/>
      <c r="Q216" s="182"/>
      <c r="R216" s="182"/>
      <c r="S216" s="182"/>
      <c r="T216" s="183"/>
      <c r="AT216" s="177" t="s">
        <v>179</v>
      </c>
      <c r="AU216" s="177" t="s">
        <v>84</v>
      </c>
      <c r="AV216" s="14" t="s">
        <v>84</v>
      </c>
      <c r="AW216" s="14" t="s">
        <v>31</v>
      </c>
      <c r="AX216" s="14" t="s">
        <v>75</v>
      </c>
      <c r="AY216" s="177" t="s">
        <v>168</v>
      </c>
    </row>
    <row r="217" spans="1:65" s="15" customFormat="1">
      <c r="B217" s="184"/>
      <c r="D217" s="163" t="s">
        <v>179</v>
      </c>
      <c r="E217" s="185" t="s">
        <v>1</v>
      </c>
      <c r="F217" s="186" t="s">
        <v>184</v>
      </c>
      <c r="H217" s="187">
        <v>69.207000000000008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179</v>
      </c>
      <c r="AU217" s="185" t="s">
        <v>84</v>
      </c>
      <c r="AV217" s="15" t="s">
        <v>108</v>
      </c>
      <c r="AW217" s="15" t="s">
        <v>31</v>
      </c>
      <c r="AX217" s="15" t="s">
        <v>82</v>
      </c>
      <c r="AY217" s="185" t="s">
        <v>168</v>
      </c>
    </row>
    <row r="218" spans="1:65" s="2" customFormat="1" ht="16.5" customHeight="1">
      <c r="A218" s="33"/>
      <c r="B218" s="149"/>
      <c r="C218" s="150" t="s">
        <v>266</v>
      </c>
      <c r="D218" s="150" t="s">
        <v>170</v>
      </c>
      <c r="E218" s="151" t="s">
        <v>289</v>
      </c>
      <c r="F218" s="152" t="s">
        <v>290</v>
      </c>
      <c r="G218" s="153" t="s">
        <v>254</v>
      </c>
      <c r="H218" s="154">
        <v>3.95</v>
      </c>
      <c r="I218" s="155"/>
      <c r="J218" s="156">
        <f>ROUND(I218*H218,2)</f>
        <v>0</v>
      </c>
      <c r="K218" s="152" t="s">
        <v>187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3.6900000000000002E-2</v>
      </c>
      <c r="R218" s="159">
        <f>Q218*H218</f>
        <v>0.14575500000000002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291</v>
      </c>
    </row>
    <row r="219" spans="1:65" s="2" customFormat="1" ht="58.5">
      <c r="A219" s="33"/>
      <c r="B219" s="34"/>
      <c r="C219" s="33"/>
      <c r="D219" s="163" t="s">
        <v>175</v>
      </c>
      <c r="E219" s="33"/>
      <c r="F219" s="164" t="s">
        <v>292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2" customFormat="1" ht="19.5">
      <c r="A220" s="33"/>
      <c r="B220" s="34"/>
      <c r="C220" s="33"/>
      <c r="D220" s="163" t="s">
        <v>177</v>
      </c>
      <c r="E220" s="33"/>
      <c r="F220" s="168" t="s">
        <v>1189</v>
      </c>
      <c r="G220" s="33"/>
      <c r="H220" s="33"/>
      <c r="I220" s="165"/>
      <c r="J220" s="33"/>
      <c r="K220" s="33"/>
      <c r="L220" s="34"/>
      <c r="M220" s="166"/>
      <c r="N220" s="167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177</v>
      </c>
      <c r="AU220" s="18" t="s">
        <v>84</v>
      </c>
    </row>
    <row r="221" spans="1:65" s="14" customFormat="1">
      <c r="B221" s="176"/>
      <c r="D221" s="163" t="s">
        <v>179</v>
      </c>
      <c r="E221" s="177" t="s">
        <v>1</v>
      </c>
      <c r="F221" s="178" t="s">
        <v>1250</v>
      </c>
      <c r="H221" s="179">
        <v>1.35</v>
      </c>
      <c r="I221" s="180"/>
      <c r="L221" s="176"/>
      <c r="M221" s="181"/>
      <c r="N221" s="182"/>
      <c r="O221" s="182"/>
      <c r="P221" s="182"/>
      <c r="Q221" s="182"/>
      <c r="R221" s="182"/>
      <c r="S221" s="182"/>
      <c r="T221" s="183"/>
      <c r="AT221" s="177" t="s">
        <v>179</v>
      </c>
      <c r="AU221" s="177" t="s">
        <v>84</v>
      </c>
      <c r="AV221" s="14" t="s">
        <v>84</v>
      </c>
      <c r="AW221" s="14" t="s">
        <v>31</v>
      </c>
      <c r="AX221" s="14" t="s">
        <v>75</v>
      </c>
      <c r="AY221" s="177" t="s">
        <v>168</v>
      </c>
    </row>
    <row r="222" spans="1:65" s="14" customFormat="1">
      <c r="B222" s="176"/>
      <c r="D222" s="163" t="s">
        <v>179</v>
      </c>
      <c r="E222" s="177" t="s">
        <v>1</v>
      </c>
      <c r="F222" s="178" t="s">
        <v>1251</v>
      </c>
      <c r="H222" s="179">
        <v>1.3</v>
      </c>
      <c r="I222" s="180"/>
      <c r="L222" s="176"/>
      <c r="M222" s="181"/>
      <c r="N222" s="182"/>
      <c r="O222" s="182"/>
      <c r="P222" s="182"/>
      <c r="Q222" s="182"/>
      <c r="R222" s="182"/>
      <c r="S222" s="182"/>
      <c r="T222" s="183"/>
      <c r="AT222" s="177" t="s">
        <v>179</v>
      </c>
      <c r="AU222" s="177" t="s">
        <v>84</v>
      </c>
      <c r="AV222" s="14" t="s">
        <v>84</v>
      </c>
      <c r="AW222" s="14" t="s">
        <v>31</v>
      </c>
      <c r="AX222" s="14" t="s">
        <v>75</v>
      </c>
      <c r="AY222" s="177" t="s">
        <v>168</v>
      </c>
    </row>
    <row r="223" spans="1:65" s="14" customFormat="1">
      <c r="B223" s="176"/>
      <c r="D223" s="163" t="s">
        <v>179</v>
      </c>
      <c r="E223" s="177" t="s">
        <v>1</v>
      </c>
      <c r="F223" s="178" t="s">
        <v>1252</v>
      </c>
      <c r="H223" s="179">
        <v>1.3</v>
      </c>
      <c r="I223" s="180"/>
      <c r="L223" s="176"/>
      <c r="M223" s="181"/>
      <c r="N223" s="182"/>
      <c r="O223" s="182"/>
      <c r="P223" s="182"/>
      <c r="Q223" s="182"/>
      <c r="R223" s="182"/>
      <c r="S223" s="182"/>
      <c r="T223" s="183"/>
      <c r="AT223" s="177" t="s">
        <v>179</v>
      </c>
      <c r="AU223" s="177" t="s">
        <v>84</v>
      </c>
      <c r="AV223" s="14" t="s">
        <v>84</v>
      </c>
      <c r="AW223" s="14" t="s">
        <v>31</v>
      </c>
      <c r="AX223" s="14" t="s">
        <v>75</v>
      </c>
      <c r="AY223" s="177" t="s">
        <v>168</v>
      </c>
    </row>
    <row r="224" spans="1:65" s="15" customFormat="1">
      <c r="B224" s="184"/>
      <c r="D224" s="163" t="s">
        <v>179</v>
      </c>
      <c r="E224" s="185" t="s">
        <v>1</v>
      </c>
      <c r="F224" s="186" t="s">
        <v>184</v>
      </c>
      <c r="H224" s="187">
        <v>3.95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179</v>
      </c>
      <c r="AU224" s="185" t="s">
        <v>84</v>
      </c>
      <c r="AV224" s="15" t="s">
        <v>108</v>
      </c>
      <c r="AW224" s="15" t="s">
        <v>31</v>
      </c>
      <c r="AX224" s="15" t="s">
        <v>82</v>
      </c>
      <c r="AY224" s="185" t="s">
        <v>168</v>
      </c>
    </row>
    <row r="225" spans="1:65" s="2" customFormat="1" ht="33" customHeight="1">
      <c r="A225" s="33"/>
      <c r="B225" s="149"/>
      <c r="C225" s="150" t="s">
        <v>274</v>
      </c>
      <c r="D225" s="150" t="s">
        <v>170</v>
      </c>
      <c r="E225" s="151" t="s">
        <v>296</v>
      </c>
      <c r="F225" s="152" t="s">
        <v>297</v>
      </c>
      <c r="G225" s="153" t="s">
        <v>254</v>
      </c>
      <c r="H225" s="154">
        <v>16.77</v>
      </c>
      <c r="I225" s="155"/>
      <c r="J225" s="156">
        <f>ROUND(I225*H225,2)</f>
        <v>0</v>
      </c>
      <c r="K225" s="152" t="s">
        <v>187</v>
      </c>
      <c r="L225" s="34"/>
      <c r="M225" s="157" t="s">
        <v>1</v>
      </c>
      <c r="N225" s="158" t="s">
        <v>40</v>
      </c>
      <c r="O225" s="59"/>
      <c r="P225" s="159">
        <f>O225*H225</f>
        <v>0</v>
      </c>
      <c r="Q225" s="159">
        <v>3.6900000000000002E-2</v>
      </c>
      <c r="R225" s="159">
        <f>Q225*H225</f>
        <v>0.61881300000000006</v>
      </c>
      <c r="S225" s="159">
        <v>0</v>
      </c>
      <c r="T225" s="16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1" t="s">
        <v>108</v>
      </c>
      <c r="AT225" s="161" t="s">
        <v>170</v>
      </c>
      <c r="AU225" s="161" t="s">
        <v>84</v>
      </c>
      <c r="AY225" s="18" t="s">
        <v>168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8" t="s">
        <v>82</v>
      </c>
      <c r="BK225" s="162">
        <f>ROUND(I225*H225,2)</f>
        <v>0</v>
      </c>
      <c r="BL225" s="18" t="s">
        <v>108</v>
      </c>
      <c r="BM225" s="161" t="s">
        <v>298</v>
      </c>
    </row>
    <row r="226" spans="1:65" s="2" customFormat="1" ht="58.5">
      <c r="A226" s="33"/>
      <c r="B226" s="34"/>
      <c r="C226" s="33"/>
      <c r="D226" s="163" t="s">
        <v>175</v>
      </c>
      <c r="E226" s="33"/>
      <c r="F226" s="164" t="s">
        <v>299</v>
      </c>
      <c r="G226" s="33"/>
      <c r="H226" s="33"/>
      <c r="I226" s="165"/>
      <c r="J226" s="33"/>
      <c r="K226" s="33"/>
      <c r="L226" s="34"/>
      <c r="M226" s="166"/>
      <c r="N226" s="167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175</v>
      </c>
      <c r="AU226" s="18" t="s">
        <v>84</v>
      </c>
    </row>
    <row r="227" spans="1:65" s="2" customFormat="1" ht="19.5">
      <c r="A227" s="33"/>
      <c r="B227" s="34"/>
      <c r="C227" s="33"/>
      <c r="D227" s="163" t="s">
        <v>177</v>
      </c>
      <c r="E227" s="33"/>
      <c r="F227" s="168" t="s">
        <v>1189</v>
      </c>
      <c r="G227" s="33"/>
      <c r="H227" s="33"/>
      <c r="I227" s="165"/>
      <c r="J227" s="33"/>
      <c r="K227" s="33"/>
      <c r="L227" s="34"/>
      <c r="M227" s="166"/>
      <c r="N227" s="167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177</v>
      </c>
      <c r="AU227" s="18" t="s">
        <v>84</v>
      </c>
    </row>
    <row r="228" spans="1:65" s="14" customFormat="1">
      <c r="B228" s="176"/>
      <c r="D228" s="163" t="s">
        <v>179</v>
      </c>
      <c r="E228" s="177" t="s">
        <v>1</v>
      </c>
      <c r="F228" s="178" t="s">
        <v>1253</v>
      </c>
      <c r="H228" s="179">
        <v>4.05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179</v>
      </c>
      <c r="AU228" s="177" t="s">
        <v>84</v>
      </c>
      <c r="AV228" s="14" t="s">
        <v>84</v>
      </c>
      <c r="AW228" s="14" t="s">
        <v>31</v>
      </c>
      <c r="AX228" s="14" t="s">
        <v>75</v>
      </c>
      <c r="AY228" s="177" t="s">
        <v>168</v>
      </c>
    </row>
    <row r="229" spans="1:65" s="14" customFormat="1">
      <c r="B229" s="176"/>
      <c r="D229" s="163" t="s">
        <v>179</v>
      </c>
      <c r="E229" s="177" t="s">
        <v>1</v>
      </c>
      <c r="F229" s="178" t="s">
        <v>1254</v>
      </c>
      <c r="H229" s="179">
        <v>3.9</v>
      </c>
      <c r="I229" s="180"/>
      <c r="L229" s="176"/>
      <c r="M229" s="181"/>
      <c r="N229" s="182"/>
      <c r="O229" s="182"/>
      <c r="P229" s="182"/>
      <c r="Q229" s="182"/>
      <c r="R229" s="182"/>
      <c r="S229" s="182"/>
      <c r="T229" s="183"/>
      <c r="AT229" s="177" t="s">
        <v>179</v>
      </c>
      <c r="AU229" s="177" t="s">
        <v>84</v>
      </c>
      <c r="AV229" s="14" t="s">
        <v>84</v>
      </c>
      <c r="AW229" s="14" t="s">
        <v>31</v>
      </c>
      <c r="AX229" s="14" t="s">
        <v>75</v>
      </c>
      <c r="AY229" s="177" t="s">
        <v>168</v>
      </c>
    </row>
    <row r="230" spans="1:65" s="14" customFormat="1">
      <c r="B230" s="176"/>
      <c r="D230" s="163" t="s">
        <v>179</v>
      </c>
      <c r="E230" s="177" t="s">
        <v>1</v>
      </c>
      <c r="F230" s="178" t="s">
        <v>1255</v>
      </c>
      <c r="H230" s="179">
        <v>3.78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77" t="s">
        <v>179</v>
      </c>
      <c r="AU230" s="177" t="s">
        <v>84</v>
      </c>
      <c r="AV230" s="14" t="s">
        <v>84</v>
      </c>
      <c r="AW230" s="14" t="s">
        <v>31</v>
      </c>
      <c r="AX230" s="14" t="s">
        <v>75</v>
      </c>
      <c r="AY230" s="177" t="s">
        <v>168</v>
      </c>
    </row>
    <row r="231" spans="1:65" s="14" customFormat="1">
      <c r="B231" s="176"/>
      <c r="D231" s="163" t="s">
        <v>179</v>
      </c>
      <c r="E231" s="177" t="s">
        <v>1</v>
      </c>
      <c r="F231" s="178" t="s">
        <v>1256</v>
      </c>
      <c r="H231" s="179">
        <v>1.26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179</v>
      </c>
      <c r="AU231" s="177" t="s">
        <v>84</v>
      </c>
      <c r="AV231" s="14" t="s">
        <v>84</v>
      </c>
      <c r="AW231" s="14" t="s">
        <v>31</v>
      </c>
      <c r="AX231" s="14" t="s">
        <v>75</v>
      </c>
      <c r="AY231" s="177" t="s">
        <v>168</v>
      </c>
    </row>
    <row r="232" spans="1:65" s="14" customFormat="1">
      <c r="B232" s="176"/>
      <c r="D232" s="163" t="s">
        <v>179</v>
      </c>
      <c r="E232" s="177" t="s">
        <v>1</v>
      </c>
      <c r="F232" s="178" t="s">
        <v>1257</v>
      </c>
      <c r="H232" s="179">
        <v>3.78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179</v>
      </c>
      <c r="AU232" s="177" t="s">
        <v>84</v>
      </c>
      <c r="AV232" s="14" t="s">
        <v>84</v>
      </c>
      <c r="AW232" s="14" t="s">
        <v>31</v>
      </c>
      <c r="AX232" s="14" t="s">
        <v>75</v>
      </c>
      <c r="AY232" s="177" t="s">
        <v>168</v>
      </c>
    </row>
    <row r="233" spans="1:65" s="15" customFormat="1">
      <c r="B233" s="184"/>
      <c r="D233" s="163" t="s">
        <v>179</v>
      </c>
      <c r="E233" s="185" t="s">
        <v>1</v>
      </c>
      <c r="F233" s="186" t="s">
        <v>184</v>
      </c>
      <c r="H233" s="187">
        <v>16.77</v>
      </c>
      <c r="I233" s="188"/>
      <c r="L233" s="184"/>
      <c r="M233" s="189"/>
      <c r="N233" s="190"/>
      <c r="O233" s="190"/>
      <c r="P233" s="190"/>
      <c r="Q233" s="190"/>
      <c r="R233" s="190"/>
      <c r="S233" s="190"/>
      <c r="T233" s="191"/>
      <c r="AT233" s="185" t="s">
        <v>179</v>
      </c>
      <c r="AU233" s="185" t="s">
        <v>84</v>
      </c>
      <c r="AV233" s="15" t="s">
        <v>108</v>
      </c>
      <c r="AW233" s="15" t="s">
        <v>31</v>
      </c>
      <c r="AX233" s="15" t="s">
        <v>82</v>
      </c>
      <c r="AY233" s="185" t="s">
        <v>168</v>
      </c>
    </row>
    <row r="234" spans="1:65" s="2" customFormat="1" ht="24.2" customHeight="1">
      <c r="A234" s="33"/>
      <c r="B234" s="149"/>
      <c r="C234" s="150" t="s">
        <v>282</v>
      </c>
      <c r="D234" s="150" t="s">
        <v>170</v>
      </c>
      <c r="E234" s="151" t="s">
        <v>304</v>
      </c>
      <c r="F234" s="152" t="s">
        <v>305</v>
      </c>
      <c r="G234" s="153" t="s">
        <v>173</v>
      </c>
      <c r="H234" s="154">
        <v>17.5</v>
      </c>
      <c r="I234" s="155"/>
      <c r="J234" s="156">
        <f>ROUND(I234*H234,2)</f>
        <v>0</v>
      </c>
      <c r="K234" s="152" t="s">
        <v>187</v>
      </c>
      <c r="L234" s="34"/>
      <c r="M234" s="157" t="s">
        <v>1</v>
      </c>
      <c r="N234" s="158" t="s">
        <v>40</v>
      </c>
      <c r="O234" s="59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108</v>
      </c>
      <c r="AT234" s="161" t="s">
        <v>170</v>
      </c>
      <c r="AU234" s="161" t="s">
        <v>84</v>
      </c>
      <c r="AY234" s="18" t="s">
        <v>168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82</v>
      </c>
      <c r="BK234" s="162">
        <f>ROUND(I234*H234,2)</f>
        <v>0</v>
      </c>
      <c r="BL234" s="18" t="s">
        <v>108</v>
      </c>
      <c r="BM234" s="161" t="s">
        <v>1258</v>
      </c>
    </row>
    <row r="235" spans="1:65" s="2" customFormat="1" ht="19.5">
      <c r="A235" s="33"/>
      <c r="B235" s="34"/>
      <c r="C235" s="33"/>
      <c r="D235" s="163" t="s">
        <v>175</v>
      </c>
      <c r="E235" s="33"/>
      <c r="F235" s="164" t="s">
        <v>307</v>
      </c>
      <c r="G235" s="33"/>
      <c r="H235" s="33"/>
      <c r="I235" s="165"/>
      <c r="J235" s="33"/>
      <c r="K235" s="33"/>
      <c r="L235" s="34"/>
      <c r="M235" s="166"/>
      <c r="N235" s="167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175</v>
      </c>
      <c r="AU235" s="18" t="s">
        <v>84</v>
      </c>
    </row>
    <row r="236" spans="1:65" s="2" customFormat="1" ht="19.5">
      <c r="A236" s="33"/>
      <c r="B236" s="34"/>
      <c r="C236" s="33"/>
      <c r="D236" s="163" t="s">
        <v>177</v>
      </c>
      <c r="E236" s="33"/>
      <c r="F236" s="168" t="s">
        <v>1189</v>
      </c>
      <c r="G236" s="33"/>
      <c r="H236" s="33"/>
      <c r="I236" s="165"/>
      <c r="J236" s="33"/>
      <c r="K236" s="33"/>
      <c r="L236" s="34"/>
      <c r="M236" s="166"/>
      <c r="N236" s="167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177</v>
      </c>
      <c r="AU236" s="18" t="s">
        <v>84</v>
      </c>
    </row>
    <row r="237" spans="1:65" s="13" customFormat="1" ht="22.5">
      <c r="B237" s="169"/>
      <c r="D237" s="163" t="s">
        <v>179</v>
      </c>
      <c r="E237" s="170" t="s">
        <v>1</v>
      </c>
      <c r="F237" s="171" t="s">
        <v>308</v>
      </c>
      <c r="H237" s="170" t="s">
        <v>1</v>
      </c>
      <c r="I237" s="172"/>
      <c r="L237" s="169"/>
      <c r="M237" s="173"/>
      <c r="N237" s="174"/>
      <c r="O237" s="174"/>
      <c r="P237" s="174"/>
      <c r="Q237" s="174"/>
      <c r="R237" s="174"/>
      <c r="S237" s="174"/>
      <c r="T237" s="175"/>
      <c r="AT237" s="170" t="s">
        <v>179</v>
      </c>
      <c r="AU237" s="170" t="s">
        <v>84</v>
      </c>
      <c r="AV237" s="13" t="s">
        <v>82</v>
      </c>
      <c r="AW237" s="13" t="s">
        <v>31</v>
      </c>
      <c r="AX237" s="13" t="s">
        <v>75</v>
      </c>
      <c r="AY237" s="170" t="s">
        <v>168</v>
      </c>
    </row>
    <row r="238" spans="1:65" s="14" customFormat="1">
      <c r="B238" s="176"/>
      <c r="D238" s="163" t="s">
        <v>179</v>
      </c>
      <c r="E238" s="177" t="s">
        <v>1</v>
      </c>
      <c r="F238" s="178" t="s">
        <v>1259</v>
      </c>
      <c r="H238" s="179">
        <v>2.8</v>
      </c>
      <c r="I238" s="180"/>
      <c r="L238" s="176"/>
      <c r="M238" s="181"/>
      <c r="N238" s="182"/>
      <c r="O238" s="182"/>
      <c r="P238" s="182"/>
      <c r="Q238" s="182"/>
      <c r="R238" s="182"/>
      <c r="S238" s="182"/>
      <c r="T238" s="183"/>
      <c r="AT238" s="177" t="s">
        <v>179</v>
      </c>
      <c r="AU238" s="177" t="s">
        <v>84</v>
      </c>
      <c r="AV238" s="14" t="s">
        <v>84</v>
      </c>
      <c r="AW238" s="14" t="s">
        <v>31</v>
      </c>
      <c r="AX238" s="14" t="s">
        <v>75</v>
      </c>
      <c r="AY238" s="177" t="s">
        <v>168</v>
      </c>
    </row>
    <row r="239" spans="1:65" s="14" customFormat="1">
      <c r="B239" s="176"/>
      <c r="D239" s="163" t="s">
        <v>179</v>
      </c>
      <c r="E239" s="177" t="s">
        <v>1</v>
      </c>
      <c r="F239" s="178" t="s">
        <v>1260</v>
      </c>
      <c r="H239" s="179">
        <v>3.1</v>
      </c>
      <c r="I239" s="180"/>
      <c r="L239" s="176"/>
      <c r="M239" s="181"/>
      <c r="N239" s="182"/>
      <c r="O239" s="182"/>
      <c r="P239" s="182"/>
      <c r="Q239" s="182"/>
      <c r="R239" s="182"/>
      <c r="S239" s="182"/>
      <c r="T239" s="183"/>
      <c r="AT239" s="177" t="s">
        <v>179</v>
      </c>
      <c r="AU239" s="177" t="s">
        <v>84</v>
      </c>
      <c r="AV239" s="14" t="s">
        <v>84</v>
      </c>
      <c r="AW239" s="14" t="s">
        <v>31</v>
      </c>
      <c r="AX239" s="14" t="s">
        <v>75</v>
      </c>
      <c r="AY239" s="177" t="s">
        <v>168</v>
      </c>
    </row>
    <row r="240" spans="1:65" s="14" customFormat="1">
      <c r="B240" s="176"/>
      <c r="D240" s="163" t="s">
        <v>179</v>
      </c>
      <c r="E240" s="177" t="s">
        <v>1</v>
      </c>
      <c r="F240" s="178" t="s">
        <v>1261</v>
      </c>
      <c r="H240" s="179">
        <v>7.2</v>
      </c>
      <c r="I240" s="180"/>
      <c r="L240" s="176"/>
      <c r="M240" s="181"/>
      <c r="N240" s="182"/>
      <c r="O240" s="182"/>
      <c r="P240" s="182"/>
      <c r="Q240" s="182"/>
      <c r="R240" s="182"/>
      <c r="S240" s="182"/>
      <c r="T240" s="183"/>
      <c r="AT240" s="177" t="s">
        <v>179</v>
      </c>
      <c r="AU240" s="177" t="s">
        <v>84</v>
      </c>
      <c r="AV240" s="14" t="s">
        <v>84</v>
      </c>
      <c r="AW240" s="14" t="s">
        <v>31</v>
      </c>
      <c r="AX240" s="14" t="s">
        <v>75</v>
      </c>
      <c r="AY240" s="177" t="s">
        <v>168</v>
      </c>
    </row>
    <row r="241" spans="1:65" s="14" customFormat="1">
      <c r="B241" s="176"/>
      <c r="D241" s="163" t="s">
        <v>179</v>
      </c>
      <c r="E241" s="177" t="s">
        <v>1</v>
      </c>
      <c r="F241" s="178" t="s">
        <v>1262</v>
      </c>
      <c r="H241" s="179">
        <v>4.4000000000000004</v>
      </c>
      <c r="I241" s="180"/>
      <c r="L241" s="176"/>
      <c r="M241" s="181"/>
      <c r="N241" s="182"/>
      <c r="O241" s="182"/>
      <c r="P241" s="182"/>
      <c r="Q241" s="182"/>
      <c r="R241" s="182"/>
      <c r="S241" s="182"/>
      <c r="T241" s="183"/>
      <c r="AT241" s="177" t="s">
        <v>179</v>
      </c>
      <c r="AU241" s="177" t="s">
        <v>84</v>
      </c>
      <c r="AV241" s="14" t="s">
        <v>84</v>
      </c>
      <c r="AW241" s="14" t="s">
        <v>31</v>
      </c>
      <c r="AX241" s="14" t="s">
        <v>75</v>
      </c>
      <c r="AY241" s="177" t="s">
        <v>168</v>
      </c>
    </row>
    <row r="242" spans="1:65" s="15" customFormat="1">
      <c r="B242" s="184"/>
      <c r="D242" s="163" t="s">
        <v>179</v>
      </c>
      <c r="E242" s="185" t="s">
        <v>1</v>
      </c>
      <c r="F242" s="186" t="s">
        <v>184</v>
      </c>
      <c r="H242" s="187">
        <v>17.5</v>
      </c>
      <c r="I242" s="188"/>
      <c r="L242" s="184"/>
      <c r="M242" s="189"/>
      <c r="N242" s="190"/>
      <c r="O242" s="190"/>
      <c r="P242" s="190"/>
      <c r="Q242" s="190"/>
      <c r="R242" s="190"/>
      <c r="S242" s="190"/>
      <c r="T242" s="191"/>
      <c r="AT242" s="185" t="s">
        <v>179</v>
      </c>
      <c r="AU242" s="185" t="s">
        <v>84</v>
      </c>
      <c r="AV242" s="15" t="s">
        <v>108</v>
      </c>
      <c r="AW242" s="15" t="s">
        <v>31</v>
      </c>
      <c r="AX242" s="15" t="s">
        <v>82</v>
      </c>
      <c r="AY242" s="185" t="s">
        <v>168</v>
      </c>
    </row>
    <row r="243" spans="1:65" s="2" customFormat="1" ht="24.2" customHeight="1">
      <c r="A243" s="33"/>
      <c r="B243" s="149"/>
      <c r="C243" s="150" t="s">
        <v>288</v>
      </c>
      <c r="D243" s="150" t="s">
        <v>170</v>
      </c>
      <c r="E243" s="151" t="s">
        <v>1263</v>
      </c>
      <c r="F243" s="152" t="s">
        <v>1264</v>
      </c>
      <c r="G243" s="153" t="s">
        <v>269</v>
      </c>
      <c r="H243" s="154">
        <v>5</v>
      </c>
      <c r="I243" s="155"/>
      <c r="J243" s="156">
        <f>ROUND(I243*H243,2)</f>
        <v>0</v>
      </c>
      <c r="K243" s="152" t="s">
        <v>1</v>
      </c>
      <c r="L243" s="34"/>
      <c r="M243" s="157" t="s">
        <v>1</v>
      </c>
      <c r="N243" s="158" t="s">
        <v>40</v>
      </c>
      <c r="O243" s="59"/>
      <c r="P243" s="159">
        <f>O243*H243</f>
        <v>0</v>
      </c>
      <c r="Q243" s="159">
        <v>0</v>
      </c>
      <c r="R243" s="159">
        <f>Q243*H243</f>
        <v>0</v>
      </c>
      <c r="S243" s="159">
        <v>0</v>
      </c>
      <c r="T243" s="16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1" t="s">
        <v>108</v>
      </c>
      <c r="AT243" s="161" t="s">
        <v>170</v>
      </c>
      <c r="AU243" s="161" t="s">
        <v>84</v>
      </c>
      <c r="AY243" s="18" t="s">
        <v>168</v>
      </c>
      <c r="BE243" s="162">
        <f>IF(N243="základní",J243,0)</f>
        <v>0</v>
      </c>
      <c r="BF243" s="162">
        <f>IF(N243="snížená",J243,0)</f>
        <v>0</v>
      </c>
      <c r="BG243" s="162">
        <f>IF(N243="zákl. přenesená",J243,0)</f>
        <v>0</v>
      </c>
      <c r="BH243" s="162">
        <f>IF(N243="sníž. přenesená",J243,0)</f>
        <v>0</v>
      </c>
      <c r="BI243" s="162">
        <f>IF(N243="nulová",J243,0)</f>
        <v>0</v>
      </c>
      <c r="BJ243" s="18" t="s">
        <v>82</v>
      </c>
      <c r="BK243" s="162">
        <f>ROUND(I243*H243,2)</f>
        <v>0</v>
      </c>
      <c r="BL243" s="18" t="s">
        <v>108</v>
      </c>
      <c r="BM243" s="161" t="s">
        <v>1265</v>
      </c>
    </row>
    <row r="244" spans="1:65" s="2" customFormat="1" ht="19.5">
      <c r="A244" s="33"/>
      <c r="B244" s="34"/>
      <c r="C244" s="33"/>
      <c r="D244" s="163" t="s">
        <v>175</v>
      </c>
      <c r="E244" s="33"/>
      <c r="F244" s="164" t="s">
        <v>1264</v>
      </c>
      <c r="G244" s="33"/>
      <c r="H244" s="33"/>
      <c r="I244" s="165"/>
      <c r="J244" s="33"/>
      <c r="K244" s="33"/>
      <c r="L244" s="34"/>
      <c r="M244" s="166"/>
      <c r="N244" s="167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175</v>
      </c>
      <c r="AU244" s="18" t="s">
        <v>84</v>
      </c>
    </row>
    <row r="245" spans="1:65" s="14" customFormat="1">
      <c r="B245" s="176"/>
      <c r="D245" s="163" t="s">
        <v>179</v>
      </c>
      <c r="E245" s="177" t="s">
        <v>1</v>
      </c>
      <c r="F245" s="178" t="s">
        <v>1266</v>
      </c>
      <c r="H245" s="179">
        <v>5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77" t="s">
        <v>179</v>
      </c>
      <c r="AU245" s="177" t="s">
        <v>84</v>
      </c>
      <c r="AV245" s="14" t="s">
        <v>84</v>
      </c>
      <c r="AW245" s="14" t="s">
        <v>31</v>
      </c>
      <c r="AX245" s="14" t="s">
        <v>82</v>
      </c>
      <c r="AY245" s="177" t="s">
        <v>168</v>
      </c>
    </row>
    <row r="246" spans="1:65" s="2" customFormat="1" ht="33" customHeight="1">
      <c r="A246" s="33"/>
      <c r="B246" s="149"/>
      <c r="C246" s="150" t="s">
        <v>8</v>
      </c>
      <c r="D246" s="150" t="s">
        <v>170</v>
      </c>
      <c r="E246" s="151" t="s">
        <v>349</v>
      </c>
      <c r="F246" s="152" t="s">
        <v>350</v>
      </c>
      <c r="G246" s="153" t="s">
        <v>319</v>
      </c>
      <c r="H246" s="154">
        <v>32.575000000000003</v>
      </c>
      <c r="I246" s="155"/>
      <c r="J246" s="156">
        <f>ROUND(I246*H246,2)</f>
        <v>0</v>
      </c>
      <c r="K246" s="152" t="s">
        <v>187</v>
      </c>
      <c r="L246" s="34"/>
      <c r="M246" s="157" t="s">
        <v>1</v>
      </c>
      <c r="N246" s="158" t="s">
        <v>40</v>
      </c>
      <c r="O246" s="59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1" t="s">
        <v>108</v>
      </c>
      <c r="AT246" s="161" t="s">
        <v>170</v>
      </c>
      <c r="AU246" s="161" t="s">
        <v>84</v>
      </c>
      <c r="AY246" s="18" t="s">
        <v>168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82</v>
      </c>
      <c r="BK246" s="162">
        <f>ROUND(I246*H246,2)</f>
        <v>0</v>
      </c>
      <c r="BL246" s="18" t="s">
        <v>108</v>
      </c>
      <c r="BM246" s="161" t="s">
        <v>1267</v>
      </c>
    </row>
    <row r="247" spans="1:65" s="2" customFormat="1" ht="29.25">
      <c r="A247" s="33"/>
      <c r="B247" s="34"/>
      <c r="C247" s="33"/>
      <c r="D247" s="163" t="s">
        <v>175</v>
      </c>
      <c r="E247" s="33"/>
      <c r="F247" s="164" t="s">
        <v>352</v>
      </c>
      <c r="G247" s="33"/>
      <c r="H247" s="33"/>
      <c r="I247" s="165"/>
      <c r="J247" s="33"/>
      <c r="K247" s="33"/>
      <c r="L247" s="34"/>
      <c r="M247" s="166"/>
      <c r="N247" s="167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175</v>
      </c>
      <c r="AU247" s="18" t="s">
        <v>84</v>
      </c>
    </row>
    <row r="248" spans="1:65" s="2" customFormat="1" ht="29.25">
      <c r="A248" s="33"/>
      <c r="B248" s="34"/>
      <c r="C248" s="33"/>
      <c r="D248" s="163" t="s">
        <v>177</v>
      </c>
      <c r="E248" s="33"/>
      <c r="F248" s="168" t="s">
        <v>1268</v>
      </c>
      <c r="G248" s="33"/>
      <c r="H248" s="33"/>
      <c r="I248" s="165"/>
      <c r="J248" s="33"/>
      <c r="K248" s="33"/>
      <c r="L248" s="34"/>
      <c r="M248" s="166"/>
      <c r="N248" s="167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177</v>
      </c>
      <c r="AU248" s="18" t="s">
        <v>84</v>
      </c>
    </row>
    <row r="249" spans="1:65" s="13" customFormat="1">
      <c r="B249" s="169"/>
      <c r="D249" s="163" t="s">
        <v>179</v>
      </c>
      <c r="E249" s="170" t="s">
        <v>1</v>
      </c>
      <c r="F249" s="171" t="s">
        <v>1269</v>
      </c>
      <c r="H249" s="170" t="s">
        <v>1</v>
      </c>
      <c r="I249" s="172"/>
      <c r="L249" s="169"/>
      <c r="M249" s="173"/>
      <c r="N249" s="174"/>
      <c r="O249" s="174"/>
      <c r="P249" s="174"/>
      <c r="Q249" s="174"/>
      <c r="R249" s="174"/>
      <c r="S249" s="174"/>
      <c r="T249" s="175"/>
      <c r="AT249" s="170" t="s">
        <v>179</v>
      </c>
      <c r="AU249" s="170" t="s">
        <v>84</v>
      </c>
      <c r="AV249" s="13" t="s">
        <v>82</v>
      </c>
      <c r="AW249" s="13" t="s">
        <v>31</v>
      </c>
      <c r="AX249" s="13" t="s">
        <v>75</v>
      </c>
      <c r="AY249" s="170" t="s">
        <v>168</v>
      </c>
    </row>
    <row r="250" spans="1:65" s="14" customFormat="1">
      <c r="B250" s="176"/>
      <c r="D250" s="163" t="s">
        <v>179</v>
      </c>
      <c r="E250" s="177" t="s">
        <v>1</v>
      </c>
      <c r="F250" s="178" t="s">
        <v>1270</v>
      </c>
      <c r="H250" s="179">
        <v>22.984000000000002</v>
      </c>
      <c r="I250" s="180"/>
      <c r="L250" s="176"/>
      <c r="M250" s="181"/>
      <c r="N250" s="182"/>
      <c r="O250" s="182"/>
      <c r="P250" s="182"/>
      <c r="Q250" s="182"/>
      <c r="R250" s="182"/>
      <c r="S250" s="182"/>
      <c r="T250" s="183"/>
      <c r="AT250" s="177" t="s">
        <v>179</v>
      </c>
      <c r="AU250" s="177" t="s">
        <v>84</v>
      </c>
      <c r="AV250" s="14" t="s">
        <v>84</v>
      </c>
      <c r="AW250" s="14" t="s">
        <v>31</v>
      </c>
      <c r="AX250" s="14" t="s">
        <v>75</v>
      </c>
      <c r="AY250" s="177" t="s">
        <v>168</v>
      </c>
    </row>
    <row r="251" spans="1:65" s="14" customFormat="1">
      <c r="B251" s="176"/>
      <c r="D251" s="163" t="s">
        <v>179</v>
      </c>
      <c r="E251" s="177" t="s">
        <v>1</v>
      </c>
      <c r="F251" s="178" t="s">
        <v>1271</v>
      </c>
      <c r="H251" s="179">
        <v>22.722999999999999</v>
      </c>
      <c r="I251" s="180"/>
      <c r="L251" s="176"/>
      <c r="M251" s="181"/>
      <c r="N251" s="182"/>
      <c r="O251" s="182"/>
      <c r="P251" s="182"/>
      <c r="Q251" s="182"/>
      <c r="R251" s="182"/>
      <c r="S251" s="182"/>
      <c r="T251" s="183"/>
      <c r="AT251" s="177" t="s">
        <v>179</v>
      </c>
      <c r="AU251" s="177" t="s">
        <v>84</v>
      </c>
      <c r="AV251" s="14" t="s">
        <v>84</v>
      </c>
      <c r="AW251" s="14" t="s">
        <v>31</v>
      </c>
      <c r="AX251" s="14" t="s">
        <v>75</v>
      </c>
      <c r="AY251" s="177" t="s">
        <v>168</v>
      </c>
    </row>
    <row r="252" spans="1:65" s="14" customFormat="1">
      <c r="B252" s="176"/>
      <c r="D252" s="163" t="s">
        <v>179</v>
      </c>
      <c r="E252" s="177" t="s">
        <v>1</v>
      </c>
      <c r="F252" s="178" t="s">
        <v>1272</v>
      </c>
      <c r="H252" s="179">
        <v>13.43</v>
      </c>
      <c r="I252" s="180"/>
      <c r="L252" s="176"/>
      <c r="M252" s="181"/>
      <c r="N252" s="182"/>
      <c r="O252" s="182"/>
      <c r="P252" s="182"/>
      <c r="Q252" s="182"/>
      <c r="R252" s="182"/>
      <c r="S252" s="182"/>
      <c r="T252" s="183"/>
      <c r="AT252" s="177" t="s">
        <v>179</v>
      </c>
      <c r="AU252" s="177" t="s">
        <v>84</v>
      </c>
      <c r="AV252" s="14" t="s">
        <v>84</v>
      </c>
      <c r="AW252" s="14" t="s">
        <v>31</v>
      </c>
      <c r="AX252" s="14" t="s">
        <v>75</v>
      </c>
      <c r="AY252" s="177" t="s">
        <v>168</v>
      </c>
    </row>
    <row r="253" spans="1:65" s="14" customFormat="1">
      <c r="B253" s="176"/>
      <c r="D253" s="163" t="s">
        <v>179</v>
      </c>
      <c r="E253" s="177" t="s">
        <v>1</v>
      </c>
      <c r="F253" s="178" t="s">
        <v>1273</v>
      </c>
      <c r="H253" s="179">
        <v>11.298</v>
      </c>
      <c r="I253" s="180"/>
      <c r="L253" s="176"/>
      <c r="M253" s="181"/>
      <c r="N253" s="182"/>
      <c r="O253" s="182"/>
      <c r="P253" s="182"/>
      <c r="Q253" s="182"/>
      <c r="R253" s="182"/>
      <c r="S253" s="182"/>
      <c r="T253" s="183"/>
      <c r="AT253" s="177" t="s">
        <v>179</v>
      </c>
      <c r="AU253" s="177" t="s">
        <v>84</v>
      </c>
      <c r="AV253" s="14" t="s">
        <v>84</v>
      </c>
      <c r="AW253" s="14" t="s">
        <v>31</v>
      </c>
      <c r="AX253" s="14" t="s">
        <v>75</v>
      </c>
      <c r="AY253" s="177" t="s">
        <v>168</v>
      </c>
    </row>
    <row r="254" spans="1:65" s="14" customFormat="1">
      <c r="B254" s="176"/>
      <c r="D254" s="163" t="s">
        <v>179</v>
      </c>
      <c r="E254" s="177" t="s">
        <v>1</v>
      </c>
      <c r="F254" s="178" t="s">
        <v>1274</v>
      </c>
      <c r="H254" s="179">
        <v>15.39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31</v>
      </c>
      <c r="AX254" s="14" t="s">
        <v>75</v>
      </c>
      <c r="AY254" s="177" t="s">
        <v>168</v>
      </c>
    </row>
    <row r="255" spans="1:65" s="14" customFormat="1">
      <c r="B255" s="176"/>
      <c r="D255" s="163" t="s">
        <v>179</v>
      </c>
      <c r="E255" s="177" t="s">
        <v>1</v>
      </c>
      <c r="F255" s="178" t="s">
        <v>1275</v>
      </c>
      <c r="H255" s="179">
        <v>4.0039999999999996</v>
      </c>
      <c r="I255" s="180"/>
      <c r="L255" s="176"/>
      <c r="M255" s="181"/>
      <c r="N255" s="182"/>
      <c r="O255" s="182"/>
      <c r="P255" s="182"/>
      <c r="Q255" s="182"/>
      <c r="R255" s="182"/>
      <c r="S255" s="182"/>
      <c r="T255" s="183"/>
      <c r="AT255" s="177" t="s">
        <v>179</v>
      </c>
      <c r="AU255" s="177" t="s">
        <v>84</v>
      </c>
      <c r="AV255" s="14" t="s">
        <v>84</v>
      </c>
      <c r="AW255" s="14" t="s">
        <v>31</v>
      </c>
      <c r="AX255" s="14" t="s">
        <v>75</v>
      </c>
      <c r="AY255" s="177" t="s">
        <v>168</v>
      </c>
    </row>
    <row r="256" spans="1:65" s="14" customFormat="1">
      <c r="B256" s="176"/>
      <c r="D256" s="163" t="s">
        <v>179</v>
      </c>
      <c r="E256" s="177" t="s">
        <v>1</v>
      </c>
      <c r="F256" s="178" t="s">
        <v>1276</v>
      </c>
      <c r="H256" s="179">
        <v>24.998000000000001</v>
      </c>
      <c r="I256" s="180"/>
      <c r="L256" s="176"/>
      <c r="M256" s="181"/>
      <c r="N256" s="182"/>
      <c r="O256" s="182"/>
      <c r="P256" s="182"/>
      <c r="Q256" s="182"/>
      <c r="R256" s="182"/>
      <c r="S256" s="182"/>
      <c r="T256" s="183"/>
      <c r="AT256" s="177" t="s">
        <v>179</v>
      </c>
      <c r="AU256" s="177" t="s">
        <v>84</v>
      </c>
      <c r="AV256" s="14" t="s">
        <v>84</v>
      </c>
      <c r="AW256" s="14" t="s">
        <v>31</v>
      </c>
      <c r="AX256" s="14" t="s">
        <v>75</v>
      </c>
      <c r="AY256" s="177" t="s">
        <v>168</v>
      </c>
    </row>
    <row r="257" spans="1:65" s="13" customFormat="1" ht="22.5">
      <c r="B257" s="169"/>
      <c r="D257" s="163" t="s">
        <v>179</v>
      </c>
      <c r="E257" s="170" t="s">
        <v>1</v>
      </c>
      <c r="F257" s="171" t="s">
        <v>1277</v>
      </c>
      <c r="H257" s="170" t="s">
        <v>1</v>
      </c>
      <c r="I257" s="172"/>
      <c r="L257" s="169"/>
      <c r="M257" s="173"/>
      <c r="N257" s="174"/>
      <c r="O257" s="174"/>
      <c r="P257" s="174"/>
      <c r="Q257" s="174"/>
      <c r="R257" s="174"/>
      <c r="S257" s="174"/>
      <c r="T257" s="175"/>
      <c r="AT257" s="170" t="s">
        <v>179</v>
      </c>
      <c r="AU257" s="170" t="s">
        <v>84</v>
      </c>
      <c r="AV257" s="13" t="s">
        <v>82</v>
      </c>
      <c r="AW257" s="13" t="s">
        <v>31</v>
      </c>
      <c r="AX257" s="13" t="s">
        <v>75</v>
      </c>
      <c r="AY257" s="170" t="s">
        <v>168</v>
      </c>
    </row>
    <row r="258" spans="1:65" s="14" customFormat="1">
      <c r="B258" s="176"/>
      <c r="D258" s="163" t="s">
        <v>179</v>
      </c>
      <c r="E258" s="177" t="s">
        <v>1</v>
      </c>
      <c r="F258" s="178" t="s">
        <v>1278</v>
      </c>
      <c r="H258" s="179">
        <v>8.4819999999999993</v>
      </c>
      <c r="I258" s="180"/>
      <c r="L258" s="176"/>
      <c r="M258" s="181"/>
      <c r="N258" s="182"/>
      <c r="O258" s="182"/>
      <c r="P258" s="182"/>
      <c r="Q258" s="182"/>
      <c r="R258" s="182"/>
      <c r="S258" s="182"/>
      <c r="T258" s="183"/>
      <c r="AT258" s="177" t="s">
        <v>179</v>
      </c>
      <c r="AU258" s="177" t="s">
        <v>84</v>
      </c>
      <c r="AV258" s="14" t="s">
        <v>84</v>
      </c>
      <c r="AW258" s="14" t="s">
        <v>31</v>
      </c>
      <c r="AX258" s="14" t="s">
        <v>75</v>
      </c>
      <c r="AY258" s="177" t="s">
        <v>168</v>
      </c>
    </row>
    <row r="259" spans="1:65" s="13" customFormat="1">
      <c r="B259" s="169"/>
      <c r="D259" s="163" t="s">
        <v>179</v>
      </c>
      <c r="E259" s="170" t="s">
        <v>1</v>
      </c>
      <c r="F259" s="171" t="s">
        <v>1279</v>
      </c>
      <c r="H259" s="170" t="s">
        <v>1</v>
      </c>
      <c r="I259" s="172"/>
      <c r="L259" s="169"/>
      <c r="M259" s="173"/>
      <c r="N259" s="174"/>
      <c r="O259" s="174"/>
      <c r="P259" s="174"/>
      <c r="Q259" s="174"/>
      <c r="R259" s="174"/>
      <c r="S259" s="174"/>
      <c r="T259" s="175"/>
      <c r="AT259" s="170" t="s">
        <v>179</v>
      </c>
      <c r="AU259" s="170" t="s">
        <v>84</v>
      </c>
      <c r="AV259" s="13" t="s">
        <v>82</v>
      </c>
      <c r="AW259" s="13" t="s">
        <v>31</v>
      </c>
      <c r="AX259" s="13" t="s">
        <v>75</v>
      </c>
      <c r="AY259" s="170" t="s">
        <v>168</v>
      </c>
    </row>
    <row r="260" spans="1:65" s="14" customFormat="1">
      <c r="B260" s="176"/>
      <c r="D260" s="163" t="s">
        <v>179</v>
      </c>
      <c r="E260" s="177" t="s">
        <v>1</v>
      </c>
      <c r="F260" s="178" t="s">
        <v>1280</v>
      </c>
      <c r="H260" s="179">
        <v>4.7249999999999996</v>
      </c>
      <c r="I260" s="180"/>
      <c r="L260" s="176"/>
      <c r="M260" s="181"/>
      <c r="N260" s="182"/>
      <c r="O260" s="182"/>
      <c r="P260" s="182"/>
      <c r="Q260" s="182"/>
      <c r="R260" s="182"/>
      <c r="S260" s="182"/>
      <c r="T260" s="183"/>
      <c r="AT260" s="177" t="s">
        <v>179</v>
      </c>
      <c r="AU260" s="177" t="s">
        <v>84</v>
      </c>
      <c r="AV260" s="14" t="s">
        <v>84</v>
      </c>
      <c r="AW260" s="14" t="s">
        <v>31</v>
      </c>
      <c r="AX260" s="14" t="s">
        <v>75</v>
      </c>
      <c r="AY260" s="177" t="s">
        <v>168</v>
      </c>
    </row>
    <row r="261" spans="1:65" s="14" customFormat="1">
      <c r="B261" s="176"/>
      <c r="D261" s="163" t="s">
        <v>179</v>
      </c>
      <c r="E261" s="177" t="s">
        <v>1</v>
      </c>
      <c r="F261" s="178" t="s">
        <v>1281</v>
      </c>
      <c r="H261" s="179">
        <v>4.8360000000000003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75</v>
      </c>
      <c r="AY261" s="177" t="s">
        <v>168</v>
      </c>
    </row>
    <row r="262" spans="1:65" s="14" customFormat="1">
      <c r="B262" s="176"/>
      <c r="D262" s="163" t="s">
        <v>179</v>
      </c>
      <c r="E262" s="177" t="s">
        <v>1</v>
      </c>
      <c r="F262" s="178" t="s">
        <v>1282</v>
      </c>
      <c r="H262" s="179">
        <v>9.9789999999999992</v>
      </c>
      <c r="I262" s="180"/>
      <c r="L262" s="176"/>
      <c r="M262" s="181"/>
      <c r="N262" s="182"/>
      <c r="O262" s="182"/>
      <c r="P262" s="182"/>
      <c r="Q262" s="182"/>
      <c r="R262" s="182"/>
      <c r="S262" s="182"/>
      <c r="T262" s="183"/>
      <c r="AT262" s="177" t="s">
        <v>179</v>
      </c>
      <c r="AU262" s="177" t="s">
        <v>84</v>
      </c>
      <c r="AV262" s="14" t="s">
        <v>84</v>
      </c>
      <c r="AW262" s="14" t="s">
        <v>31</v>
      </c>
      <c r="AX262" s="14" t="s">
        <v>75</v>
      </c>
      <c r="AY262" s="177" t="s">
        <v>168</v>
      </c>
    </row>
    <row r="263" spans="1:65" s="14" customFormat="1">
      <c r="B263" s="176"/>
      <c r="D263" s="163" t="s">
        <v>179</v>
      </c>
      <c r="E263" s="177" t="s">
        <v>1</v>
      </c>
      <c r="F263" s="178" t="s">
        <v>1283</v>
      </c>
      <c r="H263" s="179">
        <v>6.93</v>
      </c>
      <c r="I263" s="180"/>
      <c r="L263" s="176"/>
      <c r="M263" s="181"/>
      <c r="N263" s="182"/>
      <c r="O263" s="182"/>
      <c r="P263" s="182"/>
      <c r="Q263" s="182"/>
      <c r="R263" s="182"/>
      <c r="S263" s="182"/>
      <c r="T263" s="183"/>
      <c r="AT263" s="177" t="s">
        <v>179</v>
      </c>
      <c r="AU263" s="177" t="s">
        <v>84</v>
      </c>
      <c r="AV263" s="14" t="s">
        <v>84</v>
      </c>
      <c r="AW263" s="14" t="s">
        <v>31</v>
      </c>
      <c r="AX263" s="14" t="s">
        <v>75</v>
      </c>
      <c r="AY263" s="177" t="s">
        <v>168</v>
      </c>
    </row>
    <row r="264" spans="1:65" s="13" customFormat="1" ht="22.5">
      <c r="B264" s="169"/>
      <c r="D264" s="163" t="s">
        <v>179</v>
      </c>
      <c r="E264" s="170" t="s">
        <v>1</v>
      </c>
      <c r="F264" s="171" t="s">
        <v>1284</v>
      </c>
      <c r="H264" s="170" t="s">
        <v>1</v>
      </c>
      <c r="I264" s="172"/>
      <c r="L264" s="169"/>
      <c r="M264" s="173"/>
      <c r="N264" s="174"/>
      <c r="O264" s="174"/>
      <c r="P264" s="174"/>
      <c r="Q264" s="174"/>
      <c r="R264" s="174"/>
      <c r="S264" s="174"/>
      <c r="T264" s="175"/>
      <c r="AT264" s="170" t="s">
        <v>179</v>
      </c>
      <c r="AU264" s="170" t="s">
        <v>84</v>
      </c>
      <c r="AV264" s="13" t="s">
        <v>82</v>
      </c>
      <c r="AW264" s="13" t="s">
        <v>31</v>
      </c>
      <c r="AX264" s="13" t="s">
        <v>75</v>
      </c>
      <c r="AY264" s="170" t="s">
        <v>168</v>
      </c>
    </row>
    <row r="265" spans="1:65" s="14" customFormat="1">
      <c r="B265" s="176"/>
      <c r="D265" s="163" t="s">
        <v>179</v>
      </c>
      <c r="E265" s="177" t="s">
        <v>1</v>
      </c>
      <c r="F265" s="178" t="s">
        <v>1285</v>
      </c>
      <c r="H265" s="179">
        <v>6.6619999999999999</v>
      </c>
      <c r="I265" s="180"/>
      <c r="L265" s="176"/>
      <c r="M265" s="181"/>
      <c r="N265" s="182"/>
      <c r="O265" s="182"/>
      <c r="P265" s="182"/>
      <c r="Q265" s="182"/>
      <c r="R265" s="182"/>
      <c r="S265" s="182"/>
      <c r="T265" s="183"/>
      <c r="AT265" s="177" t="s">
        <v>179</v>
      </c>
      <c r="AU265" s="177" t="s">
        <v>84</v>
      </c>
      <c r="AV265" s="14" t="s">
        <v>84</v>
      </c>
      <c r="AW265" s="14" t="s">
        <v>31</v>
      </c>
      <c r="AX265" s="14" t="s">
        <v>75</v>
      </c>
      <c r="AY265" s="177" t="s">
        <v>168</v>
      </c>
    </row>
    <row r="266" spans="1:65" s="14" customFormat="1">
      <c r="B266" s="176"/>
      <c r="D266" s="163" t="s">
        <v>179</v>
      </c>
      <c r="E266" s="177" t="s">
        <v>1</v>
      </c>
      <c r="F266" s="178" t="s">
        <v>1286</v>
      </c>
      <c r="H266" s="179">
        <v>6.4349999999999996</v>
      </c>
      <c r="I266" s="180"/>
      <c r="L266" s="176"/>
      <c r="M266" s="181"/>
      <c r="N266" s="182"/>
      <c r="O266" s="182"/>
      <c r="P266" s="182"/>
      <c r="Q266" s="182"/>
      <c r="R266" s="182"/>
      <c r="S266" s="182"/>
      <c r="T266" s="183"/>
      <c r="AT266" s="177" t="s">
        <v>179</v>
      </c>
      <c r="AU266" s="177" t="s">
        <v>84</v>
      </c>
      <c r="AV266" s="14" t="s">
        <v>84</v>
      </c>
      <c r="AW266" s="14" t="s">
        <v>31</v>
      </c>
      <c r="AX266" s="14" t="s">
        <v>75</v>
      </c>
      <c r="AY266" s="177" t="s">
        <v>168</v>
      </c>
    </row>
    <row r="267" spans="1:65" s="16" customFormat="1">
      <c r="B267" s="192"/>
      <c r="D267" s="163" t="s">
        <v>179</v>
      </c>
      <c r="E267" s="193" t="s">
        <v>1</v>
      </c>
      <c r="F267" s="194" t="s">
        <v>333</v>
      </c>
      <c r="H267" s="195">
        <v>162.87600000000006</v>
      </c>
      <c r="I267" s="196"/>
      <c r="L267" s="192"/>
      <c r="M267" s="197"/>
      <c r="N267" s="198"/>
      <c r="O267" s="198"/>
      <c r="P267" s="198"/>
      <c r="Q267" s="198"/>
      <c r="R267" s="198"/>
      <c r="S267" s="198"/>
      <c r="T267" s="199"/>
      <c r="AT267" s="193" t="s">
        <v>179</v>
      </c>
      <c r="AU267" s="193" t="s">
        <v>84</v>
      </c>
      <c r="AV267" s="16" t="s">
        <v>104</v>
      </c>
      <c r="AW267" s="16" t="s">
        <v>31</v>
      </c>
      <c r="AX267" s="16" t="s">
        <v>75</v>
      </c>
      <c r="AY267" s="193" t="s">
        <v>168</v>
      </c>
    </row>
    <row r="268" spans="1:65" s="14" customFormat="1">
      <c r="B268" s="176"/>
      <c r="D268" s="163" t="s">
        <v>179</v>
      </c>
      <c r="E268" s="177" t="s">
        <v>1</v>
      </c>
      <c r="F268" s="178" t="s">
        <v>1287</v>
      </c>
      <c r="H268" s="179">
        <v>32.575000000000003</v>
      </c>
      <c r="I268" s="180"/>
      <c r="L268" s="176"/>
      <c r="M268" s="181"/>
      <c r="N268" s="182"/>
      <c r="O268" s="182"/>
      <c r="P268" s="182"/>
      <c r="Q268" s="182"/>
      <c r="R268" s="182"/>
      <c r="S268" s="182"/>
      <c r="T268" s="183"/>
      <c r="AT268" s="177" t="s">
        <v>179</v>
      </c>
      <c r="AU268" s="177" t="s">
        <v>84</v>
      </c>
      <c r="AV268" s="14" t="s">
        <v>84</v>
      </c>
      <c r="AW268" s="14" t="s">
        <v>31</v>
      </c>
      <c r="AX268" s="14" t="s">
        <v>82</v>
      </c>
      <c r="AY268" s="177" t="s">
        <v>168</v>
      </c>
    </row>
    <row r="269" spans="1:65" s="2" customFormat="1" ht="33" customHeight="1">
      <c r="A269" s="33"/>
      <c r="B269" s="149"/>
      <c r="C269" s="150" t="s">
        <v>303</v>
      </c>
      <c r="D269" s="150" t="s">
        <v>170</v>
      </c>
      <c r="E269" s="151" t="s">
        <v>370</v>
      </c>
      <c r="F269" s="152" t="s">
        <v>371</v>
      </c>
      <c r="G269" s="153" t="s">
        <v>319</v>
      </c>
      <c r="H269" s="154">
        <v>114.01300000000001</v>
      </c>
      <c r="I269" s="155"/>
      <c r="J269" s="156">
        <f>ROUND(I269*H269,2)</f>
        <v>0</v>
      </c>
      <c r="K269" s="152" t="s">
        <v>187</v>
      </c>
      <c r="L269" s="34"/>
      <c r="M269" s="157" t="s">
        <v>1</v>
      </c>
      <c r="N269" s="158" t="s">
        <v>40</v>
      </c>
      <c r="O269" s="59"/>
      <c r="P269" s="159">
        <f>O269*H269</f>
        <v>0</v>
      </c>
      <c r="Q269" s="159">
        <v>0</v>
      </c>
      <c r="R269" s="159">
        <f>Q269*H269</f>
        <v>0</v>
      </c>
      <c r="S269" s="159">
        <v>0</v>
      </c>
      <c r="T269" s="160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1" t="s">
        <v>108</v>
      </c>
      <c r="AT269" s="161" t="s">
        <v>170</v>
      </c>
      <c r="AU269" s="161" t="s">
        <v>84</v>
      </c>
      <c r="AY269" s="18" t="s">
        <v>168</v>
      </c>
      <c r="BE269" s="162">
        <f>IF(N269="základní",J269,0)</f>
        <v>0</v>
      </c>
      <c r="BF269" s="162">
        <f>IF(N269="snížená",J269,0)</f>
        <v>0</v>
      </c>
      <c r="BG269" s="162">
        <f>IF(N269="zákl. přenesená",J269,0)</f>
        <v>0</v>
      </c>
      <c r="BH269" s="162">
        <f>IF(N269="sníž. přenesená",J269,0)</f>
        <v>0</v>
      </c>
      <c r="BI269" s="162">
        <f>IF(N269="nulová",J269,0)</f>
        <v>0</v>
      </c>
      <c r="BJ269" s="18" t="s">
        <v>82</v>
      </c>
      <c r="BK269" s="162">
        <f>ROUND(I269*H269,2)</f>
        <v>0</v>
      </c>
      <c r="BL269" s="18" t="s">
        <v>108</v>
      </c>
      <c r="BM269" s="161" t="s">
        <v>1288</v>
      </c>
    </row>
    <row r="270" spans="1:65" s="2" customFormat="1" ht="29.25">
      <c r="A270" s="33"/>
      <c r="B270" s="34"/>
      <c r="C270" s="33"/>
      <c r="D270" s="163" t="s">
        <v>175</v>
      </c>
      <c r="E270" s="33"/>
      <c r="F270" s="164" t="s">
        <v>373</v>
      </c>
      <c r="G270" s="33"/>
      <c r="H270" s="33"/>
      <c r="I270" s="165"/>
      <c r="J270" s="33"/>
      <c r="K270" s="33"/>
      <c r="L270" s="34"/>
      <c r="M270" s="166"/>
      <c r="N270" s="167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175</v>
      </c>
      <c r="AU270" s="18" t="s">
        <v>84</v>
      </c>
    </row>
    <row r="271" spans="1:65" s="2" customFormat="1" ht="29.25">
      <c r="A271" s="33"/>
      <c r="B271" s="34"/>
      <c r="C271" s="33"/>
      <c r="D271" s="163" t="s">
        <v>177</v>
      </c>
      <c r="E271" s="33"/>
      <c r="F271" s="168" t="s">
        <v>1268</v>
      </c>
      <c r="G271" s="33"/>
      <c r="H271" s="33"/>
      <c r="I271" s="165"/>
      <c r="J271" s="33"/>
      <c r="K271" s="33"/>
      <c r="L271" s="34"/>
      <c r="M271" s="166"/>
      <c r="N271" s="167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177</v>
      </c>
      <c r="AU271" s="18" t="s">
        <v>84</v>
      </c>
    </row>
    <row r="272" spans="1:65" s="13" customFormat="1">
      <c r="B272" s="169"/>
      <c r="D272" s="163" t="s">
        <v>179</v>
      </c>
      <c r="E272" s="170" t="s">
        <v>1</v>
      </c>
      <c r="F272" s="171" t="s">
        <v>340</v>
      </c>
      <c r="H272" s="170" t="s">
        <v>1</v>
      </c>
      <c r="I272" s="172"/>
      <c r="L272" s="169"/>
      <c r="M272" s="173"/>
      <c r="N272" s="174"/>
      <c r="O272" s="174"/>
      <c r="P272" s="174"/>
      <c r="Q272" s="174"/>
      <c r="R272" s="174"/>
      <c r="S272" s="174"/>
      <c r="T272" s="175"/>
      <c r="AT272" s="170" t="s">
        <v>179</v>
      </c>
      <c r="AU272" s="170" t="s">
        <v>84</v>
      </c>
      <c r="AV272" s="13" t="s">
        <v>82</v>
      </c>
      <c r="AW272" s="13" t="s">
        <v>31</v>
      </c>
      <c r="AX272" s="13" t="s">
        <v>75</v>
      </c>
      <c r="AY272" s="170" t="s">
        <v>168</v>
      </c>
    </row>
    <row r="273" spans="1:65" s="14" customFormat="1">
      <c r="B273" s="176"/>
      <c r="D273" s="163" t="s">
        <v>179</v>
      </c>
      <c r="E273" s="177" t="s">
        <v>1</v>
      </c>
      <c r="F273" s="178" t="s">
        <v>1289</v>
      </c>
      <c r="H273" s="179">
        <v>114.01300000000001</v>
      </c>
      <c r="I273" s="180"/>
      <c r="L273" s="176"/>
      <c r="M273" s="181"/>
      <c r="N273" s="182"/>
      <c r="O273" s="182"/>
      <c r="P273" s="182"/>
      <c r="Q273" s="182"/>
      <c r="R273" s="182"/>
      <c r="S273" s="182"/>
      <c r="T273" s="183"/>
      <c r="AT273" s="177" t="s">
        <v>179</v>
      </c>
      <c r="AU273" s="177" t="s">
        <v>84</v>
      </c>
      <c r="AV273" s="14" t="s">
        <v>84</v>
      </c>
      <c r="AW273" s="14" t="s">
        <v>31</v>
      </c>
      <c r="AX273" s="14" t="s">
        <v>82</v>
      </c>
      <c r="AY273" s="177" t="s">
        <v>168</v>
      </c>
    </row>
    <row r="274" spans="1:65" s="2" customFormat="1" ht="33" customHeight="1">
      <c r="A274" s="33"/>
      <c r="B274" s="149"/>
      <c r="C274" s="150" t="s">
        <v>316</v>
      </c>
      <c r="D274" s="150" t="s">
        <v>170</v>
      </c>
      <c r="E274" s="151" t="s">
        <v>376</v>
      </c>
      <c r="F274" s="152" t="s">
        <v>377</v>
      </c>
      <c r="G274" s="153" t="s">
        <v>319</v>
      </c>
      <c r="H274" s="154">
        <v>16.288</v>
      </c>
      <c r="I274" s="155"/>
      <c r="J274" s="156">
        <f>ROUND(I274*H274,2)</f>
        <v>0</v>
      </c>
      <c r="K274" s="152" t="s">
        <v>187</v>
      </c>
      <c r="L274" s="34"/>
      <c r="M274" s="157" t="s">
        <v>1</v>
      </c>
      <c r="N274" s="158" t="s">
        <v>40</v>
      </c>
      <c r="O274" s="59"/>
      <c r="P274" s="159">
        <f>O274*H274</f>
        <v>0</v>
      </c>
      <c r="Q274" s="159">
        <v>0</v>
      </c>
      <c r="R274" s="159">
        <f>Q274*H274</f>
        <v>0</v>
      </c>
      <c r="S274" s="159">
        <v>0</v>
      </c>
      <c r="T274" s="16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1" t="s">
        <v>108</v>
      </c>
      <c r="AT274" s="161" t="s">
        <v>170</v>
      </c>
      <c r="AU274" s="161" t="s">
        <v>84</v>
      </c>
      <c r="AY274" s="18" t="s">
        <v>168</v>
      </c>
      <c r="BE274" s="162">
        <f>IF(N274="základní",J274,0)</f>
        <v>0</v>
      </c>
      <c r="BF274" s="162">
        <f>IF(N274="snížená",J274,0)</f>
        <v>0</v>
      </c>
      <c r="BG274" s="162">
        <f>IF(N274="zákl. přenesená",J274,0)</f>
        <v>0</v>
      </c>
      <c r="BH274" s="162">
        <f>IF(N274="sníž. přenesená",J274,0)</f>
        <v>0</v>
      </c>
      <c r="BI274" s="162">
        <f>IF(N274="nulová",J274,0)</f>
        <v>0</v>
      </c>
      <c r="BJ274" s="18" t="s">
        <v>82</v>
      </c>
      <c r="BK274" s="162">
        <f>ROUND(I274*H274,2)</f>
        <v>0</v>
      </c>
      <c r="BL274" s="18" t="s">
        <v>108</v>
      </c>
      <c r="BM274" s="161" t="s">
        <v>1290</v>
      </c>
    </row>
    <row r="275" spans="1:65" s="2" customFormat="1" ht="29.25">
      <c r="A275" s="33"/>
      <c r="B275" s="34"/>
      <c r="C275" s="33"/>
      <c r="D275" s="163" t="s">
        <v>175</v>
      </c>
      <c r="E275" s="33"/>
      <c r="F275" s="164" t="s">
        <v>379</v>
      </c>
      <c r="G275" s="33"/>
      <c r="H275" s="33"/>
      <c r="I275" s="165"/>
      <c r="J275" s="33"/>
      <c r="K275" s="33"/>
      <c r="L275" s="34"/>
      <c r="M275" s="166"/>
      <c r="N275" s="167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175</v>
      </c>
      <c r="AU275" s="18" t="s">
        <v>84</v>
      </c>
    </row>
    <row r="276" spans="1:65" s="2" customFormat="1" ht="29.25">
      <c r="A276" s="33"/>
      <c r="B276" s="34"/>
      <c r="C276" s="33"/>
      <c r="D276" s="163" t="s">
        <v>177</v>
      </c>
      <c r="E276" s="33"/>
      <c r="F276" s="168" t="s">
        <v>1268</v>
      </c>
      <c r="G276" s="33"/>
      <c r="H276" s="33"/>
      <c r="I276" s="165"/>
      <c r="J276" s="33"/>
      <c r="K276" s="33"/>
      <c r="L276" s="34"/>
      <c r="M276" s="166"/>
      <c r="N276" s="167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177</v>
      </c>
      <c r="AU276" s="18" t="s">
        <v>84</v>
      </c>
    </row>
    <row r="277" spans="1:65" s="13" customFormat="1">
      <c r="B277" s="169"/>
      <c r="D277" s="163" t="s">
        <v>179</v>
      </c>
      <c r="E277" s="170" t="s">
        <v>1</v>
      </c>
      <c r="F277" s="171" t="s">
        <v>340</v>
      </c>
      <c r="H277" s="170" t="s">
        <v>1</v>
      </c>
      <c r="I277" s="172"/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179</v>
      </c>
      <c r="AU277" s="170" t="s">
        <v>84</v>
      </c>
      <c r="AV277" s="13" t="s">
        <v>82</v>
      </c>
      <c r="AW277" s="13" t="s">
        <v>31</v>
      </c>
      <c r="AX277" s="13" t="s">
        <v>75</v>
      </c>
      <c r="AY277" s="170" t="s">
        <v>168</v>
      </c>
    </row>
    <row r="278" spans="1:65" s="14" customFormat="1">
      <c r="B278" s="176"/>
      <c r="D278" s="163" t="s">
        <v>179</v>
      </c>
      <c r="E278" s="177" t="s">
        <v>1</v>
      </c>
      <c r="F278" s="178" t="s">
        <v>1291</v>
      </c>
      <c r="H278" s="179">
        <v>16.288</v>
      </c>
      <c r="I278" s="180"/>
      <c r="L278" s="176"/>
      <c r="M278" s="181"/>
      <c r="N278" s="182"/>
      <c r="O278" s="182"/>
      <c r="P278" s="182"/>
      <c r="Q278" s="182"/>
      <c r="R278" s="182"/>
      <c r="S278" s="182"/>
      <c r="T278" s="183"/>
      <c r="AT278" s="177" t="s">
        <v>179</v>
      </c>
      <c r="AU278" s="177" t="s">
        <v>84</v>
      </c>
      <c r="AV278" s="14" t="s">
        <v>84</v>
      </c>
      <c r="AW278" s="14" t="s">
        <v>31</v>
      </c>
      <c r="AX278" s="14" t="s">
        <v>82</v>
      </c>
      <c r="AY278" s="177" t="s">
        <v>168</v>
      </c>
    </row>
    <row r="279" spans="1:65" s="2" customFormat="1" ht="24.2" customHeight="1">
      <c r="A279" s="33"/>
      <c r="B279" s="149"/>
      <c r="C279" s="150" t="s">
        <v>335</v>
      </c>
      <c r="D279" s="150" t="s">
        <v>170</v>
      </c>
      <c r="E279" s="151" t="s">
        <v>382</v>
      </c>
      <c r="F279" s="152" t="s">
        <v>383</v>
      </c>
      <c r="G279" s="153" t="s">
        <v>319</v>
      </c>
      <c r="H279" s="154">
        <v>97.725999999999999</v>
      </c>
      <c r="I279" s="155"/>
      <c r="J279" s="156">
        <f>ROUND(I279*H279,2)</f>
        <v>0</v>
      </c>
      <c r="K279" s="152" t="s">
        <v>187</v>
      </c>
      <c r="L279" s="34"/>
      <c r="M279" s="157" t="s">
        <v>1</v>
      </c>
      <c r="N279" s="158" t="s">
        <v>40</v>
      </c>
      <c r="O279" s="59"/>
      <c r="P279" s="159">
        <f>O279*H279</f>
        <v>0</v>
      </c>
      <c r="Q279" s="159">
        <v>0</v>
      </c>
      <c r="R279" s="159">
        <f>Q279*H279</f>
        <v>0</v>
      </c>
      <c r="S279" s="159">
        <v>0</v>
      </c>
      <c r="T279" s="16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1" t="s">
        <v>108</v>
      </c>
      <c r="AT279" s="161" t="s">
        <v>170</v>
      </c>
      <c r="AU279" s="161" t="s">
        <v>84</v>
      </c>
      <c r="AY279" s="18" t="s">
        <v>168</v>
      </c>
      <c r="BE279" s="162">
        <f>IF(N279="základní",J279,0)</f>
        <v>0</v>
      </c>
      <c r="BF279" s="162">
        <f>IF(N279="snížená",J279,0)</f>
        <v>0</v>
      </c>
      <c r="BG279" s="162">
        <f>IF(N279="zákl. přenesená",J279,0)</f>
        <v>0</v>
      </c>
      <c r="BH279" s="162">
        <f>IF(N279="sníž. přenesená",J279,0)</f>
        <v>0</v>
      </c>
      <c r="BI279" s="162">
        <f>IF(N279="nulová",J279,0)</f>
        <v>0</v>
      </c>
      <c r="BJ279" s="18" t="s">
        <v>82</v>
      </c>
      <c r="BK279" s="162">
        <f>ROUND(I279*H279,2)</f>
        <v>0</v>
      </c>
      <c r="BL279" s="18" t="s">
        <v>108</v>
      </c>
      <c r="BM279" s="161" t="s">
        <v>384</v>
      </c>
    </row>
    <row r="280" spans="1:65" s="2" customFormat="1" ht="29.25">
      <c r="A280" s="33"/>
      <c r="B280" s="34"/>
      <c r="C280" s="33"/>
      <c r="D280" s="163" t="s">
        <v>175</v>
      </c>
      <c r="E280" s="33"/>
      <c r="F280" s="164" t="s">
        <v>385</v>
      </c>
      <c r="G280" s="33"/>
      <c r="H280" s="33"/>
      <c r="I280" s="165"/>
      <c r="J280" s="33"/>
      <c r="K280" s="33"/>
      <c r="L280" s="34"/>
      <c r="M280" s="166"/>
      <c r="N280" s="167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175</v>
      </c>
      <c r="AU280" s="18" t="s">
        <v>84</v>
      </c>
    </row>
    <row r="281" spans="1:65" s="13" customFormat="1">
      <c r="B281" s="169"/>
      <c r="D281" s="163" t="s">
        <v>179</v>
      </c>
      <c r="E281" s="170" t="s">
        <v>1</v>
      </c>
      <c r="F281" s="171" t="s">
        <v>1292</v>
      </c>
      <c r="H281" s="170" t="s">
        <v>1</v>
      </c>
      <c r="I281" s="172"/>
      <c r="L281" s="169"/>
      <c r="M281" s="173"/>
      <c r="N281" s="174"/>
      <c r="O281" s="174"/>
      <c r="P281" s="174"/>
      <c r="Q281" s="174"/>
      <c r="R281" s="174"/>
      <c r="S281" s="174"/>
      <c r="T281" s="175"/>
      <c r="AT281" s="170" t="s">
        <v>179</v>
      </c>
      <c r="AU281" s="170" t="s">
        <v>84</v>
      </c>
      <c r="AV281" s="13" t="s">
        <v>82</v>
      </c>
      <c r="AW281" s="13" t="s">
        <v>31</v>
      </c>
      <c r="AX281" s="13" t="s">
        <v>75</v>
      </c>
      <c r="AY281" s="170" t="s">
        <v>168</v>
      </c>
    </row>
    <row r="282" spans="1:65" s="14" customFormat="1">
      <c r="B282" s="176"/>
      <c r="D282" s="163" t="s">
        <v>179</v>
      </c>
      <c r="E282" s="177" t="s">
        <v>1</v>
      </c>
      <c r="F282" s="178" t="s">
        <v>1293</v>
      </c>
      <c r="H282" s="179">
        <v>97.725999999999999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7" t="s">
        <v>179</v>
      </c>
      <c r="AU282" s="177" t="s">
        <v>84</v>
      </c>
      <c r="AV282" s="14" t="s">
        <v>84</v>
      </c>
      <c r="AW282" s="14" t="s">
        <v>31</v>
      </c>
      <c r="AX282" s="14" t="s">
        <v>82</v>
      </c>
      <c r="AY282" s="177" t="s">
        <v>168</v>
      </c>
    </row>
    <row r="283" spans="1:65" s="2" customFormat="1" ht="21.75" customHeight="1">
      <c r="A283" s="33"/>
      <c r="B283" s="149"/>
      <c r="C283" s="150" t="s">
        <v>342</v>
      </c>
      <c r="D283" s="150" t="s">
        <v>170</v>
      </c>
      <c r="E283" s="151" t="s">
        <v>1294</v>
      </c>
      <c r="F283" s="152" t="s">
        <v>1295</v>
      </c>
      <c r="G283" s="153" t="s">
        <v>173</v>
      </c>
      <c r="H283" s="154">
        <v>293.02999999999997</v>
      </c>
      <c r="I283" s="155"/>
      <c r="J283" s="156">
        <f>ROUND(I283*H283,2)</f>
        <v>0</v>
      </c>
      <c r="K283" s="152" t="s">
        <v>187</v>
      </c>
      <c r="L283" s="34"/>
      <c r="M283" s="157" t="s">
        <v>1</v>
      </c>
      <c r="N283" s="158" t="s">
        <v>40</v>
      </c>
      <c r="O283" s="59"/>
      <c r="P283" s="159">
        <f>O283*H283</f>
        <v>0</v>
      </c>
      <c r="Q283" s="159">
        <v>1.99E-3</v>
      </c>
      <c r="R283" s="159">
        <f>Q283*H283</f>
        <v>0.58312969999999997</v>
      </c>
      <c r="S283" s="159">
        <v>0</v>
      </c>
      <c r="T283" s="16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108</v>
      </c>
      <c r="AT283" s="161" t="s">
        <v>170</v>
      </c>
      <c r="AU283" s="161" t="s">
        <v>84</v>
      </c>
      <c r="AY283" s="18" t="s">
        <v>168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8" t="s">
        <v>82</v>
      </c>
      <c r="BK283" s="162">
        <f>ROUND(I283*H283,2)</f>
        <v>0</v>
      </c>
      <c r="BL283" s="18" t="s">
        <v>108</v>
      </c>
      <c r="BM283" s="161" t="s">
        <v>1296</v>
      </c>
    </row>
    <row r="284" spans="1:65" s="2" customFormat="1" ht="19.5">
      <c r="A284" s="33"/>
      <c r="B284" s="34"/>
      <c r="C284" s="33"/>
      <c r="D284" s="163" t="s">
        <v>175</v>
      </c>
      <c r="E284" s="33"/>
      <c r="F284" s="164" t="s">
        <v>1297</v>
      </c>
      <c r="G284" s="33"/>
      <c r="H284" s="33"/>
      <c r="I284" s="165"/>
      <c r="J284" s="33"/>
      <c r="K284" s="33"/>
      <c r="L284" s="34"/>
      <c r="M284" s="166"/>
      <c r="N284" s="167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175</v>
      </c>
      <c r="AU284" s="18" t="s">
        <v>84</v>
      </c>
    </row>
    <row r="285" spans="1:65" s="2" customFormat="1" ht="19.5">
      <c r="A285" s="33"/>
      <c r="B285" s="34"/>
      <c r="C285" s="33"/>
      <c r="D285" s="163" t="s">
        <v>177</v>
      </c>
      <c r="E285" s="33"/>
      <c r="F285" s="168" t="s">
        <v>1189</v>
      </c>
      <c r="G285" s="33"/>
      <c r="H285" s="33"/>
      <c r="I285" s="165"/>
      <c r="J285" s="33"/>
      <c r="K285" s="33"/>
      <c r="L285" s="34"/>
      <c r="M285" s="166"/>
      <c r="N285" s="167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177</v>
      </c>
      <c r="AU285" s="18" t="s">
        <v>84</v>
      </c>
    </row>
    <row r="286" spans="1:65" s="14" customFormat="1">
      <c r="B286" s="176"/>
      <c r="D286" s="163" t="s">
        <v>179</v>
      </c>
      <c r="E286" s="177" t="s">
        <v>1</v>
      </c>
      <c r="F286" s="178" t="s">
        <v>1298</v>
      </c>
      <c r="H286" s="179">
        <v>59.4</v>
      </c>
      <c r="I286" s="180"/>
      <c r="L286" s="176"/>
      <c r="M286" s="181"/>
      <c r="N286" s="182"/>
      <c r="O286" s="182"/>
      <c r="P286" s="182"/>
      <c r="Q286" s="182"/>
      <c r="R286" s="182"/>
      <c r="S286" s="182"/>
      <c r="T286" s="183"/>
      <c r="AT286" s="177" t="s">
        <v>179</v>
      </c>
      <c r="AU286" s="177" t="s">
        <v>84</v>
      </c>
      <c r="AV286" s="14" t="s">
        <v>84</v>
      </c>
      <c r="AW286" s="14" t="s">
        <v>31</v>
      </c>
      <c r="AX286" s="14" t="s">
        <v>75</v>
      </c>
      <c r="AY286" s="177" t="s">
        <v>168</v>
      </c>
    </row>
    <row r="287" spans="1:65" s="14" customFormat="1">
      <c r="B287" s="176"/>
      <c r="D287" s="163" t="s">
        <v>179</v>
      </c>
      <c r="E287" s="177" t="s">
        <v>1</v>
      </c>
      <c r="F287" s="178" t="s">
        <v>1299</v>
      </c>
      <c r="H287" s="179">
        <v>59.54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7" t="s">
        <v>179</v>
      </c>
      <c r="AU287" s="177" t="s">
        <v>84</v>
      </c>
      <c r="AV287" s="14" t="s">
        <v>84</v>
      </c>
      <c r="AW287" s="14" t="s">
        <v>31</v>
      </c>
      <c r="AX287" s="14" t="s">
        <v>75</v>
      </c>
      <c r="AY287" s="177" t="s">
        <v>168</v>
      </c>
    </row>
    <row r="288" spans="1:65" s="14" customFormat="1">
      <c r="B288" s="176"/>
      <c r="D288" s="163" t="s">
        <v>179</v>
      </c>
      <c r="E288" s="177" t="s">
        <v>1</v>
      </c>
      <c r="F288" s="178" t="s">
        <v>1300</v>
      </c>
      <c r="H288" s="179">
        <v>26.22</v>
      </c>
      <c r="I288" s="180"/>
      <c r="L288" s="176"/>
      <c r="M288" s="181"/>
      <c r="N288" s="182"/>
      <c r="O288" s="182"/>
      <c r="P288" s="182"/>
      <c r="Q288" s="182"/>
      <c r="R288" s="182"/>
      <c r="S288" s="182"/>
      <c r="T288" s="183"/>
      <c r="AT288" s="177" t="s">
        <v>179</v>
      </c>
      <c r="AU288" s="177" t="s">
        <v>84</v>
      </c>
      <c r="AV288" s="14" t="s">
        <v>84</v>
      </c>
      <c r="AW288" s="14" t="s">
        <v>31</v>
      </c>
      <c r="AX288" s="14" t="s">
        <v>75</v>
      </c>
      <c r="AY288" s="177" t="s">
        <v>168</v>
      </c>
    </row>
    <row r="289" spans="1:65" s="14" customFormat="1">
      <c r="B289" s="176"/>
      <c r="D289" s="163" t="s">
        <v>179</v>
      </c>
      <c r="E289" s="177" t="s">
        <v>1</v>
      </c>
      <c r="F289" s="178" t="s">
        <v>1301</v>
      </c>
      <c r="H289" s="179">
        <v>21.33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7" t="s">
        <v>179</v>
      </c>
      <c r="AU289" s="177" t="s">
        <v>84</v>
      </c>
      <c r="AV289" s="14" t="s">
        <v>84</v>
      </c>
      <c r="AW289" s="14" t="s">
        <v>31</v>
      </c>
      <c r="AX289" s="14" t="s">
        <v>75</v>
      </c>
      <c r="AY289" s="177" t="s">
        <v>168</v>
      </c>
    </row>
    <row r="290" spans="1:65" s="14" customFormat="1">
      <c r="B290" s="176"/>
      <c r="D290" s="163" t="s">
        <v>179</v>
      </c>
      <c r="E290" s="177" t="s">
        <v>1</v>
      </c>
      <c r="F290" s="178" t="s">
        <v>1302</v>
      </c>
      <c r="H290" s="179">
        <v>62.88</v>
      </c>
      <c r="I290" s="180"/>
      <c r="L290" s="176"/>
      <c r="M290" s="181"/>
      <c r="N290" s="182"/>
      <c r="O290" s="182"/>
      <c r="P290" s="182"/>
      <c r="Q290" s="182"/>
      <c r="R290" s="182"/>
      <c r="S290" s="182"/>
      <c r="T290" s="183"/>
      <c r="AT290" s="177" t="s">
        <v>179</v>
      </c>
      <c r="AU290" s="177" t="s">
        <v>84</v>
      </c>
      <c r="AV290" s="14" t="s">
        <v>84</v>
      </c>
      <c r="AW290" s="14" t="s">
        <v>31</v>
      </c>
      <c r="AX290" s="14" t="s">
        <v>75</v>
      </c>
      <c r="AY290" s="177" t="s">
        <v>168</v>
      </c>
    </row>
    <row r="291" spans="1:65" s="14" customFormat="1">
      <c r="B291" s="176"/>
      <c r="D291" s="163" t="s">
        <v>179</v>
      </c>
      <c r="E291" s="177" t="s">
        <v>1</v>
      </c>
      <c r="F291" s="178" t="s">
        <v>1303</v>
      </c>
      <c r="H291" s="179">
        <v>19.440000000000001</v>
      </c>
      <c r="I291" s="180"/>
      <c r="L291" s="176"/>
      <c r="M291" s="181"/>
      <c r="N291" s="182"/>
      <c r="O291" s="182"/>
      <c r="P291" s="182"/>
      <c r="Q291" s="182"/>
      <c r="R291" s="182"/>
      <c r="S291" s="182"/>
      <c r="T291" s="183"/>
      <c r="AT291" s="177" t="s">
        <v>179</v>
      </c>
      <c r="AU291" s="177" t="s">
        <v>84</v>
      </c>
      <c r="AV291" s="14" t="s">
        <v>84</v>
      </c>
      <c r="AW291" s="14" t="s">
        <v>31</v>
      </c>
      <c r="AX291" s="14" t="s">
        <v>75</v>
      </c>
      <c r="AY291" s="177" t="s">
        <v>168</v>
      </c>
    </row>
    <row r="292" spans="1:65" s="14" customFormat="1">
      <c r="B292" s="176"/>
      <c r="D292" s="163" t="s">
        <v>179</v>
      </c>
      <c r="E292" s="177" t="s">
        <v>1</v>
      </c>
      <c r="F292" s="178" t="s">
        <v>1304</v>
      </c>
      <c r="H292" s="179">
        <v>44.22</v>
      </c>
      <c r="I292" s="180"/>
      <c r="L292" s="176"/>
      <c r="M292" s="181"/>
      <c r="N292" s="182"/>
      <c r="O292" s="182"/>
      <c r="P292" s="182"/>
      <c r="Q292" s="182"/>
      <c r="R292" s="182"/>
      <c r="S292" s="182"/>
      <c r="T292" s="183"/>
      <c r="AT292" s="177" t="s">
        <v>179</v>
      </c>
      <c r="AU292" s="177" t="s">
        <v>84</v>
      </c>
      <c r="AV292" s="14" t="s">
        <v>84</v>
      </c>
      <c r="AW292" s="14" t="s">
        <v>31</v>
      </c>
      <c r="AX292" s="14" t="s">
        <v>75</v>
      </c>
      <c r="AY292" s="177" t="s">
        <v>168</v>
      </c>
    </row>
    <row r="293" spans="1:65" s="15" customFormat="1">
      <c r="B293" s="184"/>
      <c r="D293" s="163" t="s">
        <v>179</v>
      </c>
      <c r="E293" s="185" t="s">
        <v>1</v>
      </c>
      <c r="F293" s="186" t="s">
        <v>184</v>
      </c>
      <c r="H293" s="187">
        <v>293.02999999999997</v>
      </c>
      <c r="I293" s="188"/>
      <c r="L293" s="184"/>
      <c r="M293" s="189"/>
      <c r="N293" s="190"/>
      <c r="O293" s="190"/>
      <c r="P293" s="190"/>
      <c r="Q293" s="190"/>
      <c r="R293" s="190"/>
      <c r="S293" s="190"/>
      <c r="T293" s="191"/>
      <c r="AT293" s="185" t="s">
        <v>179</v>
      </c>
      <c r="AU293" s="185" t="s">
        <v>84</v>
      </c>
      <c r="AV293" s="15" t="s">
        <v>108</v>
      </c>
      <c r="AW293" s="15" t="s">
        <v>31</v>
      </c>
      <c r="AX293" s="15" t="s">
        <v>82</v>
      </c>
      <c r="AY293" s="185" t="s">
        <v>168</v>
      </c>
    </row>
    <row r="294" spans="1:65" s="2" customFormat="1" ht="24.2" customHeight="1">
      <c r="A294" s="33"/>
      <c r="B294" s="149"/>
      <c r="C294" s="150" t="s">
        <v>348</v>
      </c>
      <c r="D294" s="150" t="s">
        <v>170</v>
      </c>
      <c r="E294" s="151" t="s">
        <v>1305</v>
      </c>
      <c r="F294" s="152" t="s">
        <v>1306</v>
      </c>
      <c r="G294" s="153" t="s">
        <v>173</v>
      </c>
      <c r="H294" s="154">
        <v>293.02999999999997</v>
      </c>
      <c r="I294" s="155"/>
      <c r="J294" s="156">
        <f>ROUND(I294*H294,2)</f>
        <v>0</v>
      </c>
      <c r="K294" s="152" t="s">
        <v>187</v>
      </c>
      <c r="L294" s="34"/>
      <c r="M294" s="157" t="s">
        <v>1</v>
      </c>
      <c r="N294" s="158" t="s">
        <v>40</v>
      </c>
      <c r="O294" s="59"/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108</v>
      </c>
      <c r="AT294" s="161" t="s">
        <v>170</v>
      </c>
      <c r="AU294" s="161" t="s">
        <v>84</v>
      </c>
      <c r="AY294" s="18" t="s">
        <v>168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82</v>
      </c>
      <c r="BK294" s="162">
        <f>ROUND(I294*H294,2)</f>
        <v>0</v>
      </c>
      <c r="BL294" s="18" t="s">
        <v>108</v>
      </c>
      <c r="BM294" s="161" t="s">
        <v>1307</v>
      </c>
    </row>
    <row r="295" spans="1:65" s="2" customFormat="1" ht="29.25">
      <c r="A295" s="33"/>
      <c r="B295" s="34"/>
      <c r="C295" s="33"/>
      <c r="D295" s="163" t="s">
        <v>175</v>
      </c>
      <c r="E295" s="33"/>
      <c r="F295" s="164" t="s">
        <v>1308</v>
      </c>
      <c r="G295" s="33"/>
      <c r="H295" s="33"/>
      <c r="I295" s="165"/>
      <c r="J295" s="33"/>
      <c r="K295" s="33"/>
      <c r="L295" s="34"/>
      <c r="M295" s="166"/>
      <c r="N295" s="167"/>
      <c r="O295" s="59"/>
      <c r="P295" s="59"/>
      <c r="Q295" s="59"/>
      <c r="R295" s="59"/>
      <c r="S295" s="59"/>
      <c r="T295" s="60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175</v>
      </c>
      <c r="AU295" s="18" t="s">
        <v>84</v>
      </c>
    </row>
    <row r="296" spans="1:65" s="2" customFormat="1" ht="37.9" customHeight="1">
      <c r="A296" s="33"/>
      <c r="B296" s="149"/>
      <c r="C296" s="150" t="s">
        <v>7</v>
      </c>
      <c r="D296" s="150" t="s">
        <v>170</v>
      </c>
      <c r="E296" s="151" t="s">
        <v>420</v>
      </c>
      <c r="F296" s="152" t="s">
        <v>421</v>
      </c>
      <c r="G296" s="153" t="s">
        <v>319</v>
      </c>
      <c r="H296" s="154">
        <v>22.84</v>
      </c>
      <c r="I296" s="155"/>
      <c r="J296" s="156">
        <f>ROUND(I296*H296,2)</f>
        <v>0</v>
      </c>
      <c r="K296" s="152" t="s">
        <v>187</v>
      </c>
      <c r="L296" s="34"/>
      <c r="M296" s="157" t="s">
        <v>1</v>
      </c>
      <c r="N296" s="158" t="s">
        <v>40</v>
      </c>
      <c r="O296" s="59"/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108</v>
      </c>
      <c r="AT296" s="161" t="s">
        <v>170</v>
      </c>
      <c r="AU296" s="161" t="s">
        <v>84</v>
      </c>
      <c r="AY296" s="18" t="s">
        <v>168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82</v>
      </c>
      <c r="BK296" s="162">
        <f>ROUND(I296*H296,2)</f>
        <v>0</v>
      </c>
      <c r="BL296" s="18" t="s">
        <v>108</v>
      </c>
      <c r="BM296" s="161" t="s">
        <v>1309</v>
      </c>
    </row>
    <row r="297" spans="1:65" s="2" customFormat="1" ht="39">
      <c r="A297" s="33"/>
      <c r="B297" s="34"/>
      <c r="C297" s="33"/>
      <c r="D297" s="163" t="s">
        <v>175</v>
      </c>
      <c r="E297" s="33"/>
      <c r="F297" s="164" t="s">
        <v>423</v>
      </c>
      <c r="G297" s="33"/>
      <c r="H297" s="33"/>
      <c r="I297" s="165"/>
      <c r="J297" s="33"/>
      <c r="K297" s="33"/>
      <c r="L297" s="34"/>
      <c r="M297" s="166"/>
      <c r="N297" s="167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175</v>
      </c>
      <c r="AU297" s="18" t="s">
        <v>84</v>
      </c>
    </row>
    <row r="298" spans="1:65" s="13" customFormat="1" ht="22.5">
      <c r="B298" s="169"/>
      <c r="D298" s="163" t="s">
        <v>179</v>
      </c>
      <c r="E298" s="170" t="s">
        <v>1</v>
      </c>
      <c r="F298" s="171" t="s">
        <v>424</v>
      </c>
      <c r="H298" s="170" t="s">
        <v>1</v>
      </c>
      <c r="I298" s="172"/>
      <c r="L298" s="169"/>
      <c r="M298" s="173"/>
      <c r="N298" s="174"/>
      <c r="O298" s="174"/>
      <c r="P298" s="174"/>
      <c r="Q298" s="174"/>
      <c r="R298" s="174"/>
      <c r="S298" s="174"/>
      <c r="T298" s="175"/>
      <c r="AT298" s="170" t="s">
        <v>179</v>
      </c>
      <c r="AU298" s="170" t="s">
        <v>84</v>
      </c>
      <c r="AV298" s="13" t="s">
        <v>82</v>
      </c>
      <c r="AW298" s="13" t="s">
        <v>31</v>
      </c>
      <c r="AX298" s="13" t="s">
        <v>75</v>
      </c>
      <c r="AY298" s="170" t="s">
        <v>168</v>
      </c>
    </row>
    <row r="299" spans="1:65" s="14" customFormat="1">
      <c r="B299" s="176"/>
      <c r="D299" s="163" t="s">
        <v>179</v>
      </c>
      <c r="E299" s="177" t="s">
        <v>1</v>
      </c>
      <c r="F299" s="178" t="s">
        <v>1310</v>
      </c>
      <c r="H299" s="179">
        <v>3.5</v>
      </c>
      <c r="I299" s="180"/>
      <c r="L299" s="176"/>
      <c r="M299" s="181"/>
      <c r="N299" s="182"/>
      <c r="O299" s="182"/>
      <c r="P299" s="182"/>
      <c r="Q299" s="182"/>
      <c r="R299" s="182"/>
      <c r="S299" s="182"/>
      <c r="T299" s="183"/>
      <c r="AT299" s="177" t="s">
        <v>179</v>
      </c>
      <c r="AU299" s="177" t="s">
        <v>84</v>
      </c>
      <c r="AV299" s="14" t="s">
        <v>84</v>
      </c>
      <c r="AW299" s="14" t="s">
        <v>31</v>
      </c>
      <c r="AX299" s="14" t="s">
        <v>75</v>
      </c>
      <c r="AY299" s="177" t="s">
        <v>168</v>
      </c>
    </row>
    <row r="300" spans="1:65" s="13" customFormat="1">
      <c r="B300" s="169"/>
      <c r="D300" s="163" t="s">
        <v>179</v>
      </c>
      <c r="E300" s="170" t="s">
        <v>1</v>
      </c>
      <c r="F300" s="171" t="s">
        <v>426</v>
      </c>
      <c r="H300" s="170" t="s">
        <v>1</v>
      </c>
      <c r="I300" s="172"/>
      <c r="L300" s="169"/>
      <c r="M300" s="173"/>
      <c r="N300" s="174"/>
      <c r="O300" s="174"/>
      <c r="P300" s="174"/>
      <c r="Q300" s="174"/>
      <c r="R300" s="174"/>
      <c r="S300" s="174"/>
      <c r="T300" s="175"/>
      <c r="AT300" s="170" t="s">
        <v>179</v>
      </c>
      <c r="AU300" s="170" t="s">
        <v>84</v>
      </c>
      <c r="AV300" s="13" t="s">
        <v>82</v>
      </c>
      <c r="AW300" s="13" t="s">
        <v>31</v>
      </c>
      <c r="AX300" s="13" t="s">
        <v>75</v>
      </c>
      <c r="AY300" s="170" t="s">
        <v>168</v>
      </c>
    </row>
    <row r="301" spans="1:65" s="13" customFormat="1">
      <c r="B301" s="169"/>
      <c r="D301" s="163" t="s">
        <v>179</v>
      </c>
      <c r="E301" s="170" t="s">
        <v>1</v>
      </c>
      <c r="F301" s="171" t="s">
        <v>427</v>
      </c>
      <c r="H301" s="170" t="s">
        <v>1</v>
      </c>
      <c r="I301" s="172"/>
      <c r="L301" s="169"/>
      <c r="M301" s="173"/>
      <c r="N301" s="174"/>
      <c r="O301" s="174"/>
      <c r="P301" s="174"/>
      <c r="Q301" s="174"/>
      <c r="R301" s="174"/>
      <c r="S301" s="174"/>
      <c r="T301" s="175"/>
      <c r="AT301" s="170" t="s">
        <v>179</v>
      </c>
      <c r="AU301" s="170" t="s">
        <v>84</v>
      </c>
      <c r="AV301" s="13" t="s">
        <v>82</v>
      </c>
      <c r="AW301" s="13" t="s">
        <v>31</v>
      </c>
      <c r="AX301" s="13" t="s">
        <v>75</v>
      </c>
      <c r="AY301" s="170" t="s">
        <v>168</v>
      </c>
    </row>
    <row r="302" spans="1:65" s="14" customFormat="1">
      <c r="B302" s="176"/>
      <c r="D302" s="163" t="s">
        <v>179</v>
      </c>
      <c r="E302" s="177" t="s">
        <v>1</v>
      </c>
      <c r="F302" s="178" t="s">
        <v>1311</v>
      </c>
      <c r="H302" s="179">
        <v>19.34</v>
      </c>
      <c r="I302" s="180"/>
      <c r="L302" s="176"/>
      <c r="M302" s="181"/>
      <c r="N302" s="182"/>
      <c r="O302" s="182"/>
      <c r="P302" s="182"/>
      <c r="Q302" s="182"/>
      <c r="R302" s="182"/>
      <c r="S302" s="182"/>
      <c r="T302" s="183"/>
      <c r="AT302" s="177" t="s">
        <v>179</v>
      </c>
      <c r="AU302" s="177" t="s">
        <v>84</v>
      </c>
      <c r="AV302" s="14" t="s">
        <v>84</v>
      </c>
      <c r="AW302" s="14" t="s">
        <v>31</v>
      </c>
      <c r="AX302" s="14" t="s">
        <v>75</v>
      </c>
      <c r="AY302" s="177" t="s">
        <v>168</v>
      </c>
    </row>
    <row r="303" spans="1:65" s="15" customFormat="1">
      <c r="B303" s="184"/>
      <c r="D303" s="163" t="s">
        <v>179</v>
      </c>
      <c r="E303" s="185" t="s">
        <v>1</v>
      </c>
      <c r="F303" s="186" t="s">
        <v>184</v>
      </c>
      <c r="H303" s="187">
        <v>22.84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5" t="s">
        <v>179</v>
      </c>
      <c r="AU303" s="185" t="s">
        <v>84</v>
      </c>
      <c r="AV303" s="15" t="s">
        <v>108</v>
      </c>
      <c r="AW303" s="15" t="s">
        <v>31</v>
      </c>
      <c r="AX303" s="15" t="s">
        <v>82</v>
      </c>
      <c r="AY303" s="185" t="s">
        <v>168</v>
      </c>
    </row>
    <row r="304" spans="1:65" s="2" customFormat="1" ht="37.9" customHeight="1">
      <c r="A304" s="33"/>
      <c r="B304" s="149"/>
      <c r="C304" s="150" t="s">
        <v>375</v>
      </c>
      <c r="D304" s="150" t="s">
        <v>170</v>
      </c>
      <c r="E304" s="151" t="s">
        <v>433</v>
      </c>
      <c r="F304" s="152" t="s">
        <v>434</v>
      </c>
      <c r="G304" s="153" t="s">
        <v>319</v>
      </c>
      <c r="H304" s="154">
        <v>19.34</v>
      </c>
      <c r="I304" s="155"/>
      <c r="J304" s="156">
        <f>ROUND(I304*H304,2)</f>
        <v>0</v>
      </c>
      <c r="K304" s="152" t="s">
        <v>1</v>
      </c>
      <c r="L304" s="34"/>
      <c r="M304" s="157" t="s">
        <v>1</v>
      </c>
      <c r="N304" s="158" t="s">
        <v>40</v>
      </c>
      <c r="O304" s="59"/>
      <c r="P304" s="159">
        <f>O304*H304</f>
        <v>0</v>
      </c>
      <c r="Q304" s="159">
        <v>0</v>
      </c>
      <c r="R304" s="159">
        <f>Q304*H304</f>
        <v>0</v>
      </c>
      <c r="S304" s="159">
        <v>0</v>
      </c>
      <c r="T304" s="160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1" t="s">
        <v>108</v>
      </c>
      <c r="AT304" s="161" t="s">
        <v>170</v>
      </c>
      <c r="AU304" s="161" t="s">
        <v>84</v>
      </c>
      <c r="AY304" s="18" t="s">
        <v>168</v>
      </c>
      <c r="BE304" s="162">
        <f>IF(N304="základní",J304,0)</f>
        <v>0</v>
      </c>
      <c r="BF304" s="162">
        <f>IF(N304="snížená",J304,0)</f>
        <v>0</v>
      </c>
      <c r="BG304" s="162">
        <f>IF(N304="zákl. přenesená",J304,0)</f>
        <v>0</v>
      </c>
      <c r="BH304" s="162">
        <f>IF(N304="sníž. přenesená",J304,0)</f>
        <v>0</v>
      </c>
      <c r="BI304" s="162">
        <f>IF(N304="nulová",J304,0)</f>
        <v>0</v>
      </c>
      <c r="BJ304" s="18" t="s">
        <v>82</v>
      </c>
      <c r="BK304" s="162">
        <f>ROUND(I304*H304,2)</f>
        <v>0</v>
      </c>
      <c r="BL304" s="18" t="s">
        <v>108</v>
      </c>
      <c r="BM304" s="161" t="s">
        <v>1312</v>
      </c>
    </row>
    <row r="305" spans="1:65" s="2" customFormat="1" ht="39">
      <c r="A305" s="33"/>
      <c r="B305" s="34"/>
      <c r="C305" s="33"/>
      <c r="D305" s="163" t="s">
        <v>175</v>
      </c>
      <c r="E305" s="33"/>
      <c r="F305" s="164" t="s">
        <v>423</v>
      </c>
      <c r="G305" s="33"/>
      <c r="H305" s="33"/>
      <c r="I305" s="165"/>
      <c r="J305" s="33"/>
      <c r="K305" s="33"/>
      <c r="L305" s="34"/>
      <c r="M305" s="166"/>
      <c r="N305" s="167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175</v>
      </c>
      <c r="AU305" s="18" t="s">
        <v>84</v>
      </c>
    </row>
    <row r="306" spans="1:65" s="2" customFormat="1" ht="37.9" customHeight="1">
      <c r="A306" s="33"/>
      <c r="B306" s="149"/>
      <c r="C306" s="150" t="s">
        <v>381</v>
      </c>
      <c r="D306" s="150" t="s">
        <v>170</v>
      </c>
      <c r="E306" s="151" t="s">
        <v>437</v>
      </c>
      <c r="F306" s="152" t="s">
        <v>438</v>
      </c>
      <c r="G306" s="153" t="s">
        <v>319</v>
      </c>
      <c r="H306" s="154">
        <v>127.248</v>
      </c>
      <c r="I306" s="155"/>
      <c r="J306" s="156">
        <f>ROUND(I306*H306,2)</f>
        <v>0</v>
      </c>
      <c r="K306" s="152" t="s">
        <v>187</v>
      </c>
      <c r="L306" s="34"/>
      <c r="M306" s="157" t="s">
        <v>1</v>
      </c>
      <c r="N306" s="158" t="s">
        <v>40</v>
      </c>
      <c r="O306" s="59"/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1" t="s">
        <v>108</v>
      </c>
      <c r="AT306" s="161" t="s">
        <v>170</v>
      </c>
      <c r="AU306" s="161" t="s">
        <v>84</v>
      </c>
      <c r="AY306" s="18" t="s">
        <v>168</v>
      </c>
      <c r="BE306" s="162">
        <f>IF(N306="základní",J306,0)</f>
        <v>0</v>
      </c>
      <c r="BF306" s="162">
        <f>IF(N306="snížená",J306,0)</f>
        <v>0</v>
      </c>
      <c r="BG306" s="162">
        <f>IF(N306="zákl. přenesená",J306,0)</f>
        <v>0</v>
      </c>
      <c r="BH306" s="162">
        <f>IF(N306="sníž. přenesená",J306,0)</f>
        <v>0</v>
      </c>
      <c r="BI306" s="162">
        <f>IF(N306="nulová",J306,0)</f>
        <v>0</v>
      </c>
      <c r="BJ306" s="18" t="s">
        <v>82</v>
      </c>
      <c r="BK306" s="162">
        <f>ROUND(I306*H306,2)</f>
        <v>0</v>
      </c>
      <c r="BL306" s="18" t="s">
        <v>108</v>
      </c>
      <c r="BM306" s="161" t="s">
        <v>1313</v>
      </c>
    </row>
    <row r="307" spans="1:65" s="2" customFormat="1" ht="39">
      <c r="A307" s="33"/>
      <c r="B307" s="34"/>
      <c r="C307" s="33"/>
      <c r="D307" s="163" t="s">
        <v>175</v>
      </c>
      <c r="E307" s="33"/>
      <c r="F307" s="164" t="s">
        <v>440</v>
      </c>
      <c r="G307" s="33"/>
      <c r="H307" s="33"/>
      <c r="I307" s="165"/>
      <c r="J307" s="33"/>
      <c r="K307" s="33"/>
      <c r="L307" s="34"/>
      <c r="M307" s="166"/>
      <c r="N307" s="167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175</v>
      </c>
      <c r="AU307" s="18" t="s">
        <v>84</v>
      </c>
    </row>
    <row r="308" spans="1:65" s="13" customFormat="1">
      <c r="B308" s="169"/>
      <c r="D308" s="163" t="s">
        <v>179</v>
      </c>
      <c r="E308" s="170" t="s">
        <v>1</v>
      </c>
      <c r="F308" s="171" t="s">
        <v>441</v>
      </c>
      <c r="H308" s="170" t="s">
        <v>1</v>
      </c>
      <c r="I308" s="172"/>
      <c r="L308" s="169"/>
      <c r="M308" s="173"/>
      <c r="N308" s="174"/>
      <c r="O308" s="174"/>
      <c r="P308" s="174"/>
      <c r="Q308" s="174"/>
      <c r="R308" s="174"/>
      <c r="S308" s="174"/>
      <c r="T308" s="175"/>
      <c r="AT308" s="170" t="s">
        <v>179</v>
      </c>
      <c r="AU308" s="170" t="s">
        <v>84</v>
      </c>
      <c r="AV308" s="13" t="s">
        <v>82</v>
      </c>
      <c r="AW308" s="13" t="s">
        <v>31</v>
      </c>
      <c r="AX308" s="13" t="s">
        <v>75</v>
      </c>
      <c r="AY308" s="170" t="s">
        <v>168</v>
      </c>
    </row>
    <row r="309" spans="1:65" s="14" customFormat="1">
      <c r="B309" s="176"/>
      <c r="D309" s="163" t="s">
        <v>179</v>
      </c>
      <c r="E309" s="177" t="s">
        <v>1</v>
      </c>
      <c r="F309" s="178" t="s">
        <v>1314</v>
      </c>
      <c r="H309" s="179">
        <v>146.58799999999999</v>
      </c>
      <c r="I309" s="180"/>
      <c r="L309" s="176"/>
      <c r="M309" s="181"/>
      <c r="N309" s="182"/>
      <c r="O309" s="182"/>
      <c r="P309" s="182"/>
      <c r="Q309" s="182"/>
      <c r="R309" s="182"/>
      <c r="S309" s="182"/>
      <c r="T309" s="183"/>
      <c r="AT309" s="177" t="s">
        <v>179</v>
      </c>
      <c r="AU309" s="177" t="s">
        <v>84</v>
      </c>
      <c r="AV309" s="14" t="s">
        <v>84</v>
      </c>
      <c r="AW309" s="14" t="s">
        <v>31</v>
      </c>
      <c r="AX309" s="14" t="s">
        <v>75</v>
      </c>
      <c r="AY309" s="177" t="s">
        <v>168</v>
      </c>
    </row>
    <row r="310" spans="1:65" s="13" customFormat="1">
      <c r="B310" s="169"/>
      <c r="D310" s="163" t="s">
        <v>179</v>
      </c>
      <c r="E310" s="170" t="s">
        <v>1</v>
      </c>
      <c r="F310" s="171" t="s">
        <v>426</v>
      </c>
      <c r="H310" s="170" t="s">
        <v>1</v>
      </c>
      <c r="I310" s="172"/>
      <c r="L310" s="169"/>
      <c r="M310" s="173"/>
      <c r="N310" s="174"/>
      <c r="O310" s="174"/>
      <c r="P310" s="174"/>
      <c r="Q310" s="174"/>
      <c r="R310" s="174"/>
      <c r="S310" s="174"/>
      <c r="T310" s="175"/>
      <c r="AT310" s="170" t="s">
        <v>179</v>
      </c>
      <c r="AU310" s="170" t="s">
        <v>84</v>
      </c>
      <c r="AV310" s="13" t="s">
        <v>82</v>
      </c>
      <c r="AW310" s="13" t="s">
        <v>31</v>
      </c>
      <c r="AX310" s="13" t="s">
        <v>75</v>
      </c>
      <c r="AY310" s="170" t="s">
        <v>168</v>
      </c>
    </row>
    <row r="311" spans="1:65" s="14" customFormat="1">
      <c r="B311" s="176"/>
      <c r="D311" s="163" t="s">
        <v>179</v>
      </c>
      <c r="E311" s="177" t="s">
        <v>1</v>
      </c>
      <c r="F311" s="178" t="s">
        <v>1315</v>
      </c>
      <c r="H311" s="179">
        <v>-19.34</v>
      </c>
      <c r="I311" s="180"/>
      <c r="L311" s="176"/>
      <c r="M311" s="181"/>
      <c r="N311" s="182"/>
      <c r="O311" s="182"/>
      <c r="P311" s="182"/>
      <c r="Q311" s="182"/>
      <c r="R311" s="182"/>
      <c r="S311" s="182"/>
      <c r="T311" s="183"/>
      <c r="AT311" s="177" t="s">
        <v>179</v>
      </c>
      <c r="AU311" s="177" t="s">
        <v>84</v>
      </c>
      <c r="AV311" s="14" t="s">
        <v>84</v>
      </c>
      <c r="AW311" s="14" t="s">
        <v>31</v>
      </c>
      <c r="AX311" s="14" t="s">
        <v>75</v>
      </c>
      <c r="AY311" s="177" t="s">
        <v>168</v>
      </c>
    </row>
    <row r="312" spans="1:65" s="15" customFormat="1">
      <c r="B312" s="184"/>
      <c r="D312" s="163" t="s">
        <v>179</v>
      </c>
      <c r="E312" s="185" t="s">
        <v>1</v>
      </c>
      <c r="F312" s="186" t="s">
        <v>184</v>
      </c>
      <c r="H312" s="187">
        <v>127.24799999999999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179</v>
      </c>
      <c r="AU312" s="185" t="s">
        <v>84</v>
      </c>
      <c r="AV312" s="15" t="s">
        <v>108</v>
      </c>
      <c r="AW312" s="15" t="s">
        <v>31</v>
      </c>
      <c r="AX312" s="15" t="s">
        <v>82</v>
      </c>
      <c r="AY312" s="185" t="s">
        <v>168</v>
      </c>
    </row>
    <row r="313" spans="1:65" s="2" customFormat="1" ht="44.25" customHeight="1">
      <c r="A313" s="33"/>
      <c r="B313" s="149"/>
      <c r="C313" s="150" t="s">
        <v>388</v>
      </c>
      <c r="D313" s="150" t="s">
        <v>170</v>
      </c>
      <c r="E313" s="151" t="s">
        <v>447</v>
      </c>
      <c r="F313" s="152" t="s">
        <v>448</v>
      </c>
      <c r="G313" s="153" t="s">
        <v>319</v>
      </c>
      <c r="H313" s="154">
        <v>745.48800000000006</v>
      </c>
      <c r="I313" s="155"/>
      <c r="J313" s="156">
        <f>ROUND(I313*H313,2)</f>
        <v>0</v>
      </c>
      <c r="K313" s="152" t="s">
        <v>187</v>
      </c>
      <c r="L313" s="34"/>
      <c r="M313" s="157" t="s">
        <v>1</v>
      </c>
      <c r="N313" s="158" t="s">
        <v>40</v>
      </c>
      <c r="O313" s="59"/>
      <c r="P313" s="159">
        <f>O313*H313</f>
        <v>0</v>
      </c>
      <c r="Q313" s="159">
        <v>0</v>
      </c>
      <c r="R313" s="159">
        <f>Q313*H313</f>
        <v>0</v>
      </c>
      <c r="S313" s="159">
        <v>0</v>
      </c>
      <c r="T313" s="160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1" t="s">
        <v>108</v>
      </c>
      <c r="AT313" s="161" t="s">
        <v>170</v>
      </c>
      <c r="AU313" s="161" t="s">
        <v>84</v>
      </c>
      <c r="AY313" s="18" t="s">
        <v>168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8" t="s">
        <v>82</v>
      </c>
      <c r="BK313" s="162">
        <f>ROUND(I313*H313,2)</f>
        <v>0</v>
      </c>
      <c r="BL313" s="18" t="s">
        <v>108</v>
      </c>
      <c r="BM313" s="161" t="s">
        <v>1316</v>
      </c>
    </row>
    <row r="314" spans="1:65" s="2" customFormat="1" ht="48.75">
      <c r="A314" s="33"/>
      <c r="B314" s="34"/>
      <c r="C314" s="33"/>
      <c r="D314" s="163" t="s">
        <v>175</v>
      </c>
      <c r="E314" s="33"/>
      <c r="F314" s="164" t="s">
        <v>450</v>
      </c>
      <c r="G314" s="33"/>
      <c r="H314" s="33"/>
      <c r="I314" s="165"/>
      <c r="J314" s="33"/>
      <c r="K314" s="33"/>
      <c r="L314" s="34"/>
      <c r="M314" s="166"/>
      <c r="N314" s="167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175</v>
      </c>
      <c r="AU314" s="18" t="s">
        <v>84</v>
      </c>
    </row>
    <row r="315" spans="1:65" s="14" customFormat="1">
      <c r="B315" s="176"/>
      <c r="D315" s="163" t="s">
        <v>179</v>
      </c>
      <c r="F315" s="178" t="s">
        <v>1317</v>
      </c>
      <c r="H315" s="179">
        <v>745.48800000000006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77" t="s">
        <v>179</v>
      </c>
      <c r="AU315" s="177" t="s">
        <v>84</v>
      </c>
      <c r="AV315" s="14" t="s">
        <v>84</v>
      </c>
      <c r="AW315" s="14" t="s">
        <v>3</v>
      </c>
      <c r="AX315" s="14" t="s">
        <v>82</v>
      </c>
      <c r="AY315" s="177" t="s">
        <v>168</v>
      </c>
    </row>
    <row r="316" spans="1:65" s="2" customFormat="1" ht="37.9" customHeight="1">
      <c r="A316" s="33"/>
      <c r="B316" s="149"/>
      <c r="C316" s="150" t="s">
        <v>399</v>
      </c>
      <c r="D316" s="150" t="s">
        <v>170</v>
      </c>
      <c r="E316" s="151" t="s">
        <v>453</v>
      </c>
      <c r="F316" s="152" t="s">
        <v>454</v>
      </c>
      <c r="G316" s="153" t="s">
        <v>319</v>
      </c>
      <c r="H316" s="154">
        <v>16.288</v>
      </c>
      <c r="I316" s="155"/>
      <c r="J316" s="156">
        <f>ROUND(I316*H316,2)</f>
        <v>0</v>
      </c>
      <c r="K316" s="152" t="s">
        <v>187</v>
      </c>
      <c r="L316" s="34"/>
      <c r="M316" s="157" t="s">
        <v>1</v>
      </c>
      <c r="N316" s="158" t="s">
        <v>40</v>
      </c>
      <c r="O316" s="59"/>
      <c r="P316" s="159">
        <f>O316*H316</f>
        <v>0</v>
      </c>
      <c r="Q316" s="159">
        <v>0</v>
      </c>
      <c r="R316" s="159">
        <f>Q316*H316</f>
        <v>0</v>
      </c>
      <c r="S316" s="159">
        <v>0</v>
      </c>
      <c r="T316" s="160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1" t="s">
        <v>108</v>
      </c>
      <c r="AT316" s="161" t="s">
        <v>170</v>
      </c>
      <c r="AU316" s="161" t="s">
        <v>84</v>
      </c>
      <c r="AY316" s="18" t="s">
        <v>168</v>
      </c>
      <c r="BE316" s="162">
        <f>IF(N316="základní",J316,0)</f>
        <v>0</v>
      </c>
      <c r="BF316" s="162">
        <f>IF(N316="snížená",J316,0)</f>
        <v>0</v>
      </c>
      <c r="BG316" s="162">
        <f>IF(N316="zákl. přenesená",J316,0)</f>
        <v>0</v>
      </c>
      <c r="BH316" s="162">
        <f>IF(N316="sníž. přenesená",J316,0)</f>
        <v>0</v>
      </c>
      <c r="BI316" s="162">
        <f>IF(N316="nulová",J316,0)</f>
        <v>0</v>
      </c>
      <c r="BJ316" s="18" t="s">
        <v>82</v>
      </c>
      <c r="BK316" s="162">
        <f>ROUND(I316*H316,2)</f>
        <v>0</v>
      </c>
      <c r="BL316" s="18" t="s">
        <v>108</v>
      </c>
      <c r="BM316" s="161" t="s">
        <v>1318</v>
      </c>
    </row>
    <row r="317" spans="1:65" s="2" customFormat="1" ht="39">
      <c r="A317" s="33"/>
      <c r="B317" s="34"/>
      <c r="C317" s="33"/>
      <c r="D317" s="163" t="s">
        <v>175</v>
      </c>
      <c r="E317" s="33"/>
      <c r="F317" s="164" t="s">
        <v>456</v>
      </c>
      <c r="G317" s="33"/>
      <c r="H317" s="33"/>
      <c r="I317" s="165"/>
      <c r="J317" s="33"/>
      <c r="K317" s="33"/>
      <c r="L317" s="34"/>
      <c r="M317" s="166"/>
      <c r="N317" s="167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175</v>
      </c>
      <c r="AU317" s="18" t="s">
        <v>84</v>
      </c>
    </row>
    <row r="318" spans="1:65" s="13" customFormat="1">
      <c r="B318" s="169"/>
      <c r="D318" s="163" t="s">
        <v>179</v>
      </c>
      <c r="E318" s="170" t="s">
        <v>1</v>
      </c>
      <c r="F318" s="171" t="s">
        <v>441</v>
      </c>
      <c r="H318" s="170" t="s">
        <v>1</v>
      </c>
      <c r="I318" s="172"/>
      <c r="L318" s="169"/>
      <c r="M318" s="173"/>
      <c r="N318" s="174"/>
      <c r="O318" s="174"/>
      <c r="P318" s="174"/>
      <c r="Q318" s="174"/>
      <c r="R318" s="174"/>
      <c r="S318" s="174"/>
      <c r="T318" s="175"/>
      <c r="AT318" s="170" t="s">
        <v>179</v>
      </c>
      <c r="AU318" s="170" t="s">
        <v>84</v>
      </c>
      <c r="AV318" s="13" t="s">
        <v>82</v>
      </c>
      <c r="AW318" s="13" t="s">
        <v>31</v>
      </c>
      <c r="AX318" s="13" t="s">
        <v>75</v>
      </c>
      <c r="AY318" s="170" t="s">
        <v>168</v>
      </c>
    </row>
    <row r="319" spans="1:65" s="14" customFormat="1">
      <c r="B319" s="176"/>
      <c r="D319" s="163" t="s">
        <v>179</v>
      </c>
      <c r="E319" s="177" t="s">
        <v>1</v>
      </c>
      <c r="F319" s="178" t="s">
        <v>1319</v>
      </c>
      <c r="H319" s="179">
        <v>16.288</v>
      </c>
      <c r="I319" s="180"/>
      <c r="L319" s="176"/>
      <c r="M319" s="181"/>
      <c r="N319" s="182"/>
      <c r="O319" s="182"/>
      <c r="P319" s="182"/>
      <c r="Q319" s="182"/>
      <c r="R319" s="182"/>
      <c r="S319" s="182"/>
      <c r="T319" s="183"/>
      <c r="AT319" s="177" t="s">
        <v>179</v>
      </c>
      <c r="AU319" s="177" t="s">
        <v>84</v>
      </c>
      <c r="AV319" s="14" t="s">
        <v>84</v>
      </c>
      <c r="AW319" s="14" t="s">
        <v>31</v>
      </c>
      <c r="AX319" s="14" t="s">
        <v>82</v>
      </c>
      <c r="AY319" s="177" t="s">
        <v>168</v>
      </c>
    </row>
    <row r="320" spans="1:65" s="2" customFormat="1" ht="37.9" customHeight="1">
      <c r="A320" s="33"/>
      <c r="B320" s="149"/>
      <c r="C320" s="150" t="s">
        <v>404</v>
      </c>
      <c r="D320" s="150" t="s">
        <v>170</v>
      </c>
      <c r="E320" s="151" t="s">
        <v>460</v>
      </c>
      <c r="F320" s="152" t="s">
        <v>461</v>
      </c>
      <c r="G320" s="153" t="s">
        <v>319</v>
      </c>
      <c r="H320" s="154">
        <v>97.727999999999994</v>
      </c>
      <c r="I320" s="155"/>
      <c r="J320" s="156">
        <f>ROUND(I320*H320,2)</f>
        <v>0</v>
      </c>
      <c r="K320" s="152" t="s">
        <v>187</v>
      </c>
      <c r="L320" s="34"/>
      <c r="M320" s="157" t="s">
        <v>1</v>
      </c>
      <c r="N320" s="158" t="s">
        <v>40</v>
      </c>
      <c r="O320" s="59"/>
      <c r="P320" s="159">
        <f>O320*H320</f>
        <v>0</v>
      </c>
      <c r="Q320" s="159">
        <v>0</v>
      </c>
      <c r="R320" s="159">
        <f>Q320*H320</f>
        <v>0</v>
      </c>
      <c r="S320" s="159">
        <v>0</v>
      </c>
      <c r="T320" s="160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1" t="s">
        <v>108</v>
      </c>
      <c r="AT320" s="161" t="s">
        <v>170</v>
      </c>
      <c r="AU320" s="161" t="s">
        <v>84</v>
      </c>
      <c r="AY320" s="18" t="s">
        <v>168</v>
      </c>
      <c r="BE320" s="162">
        <f>IF(N320="základní",J320,0)</f>
        <v>0</v>
      </c>
      <c r="BF320" s="162">
        <f>IF(N320="snížená",J320,0)</f>
        <v>0</v>
      </c>
      <c r="BG320" s="162">
        <f>IF(N320="zákl. přenesená",J320,0)</f>
        <v>0</v>
      </c>
      <c r="BH320" s="162">
        <f>IF(N320="sníž. přenesená",J320,0)</f>
        <v>0</v>
      </c>
      <c r="BI320" s="162">
        <f>IF(N320="nulová",J320,0)</f>
        <v>0</v>
      </c>
      <c r="BJ320" s="18" t="s">
        <v>82</v>
      </c>
      <c r="BK320" s="162">
        <f>ROUND(I320*H320,2)</f>
        <v>0</v>
      </c>
      <c r="BL320" s="18" t="s">
        <v>108</v>
      </c>
      <c r="BM320" s="161" t="s">
        <v>1320</v>
      </c>
    </row>
    <row r="321" spans="1:65" s="2" customFormat="1" ht="48.75">
      <c r="A321" s="33"/>
      <c r="B321" s="34"/>
      <c r="C321" s="33"/>
      <c r="D321" s="163" t="s">
        <v>175</v>
      </c>
      <c r="E321" s="33"/>
      <c r="F321" s="164" t="s">
        <v>463</v>
      </c>
      <c r="G321" s="33"/>
      <c r="H321" s="33"/>
      <c r="I321" s="165"/>
      <c r="J321" s="33"/>
      <c r="K321" s="33"/>
      <c r="L321" s="34"/>
      <c r="M321" s="166"/>
      <c r="N321" s="167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175</v>
      </c>
      <c r="AU321" s="18" t="s">
        <v>84</v>
      </c>
    </row>
    <row r="322" spans="1:65" s="14" customFormat="1">
      <c r="B322" s="176"/>
      <c r="D322" s="163" t="s">
        <v>179</v>
      </c>
      <c r="F322" s="178" t="s">
        <v>1321</v>
      </c>
      <c r="H322" s="179">
        <v>97.727999999999994</v>
      </c>
      <c r="I322" s="180"/>
      <c r="L322" s="176"/>
      <c r="M322" s="181"/>
      <c r="N322" s="182"/>
      <c r="O322" s="182"/>
      <c r="P322" s="182"/>
      <c r="Q322" s="182"/>
      <c r="R322" s="182"/>
      <c r="S322" s="182"/>
      <c r="T322" s="183"/>
      <c r="AT322" s="177" t="s">
        <v>179</v>
      </c>
      <c r="AU322" s="177" t="s">
        <v>84</v>
      </c>
      <c r="AV322" s="14" t="s">
        <v>84</v>
      </c>
      <c r="AW322" s="14" t="s">
        <v>3</v>
      </c>
      <c r="AX322" s="14" t="s">
        <v>82</v>
      </c>
      <c r="AY322" s="177" t="s">
        <v>168</v>
      </c>
    </row>
    <row r="323" spans="1:65" s="2" customFormat="1" ht="24.2" customHeight="1">
      <c r="A323" s="33"/>
      <c r="B323" s="149"/>
      <c r="C323" s="150" t="s">
        <v>414</v>
      </c>
      <c r="D323" s="150" t="s">
        <v>170</v>
      </c>
      <c r="E323" s="151" t="s">
        <v>466</v>
      </c>
      <c r="F323" s="152" t="s">
        <v>467</v>
      </c>
      <c r="G323" s="153" t="s">
        <v>319</v>
      </c>
      <c r="H323" s="154">
        <v>19.34</v>
      </c>
      <c r="I323" s="155"/>
      <c r="J323" s="156">
        <f>ROUND(I323*H323,2)</f>
        <v>0</v>
      </c>
      <c r="K323" s="152" t="s">
        <v>187</v>
      </c>
      <c r="L323" s="34"/>
      <c r="M323" s="157" t="s">
        <v>1</v>
      </c>
      <c r="N323" s="158" t="s">
        <v>40</v>
      </c>
      <c r="O323" s="59"/>
      <c r="P323" s="159">
        <f>O323*H323</f>
        <v>0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1" t="s">
        <v>108</v>
      </c>
      <c r="AT323" s="161" t="s">
        <v>170</v>
      </c>
      <c r="AU323" s="161" t="s">
        <v>84</v>
      </c>
      <c r="AY323" s="18" t="s">
        <v>168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8" t="s">
        <v>82</v>
      </c>
      <c r="BK323" s="162">
        <f>ROUND(I323*H323,2)</f>
        <v>0</v>
      </c>
      <c r="BL323" s="18" t="s">
        <v>108</v>
      </c>
      <c r="BM323" s="161" t="s">
        <v>1322</v>
      </c>
    </row>
    <row r="324" spans="1:65" s="2" customFormat="1" ht="29.25">
      <c r="A324" s="33"/>
      <c r="B324" s="34"/>
      <c r="C324" s="33"/>
      <c r="D324" s="163" t="s">
        <v>175</v>
      </c>
      <c r="E324" s="33"/>
      <c r="F324" s="164" t="s">
        <v>469</v>
      </c>
      <c r="G324" s="33"/>
      <c r="H324" s="33"/>
      <c r="I324" s="165"/>
      <c r="J324" s="33"/>
      <c r="K324" s="33"/>
      <c r="L324" s="34"/>
      <c r="M324" s="166"/>
      <c r="N324" s="167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175</v>
      </c>
      <c r="AU324" s="18" t="s">
        <v>84</v>
      </c>
    </row>
    <row r="325" spans="1:65" s="13" customFormat="1">
      <c r="B325" s="169"/>
      <c r="D325" s="163" t="s">
        <v>179</v>
      </c>
      <c r="E325" s="170" t="s">
        <v>1</v>
      </c>
      <c r="F325" s="171" t="s">
        <v>427</v>
      </c>
      <c r="H325" s="170" t="s">
        <v>1</v>
      </c>
      <c r="I325" s="172"/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179</v>
      </c>
      <c r="AU325" s="170" t="s">
        <v>84</v>
      </c>
      <c r="AV325" s="13" t="s">
        <v>82</v>
      </c>
      <c r="AW325" s="13" t="s">
        <v>31</v>
      </c>
      <c r="AX325" s="13" t="s">
        <v>75</v>
      </c>
      <c r="AY325" s="170" t="s">
        <v>168</v>
      </c>
    </row>
    <row r="326" spans="1:65" s="14" customFormat="1">
      <c r="B326" s="176"/>
      <c r="D326" s="163" t="s">
        <v>179</v>
      </c>
      <c r="E326" s="177" t="s">
        <v>1</v>
      </c>
      <c r="F326" s="178" t="s">
        <v>1323</v>
      </c>
      <c r="H326" s="179">
        <v>3.383</v>
      </c>
      <c r="I326" s="180"/>
      <c r="L326" s="176"/>
      <c r="M326" s="181"/>
      <c r="N326" s="182"/>
      <c r="O326" s="182"/>
      <c r="P326" s="182"/>
      <c r="Q326" s="182"/>
      <c r="R326" s="182"/>
      <c r="S326" s="182"/>
      <c r="T326" s="183"/>
      <c r="AT326" s="177" t="s">
        <v>179</v>
      </c>
      <c r="AU326" s="177" t="s">
        <v>84</v>
      </c>
      <c r="AV326" s="14" t="s">
        <v>84</v>
      </c>
      <c r="AW326" s="14" t="s">
        <v>31</v>
      </c>
      <c r="AX326" s="14" t="s">
        <v>75</v>
      </c>
      <c r="AY326" s="177" t="s">
        <v>168</v>
      </c>
    </row>
    <row r="327" spans="1:65" s="14" customFormat="1">
      <c r="B327" s="176"/>
      <c r="D327" s="163" t="s">
        <v>179</v>
      </c>
      <c r="E327" s="177" t="s">
        <v>1</v>
      </c>
      <c r="F327" s="178" t="s">
        <v>1324</v>
      </c>
      <c r="H327" s="179">
        <v>3.5059999999999998</v>
      </c>
      <c r="I327" s="180"/>
      <c r="L327" s="176"/>
      <c r="M327" s="181"/>
      <c r="N327" s="182"/>
      <c r="O327" s="182"/>
      <c r="P327" s="182"/>
      <c r="Q327" s="182"/>
      <c r="R327" s="182"/>
      <c r="S327" s="182"/>
      <c r="T327" s="183"/>
      <c r="AT327" s="177" t="s">
        <v>179</v>
      </c>
      <c r="AU327" s="177" t="s">
        <v>84</v>
      </c>
      <c r="AV327" s="14" t="s">
        <v>84</v>
      </c>
      <c r="AW327" s="14" t="s">
        <v>31</v>
      </c>
      <c r="AX327" s="14" t="s">
        <v>75</v>
      </c>
      <c r="AY327" s="177" t="s">
        <v>168</v>
      </c>
    </row>
    <row r="328" spans="1:65" s="14" customFormat="1">
      <c r="B328" s="176"/>
      <c r="D328" s="163" t="s">
        <v>179</v>
      </c>
      <c r="E328" s="177" t="s">
        <v>1</v>
      </c>
      <c r="F328" s="178" t="s">
        <v>1325</v>
      </c>
      <c r="H328" s="179">
        <v>7.2119999999999997</v>
      </c>
      <c r="I328" s="180"/>
      <c r="L328" s="176"/>
      <c r="M328" s="181"/>
      <c r="N328" s="182"/>
      <c r="O328" s="182"/>
      <c r="P328" s="182"/>
      <c r="Q328" s="182"/>
      <c r="R328" s="182"/>
      <c r="S328" s="182"/>
      <c r="T328" s="183"/>
      <c r="AT328" s="177" t="s">
        <v>179</v>
      </c>
      <c r="AU328" s="177" t="s">
        <v>84</v>
      </c>
      <c r="AV328" s="14" t="s">
        <v>84</v>
      </c>
      <c r="AW328" s="14" t="s">
        <v>31</v>
      </c>
      <c r="AX328" s="14" t="s">
        <v>75</v>
      </c>
      <c r="AY328" s="177" t="s">
        <v>168</v>
      </c>
    </row>
    <row r="329" spans="1:65" s="14" customFormat="1">
      <c r="B329" s="176"/>
      <c r="D329" s="163" t="s">
        <v>179</v>
      </c>
      <c r="E329" s="177" t="s">
        <v>1</v>
      </c>
      <c r="F329" s="178" t="s">
        <v>1326</v>
      </c>
      <c r="H329" s="179">
        <v>5.2389999999999999</v>
      </c>
      <c r="I329" s="180"/>
      <c r="L329" s="176"/>
      <c r="M329" s="181"/>
      <c r="N329" s="182"/>
      <c r="O329" s="182"/>
      <c r="P329" s="182"/>
      <c r="Q329" s="182"/>
      <c r="R329" s="182"/>
      <c r="S329" s="182"/>
      <c r="T329" s="183"/>
      <c r="AT329" s="177" t="s">
        <v>179</v>
      </c>
      <c r="AU329" s="177" t="s">
        <v>84</v>
      </c>
      <c r="AV329" s="14" t="s">
        <v>84</v>
      </c>
      <c r="AW329" s="14" t="s">
        <v>31</v>
      </c>
      <c r="AX329" s="14" t="s">
        <v>75</v>
      </c>
      <c r="AY329" s="177" t="s">
        <v>168</v>
      </c>
    </row>
    <row r="330" spans="1:65" s="15" customFormat="1">
      <c r="B330" s="184"/>
      <c r="D330" s="163" t="s">
        <v>179</v>
      </c>
      <c r="E330" s="185" t="s">
        <v>1</v>
      </c>
      <c r="F330" s="186" t="s">
        <v>184</v>
      </c>
      <c r="H330" s="187">
        <v>19.34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5" t="s">
        <v>179</v>
      </c>
      <c r="AU330" s="185" t="s">
        <v>84</v>
      </c>
      <c r="AV330" s="15" t="s">
        <v>108</v>
      </c>
      <c r="AW330" s="15" t="s">
        <v>31</v>
      </c>
      <c r="AX330" s="15" t="s">
        <v>82</v>
      </c>
      <c r="AY330" s="185" t="s">
        <v>168</v>
      </c>
    </row>
    <row r="331" spans="1:65" s="2" customFormat="1" ht="24.2" customHeight="1">
      <c r="A331" s="33"/>
      <c r="B331" s="149"/>
      <c r="C331" s="150" t="s">
        <v>419</v>
      </c>
      <c r="D331" s="150" t="s">
        <v>170</v>
      </c>
      <c r="E331" s="151" t="s">
        <v>471</v>
      </c>
      <c r="F331" s="152" t="s">
        <v>472</v>
      </c>
      <c r="G331" s="153" t="s">
        <v>173</v>
      </c>
      <c r="H331" s="154">
        <v>71.646000000000001</v>
      </c>
      <c r="I331" s="155"/>
      <c r="J331" s="156">
        <f>ROUND(I331*H331,2)</f>
        <v>0</v>
      </c>
      <c r="K331" s="152" t="s">
        <v>187</v>
      </c>
      <c r="L331" s="34"/>
      <c r="M331" s="157" t="s">
        <v>1</v>
      </c>
      <c r="N331" s="158" t="s">
        <v>40</v>
      </c>
      <c r="O331" s="59"/>
      <c r="P331" s="159">
        <f>O331*H331</f>
        <v>0</v>
      </c>
      <c r="Q331" s="159">
        <v>0</v>
      </c>
      <c r="R331" s="159">
        <f>Q331*H331</f>
        <v>0</v>
      </c>
      <c r="S331" s="159">
        <v>0</v>
      </c>
      <c r="T331" s="160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1" t="s">
        <v>108</v>
      </c>
      <c r="AT331" s="161" t="s">
        <v>170</v>
      </c>
      <c r="AU331" s="161" t="s">
        <v>84</v>
      </c>
      <c r="AY331" s="18" t="s">
        <v>168</v>
      </c>
      <c r="BE331" s="162">
        <f>IF(N331="základní",J331,0)</f>
        <v>0</v>
      </c>
      <c r="BF331" s="162">
        <f>IF(N331="snížená",J331,0)</f>
        <v>0</v>
      </c>
      <c r="BG331" s="162">
        <f>IF(N331="zákl. přenesená",J331,0)</f>
        <v>0</v>
      </c>
      <c r="BH331" s="162">
        <f>IF(N331="sníž. přenesená",J331,0)</f>
        <v>0</v>
      </c>
      <c r="BI331" s="162">
        <f>IF(N331="nulová",J331,0)</f>
        <v>0</v>
      </c>
      <c r="BJ331" s="18" t="s">
        <v>82</v>
      </c>
      <c r="BK331" s="162">
        <f>ROUND(I331*H331,2)</f>
        <v>0</v>
      </c>
      <c r="BL331" s="18" t="s">
        <v>108</v>
      </c>
      <c r="BM331" s="161" t="s">
        <v>473</v>
      </c>
    </row>
    <row r="332" spans="1:65" s="2" customFormat="1" ht="19.5">
      <c r="A332" s="33"/>
      <c r="B332" s="34"/>
      <c r="C332" s="33"/>
      <c r="D332" s="163" t="s">
        <v>175</v>
      </c>
      <c r="E332" s="33"/>
      <c r="F332" s="164" t="s">
        <v>474</v>
      </c>
      <c r="G332" s="33"/>
      <c r="H332" s="33"/>
      <c r="I332" s="165"/>
      <c r="J332" s="33"/>
      <c r="K332" s="33"/>
      <c r="L332" s="34"/>
      <c r="M332" s="166"/>
      <c r="N332" s="167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175</v>
      </c>
      <c r="AU332" s="18" t="s">
        <v>84</v>
      </c>
    </row>
    <row r="333" spans="1:65" s="2" customFormat="1" ht="19.5">
      <c r="A333" s="33"/>
      <c r="B333" s="34"/>
      <c r="C333" s="33"/>
      <c r="D333" s="163" t="s">
        <v>177</v>
      </c>
      <c r="E333" s="33"/>
      <c r="F333" s="168" t="s">
        <v>1189</v>
      </c>
      <c r="G333" s="33"/>
      <c r="H333" s="33"/>
      <c r="I333" s="165"/>
      <c r="J333" s="33"/>
      <c r="K333" s="33"/>
      <c r="L333" s="34"/>
      <c r="M333" s="166"/>
      <c r="N333" s="167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177</v>
      </c>
      <c r="AU333" s="18" t="s">
        <v>84</v>
      </c>
    </row>
    <row r="334" spans="1:65" s="14" customFormat="1">
      <c r="B334" s="176"/>
      <c r="D334" s="163" t="s">
        <v>179</v>
      </c>
      <c r="E334" s="177" t="s">
        <v>1</v>
      </c>
      <c r="F334" s="178" t="s">
        <v>1327</v>
      </c>
      <c r="H334" s="179">
        <v>14.85</v>
      </c>
      <c r="I334" s="180"/>
      <c r="L334" s="176"/>
      <c r="M334" s="181"/>
      <c r="N334" s="182"/>
      <c r="O334" s="182"/>
      <c r="P334" s="182"/>
      <c r="Q334" s="182"/>
      <c r="R334" s="182"/>
      <c r="S334" s="182"/>
      <c r="T334" s="183"/>
      <c r="AT334" s="177" t="s">
        <v>179</v>
      </c>
      <c r="AU334" s="177" t="s">
        <v>84</v>
      </c>
      <c r="AV334" s="14" t="s">
        <v>84</v>
      </c>
      <c r="AW334" s="14" t="s">
        <v>31</v>
      </c>
      <c r="AX334" s="14" t="s">
        <v>75</v>
      </c>
      <c r="AY334" s="177" t="s">
        <v>168</v>
      </c>
    </row>
    <row r="335" spans="1:65" s="14" customFormat="1">
      <c r="B335" s="176"/>
      <c r="D335" s="163" t="s">
        <v>179</v>
      </c>
      <c r="E335" s="177" t="s">
        <v>1</v>
      </c>
      <c r="F335" s="178" t="s">
        <v>1328</v>
      </c>
      <c r="H335" s="179">
        <v>14.885</v>
      </c>
      <c r="I335" s="180"/>
      <c r="L335" s="176"/>
      <c r="M335" s="181"/>
      <c r="N335" s="182"/>
      <c r="O335" s="182"/>
      <c r="P335" s="182"/>
      <c r="Q335" s="182"/>
      <c r="R335" s="182"/>
      <c r="S335" s="182"/>
      <c r="T335" s="183"/>
      <c r="AT335" s="177" t="s">
        <v>179</v>
      </c>
      <c r="AU335" s="177" t="s">
        <v>84</v>
      </c>
      <c r="AV335" s="14" t="s">
        <v>84</v>
      </c>
      <c r="AW335" s="14" t="s">
        <v>31</v>
      </c>
      <c r="AX335" s="14" t="s">
        <v>75</v>
      </c>
      <c r="AY335" s="177" t="s">
        <v>168</v>
      </c>
    </row>
    <row r="336" spans="1:65" s="14" customFormat="1">
      <c r="B336" s="176"/>
      <c r="D336" s="163" t="s">
        <v>179</v>
      </c>
      <c r="E336" s="177" t="s">
        <v>1</v>
      </c>
      <c r="F336" s="178" t="s">
        <v>1329</v>
      </c>
      <c r="H336" s="179">
        <v>7.1820000000000004</v>
      </c>
      <c r="I336" s="180"/>
      <c r="L336" s="176"/>
      <c r="M336" s="181"/>
      <c r="N336" s="182"/>
      <c r="O336" s="182"/>
      <c r="P336" s="182"/>
      <c r="Q336" s="182"/>
      <c r="R336" s="182"/>
      <c r="S336" s="182"/>
      <c r="T336" s="183"/>
      <c r="AT336" s="177" t="s">
        <v>179</v>
      </c>
      <c r="AU336" s="177" t="s">
        <v>84</v>
      </c>
      <c r="AV336" s="14" t="s">
        <v>84</v>
      </c>
      <c r="AW336" s="14" t="s">
        <v>31</v>
      </c>
      <c r="AX336" s="14" t="s">
        <v>75</v>
      </c>
      <c r="AY336" s="177" t="s">
        <v>168</v>
      </c>
    </row>
    <row r="337" spans="1:65" s="14" customFormat="1">
      <c r="B337" s="176"/>
      <c r="D337" s="163" t="s">
        <v>179</v>
      </c>
      <c r="E337" s="177" t="s">
        <v>1</v>
      </c>
      <c r="F337" s="178" t="s">
        <v>1330</v>
      </c>
      <c r="H337" s="179">
        <v>4.9770000000000003</v>
      </c>
      <c r="I337" s="180"/>
      <c r="L337" s="176"/>
      <c r="M337" s="181"/>
      <c r="N337" s="182"/>
      <c r="O337" s="182"/>
      <c r="P337" s="182"/>
      <c r="Q337" s="182"/>
      <c r="R337" s="182"/>
      <c r="S337" s="182"/>
      <c r="T337" s="183"/>
      <c r="AT337" s="177" t="s">
        <v>179</v>
      </c>
      <c r="AU337" s="177" t="s">
        <v>84</v>
      </c>
      <c r="AV337" s="14" t="s">
        <v>84</v>
      </c>
      <c r="AW337" s="14" t="s">
        <v>31</v>
      </c>
      <c r="AX337" s="14" t="s">
        <v>75</v>
      </c>
      <c r="AY337" s="177" t="s">
        <v>168</v>
      </c>
    </row>
    <row r="338" spans="1:65" s="14" customFormat="1">
      <c r="B338" s="176"/>
      <c r="D338" s="163" t="s">
        <v>179</v>
      </c>
      <c r="E338" s="177" t="s">
        <v>1</v>
      </c>
      <c r="F338" s="178" t="s">
        <v>1331</v>
      </c>
      <c r="H338" s="179">
        <v>16.506</v>
      </c>
      <c r="I338" s="180"/>
      <c r="L338" s="176"/>
      <c r="M338" s="181"/>
      <c r="N338" s="182"/>
      <c r="O338" s="182"/>
      <c r="P338" s="182"/>
      <c r="Q338" s="182"/>
      <c r="R338" s="182"/>
      <c r="S338" s="182"/>
      <c r="T338" s="183"/>
      <c r="AT338" s="177" t="s">
        <v>179</v>
      </c>
      <c r="AU338" s="177" t="s">
        <v>84</v>
      </c>
      <c r="AV338" s="14" t="s">
        <v>84</v>
      </c>
      <c r="AW338" s="14" t="s">
        <v>31</v>
      </c>
      <c r="AX338" s="14" t="s">
        <v>75</v>
      </c>
      <c r="AY338" s="177" t="s">
        <v>168</v>
      </c>
    </row>
    <row r="339" spans="1:65" s="14" customFormat="1">
      <c r="B339" s="176"/>
      <c r="D339" s="163" t="s">
        <v>179</v>
      </c>
      <c r="E339" s="177" t="s">
        <v>1</v>
      </c>
      <c r="F339" s="178" t="s">
        <v>1332</v>
      </c>
      <c r="H339" s="179">
        <v>4.5359999999999996</v>
      </c>
      <c r="I339" s="180"/>
      <c r="L339" s="176"/>
      <c r="M339" s="181"/>
      <c r="N339" s="182"/>
      <c r="O339" s="182"/>
      <c r="P339" s="182"/>
      <c r="Q339" s="182"/>
      <c r="R339" s="182"/>
      <c r="S339" s="182"/>
      <c r="T339" s="183"/>
      <c r="AT339" s="177" t="s">
        <v>179</v>
      </c>
      <c r="AU339" s="177" t="s">
        <v>84</v>
      </c>
      <c r="AV339" s="14" t="s">
        <v>84</v>
      </c>
      <c r="AW339" s="14" t="s">
        <v>31</v>
      </c>
      <c r="AX339" s="14" t="s">
        <v>75</v>
      </c>
      <c r="AY339" s="177" t="s">
        <v>168</v>
      </c>
    </row>
    <row r="340" spans="1:65" s="14" customFormat="1">
      <c r="B340" s="176"/>
      <c r="D340" s="163" t="s">
        <v>179</v>
      </c>
      <c r="E340" s="177" t="s">
        <v>1</v>
      </c>
      <c r="F340" s="178" t="s">
        <v>1333</v>
      </c>
      <c r="H340" s="179">
        <v>8.7100000000000009</v>
      </c>
      <c r="I340" s="180"/>
      <c r="L340" s="176"/>
      <c r="M340" s="181"/>
      <c r="N340" s="182"/>
      <c r="O340" s="182"/>
      <c r="P340" s="182"/>
      <c r="Q340" s="182"/>
      <c r="R340" s="182"/>
      <c r="S340" s="182"/>
      <c r="T340" s="183"/>
      <c r="AT340" s="177" t="s">
        <v>179</v>
      </c>
      <c r="AU340" s="177" t="s">
        <v>84</v>
      </c>
      <c r="AV340" s="14" t="s">
        <v>84</v>
      </c>
      <c r="AW340" s="14" t="s">
        <v>31</v>
      </c>
      <c r="AX340" s="14" t="s">
        <v>75</v>
      </c>
      <c r="AY340" s="177" t="s">
        <v>168</v>
      </c>
    </row>
    <row r="341" spans="1:65" s="15" customFormat="1">
      <c r="B341" s="184"/>
      <c r="D341" s="163" t="s">
        <v>179</v>
      </c>
      <c r="E341" s="185" t="s">
        <v>1</v>
      </c>
      <c r="F341" s="186" t="s">
        <v>184</v>
      </c>
      <c r="H341" s="187">
        <v>71.646000000000015</v>
      </c>
      <c r="I341" s="188"/>
      <c r="L341" s="184"/>
      <c r="M341" s="189"/>
      <c r="N341" s="190"/>
      <c r="O341" s="190"/>
      <c r="P341" s="190"/>
      <c r="Q341" s="190"/>
      <c r="R341" s="190"/>
      <c r="S341" s="190"/>
      <c r="T341" s="191"/>
      <c r="AT341" s="185" t="s">
        <v>179</v>
      </c>
      <c r="AU341" s="185" t="s">
        <v>84</v>
      </c>
      <c r="AV341" s="15" t="s">
        <v>108</v>
      </c>
      <c r="AW341" s="15" t="s">
        <v>31</v>
      </c>
      <c r="AX341" s="15" t="s">
        <v>82</v>
      </c>
      <c r="AY341" s="185" t="s">
        <v>168</v>
      </c>
    </row>
    <row r="342" spans="1:65" s="2" customFormat="1" ht="33" customHeight="1">
      <c r="A342" s="33"/>
      <c r="B342" s="149"/>
      <c r="C342" s="150" t="s">
        <v>432</v>
      </c>
      <c r="D342" s="150" t="s">
        <v>170</v>
      </c>
      <c r="E342" s="151" t="s">
        <v>486</v>
      </c>
      <c r="F342" s="152" t="s">
        <v>487</v>
      </c>
      <c r="G342" s="153" t="s">
        <v>488</v>
      </c>
      <c r="H342" s="154">
        <v>258.36500000000001</v>
      </c>
      <c r="I342" s="155"/>
      <c r="J342" s="156">
        <f>ROUND(I342*H342,2)</f>
        <v>0</v>
      </c>
      <c r="K342" s="152" t="s">
        <v>187</v>
      </c>
      <c r="L342" s="34"/>
      <c r="M342" s="157" t="s">
        <v>1</v>
      </c>
      <c r="N342" s="158" t="s">
        <v>40</v>
      </c>
      <c r="O342" s="59"/>
      <c r="P342" s="159">
        <f>O342*H342</f>
        <v>0</v>
      </c>
      <c r="Q342" s="159">
        <v>0</v>
      </c>
      <c r="R342" s="159">
        <f>Q342*H342</f>
        <v>0</v>
      </c>
      <c r="S342" s="159">
        <v>0</v>
      </c>
      <c r="T342" s="160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1" t="s">
        <v>108</v>
      </c>
      <c r="AT342" s="161" t="s">
        <v>170</v>
      </c>
      <c r="AU342" s="161" t="s">
        <v>84</v>
      </c>
      <c r="AY342" s="18" t="s">
        <v>168</v>
      </c>
      <c r="BE342" s="162">
        <f>IF(N342="základní",J342,0)</f>
        <v>0</v>
      </c>
      <c r="BF342" s="162">
        <f>IF(N342="snížená",J342,0)</f>
        <v>0</v>
      </c>
      <c r="BG342" s="162">
        <f>IF(N342="zákl. přenesená",J342,0)</f>
        <v>0</v>
      </c>
      <c r="BH342" s="162">
        <f>IF(N342="sníž. přenesená",J342,0)</f>
        <v>0</v>
      </c>
      <c r="BI342" s="162">
        <f>IF(N342="nulová",J342,0)</f>
        <v>0</v>
      </c>
      <c r="BJ342" s="18" t="s">
        <v>82</v>
      </c>
      <c r="BK342" s="162">
        <f>ROUND(I342*H342,2)</f>
        <v>0</v>
      </c>
      <c r="BL342" s="18" t="s">
        <v>108</v>
      </c>
      <c r="BM342" s="161" t="s">
        <v>1334</v>
      </c>
    </row>
    <row r="343" spans="1:65" s="2" customFormat="1" ht="29.25">
      <c r="A343" s="33"/>
      <c r="B343" s="34"/>
      <c r="C343" s="33"/>
      <c r="D343" s="163" t="s">
        <v>175</v>
      </c>
      <c r="E343" s="33"/>
      <c r="F343" s="164" t="s">
        <v>490</v>
      </c>
      <c r="G343" s="33"/>
      <c r="H343" s="33"/>
      <c r="I343" s="165"/>
      <c r="J343" s="33"/>
      <c r="K343" s="33"/>
      <c r="L343" s="34"/>
      <c r="M343" s="166"/>
      <c r="N343" s="167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175</v>
      </c>
      <c r="AU343" s="18" t="s">
        <v>84</v>
      </c>
    </row>
    <row r="344" spans="1:65" s="14" customFormat="1">
      <c r="B344" s="176"/>
      <c r="D344" s="163" t="s">
        <v>179</v>
      </c>
      <c r="E344" s="177" t="s">
        <v>1</v>
      </c>
      <c r="F344" s="178" t="s">
        <v>1335</v>
      </c>
      <c r="H344" s="179">
        <v>143.536</v>
      </c>
      <c r="I344" s="180"/>
      <c r="L344" s="176"/>
      <c r="M344" s="181"/>
      <c r="N344" s="182"/>
      <c r="O344" s="182"/>
      <c r="P344" s="182"/>
      <c r="Q344" s="182"/>
      <c r="R344" s="182"/>
      <c r="S344" s="182"/>
      <c r="T344" s="183"/>
      <c r="AT344" s="177" t="s">
        <v>179</v>
      </c>
      <c r="AU344" s="177" t="s">
        <v>84</v>
      </c>
      <c r="AV344" s="14" t="s">
        <v>84</v>
      </c>
      <c r="AW344" s="14" t="s">
        <v>31</v>
      </c>
      <c r="AX344" s="14" t="s">
        <v>82</v>
      </c>
      <c r="AY344" s="177" t="s">
        <v>168</v>
      </c>
    </row>
    <row r="345" spans="1:65" s="14" customFormat="1">
      <c r="B345" s="176"/>
      <c r="D345" s="163" t="s">
        <v>179</v>
      </c>
      <c r="F345" s="178" t="s">
        <v>1336</v>
      </c>
      <c r="H345" s="179">
        <v>258.36500000000001</v>
      </c>
      <c r="I345" s="180"/>
      <c r="L345" s="176"/>
      <c r="M345" s="181"/>
      <c r="N345" s="182"/>
      <c r="O345" s="182"/>
      <c r="P345" s="182"/>
      <c r="Q345" s="182"/>
      <c r="R345" s="182"/>
      <c r="S345" s="182"/>
      <c r="T345" s="183"/>
      <c r="AT345" s="177" t="s">
        <v>179</v>
      </c>
      <c r="AU345" s="177" t="s">
        <v>84</v>
      </c>
      <c r="AV345" s="14" t="s">
        <v>84</v>
      </c>
      <c r="AW345" s="14" t="s">
        <v>3</v>
      </c>
      <c r="AX345" s="14" t="s">
        <v>82</v>
      </c>
      <c r="AY345" s="177" t="s">
        <v>168</v>
      </c>
    </row>
    <row r="346" spans="1:65" s="2" customFormat="1" ht="24.2" customHeight="1">
      <c r="A346" s="33"/>
      <c r="B346" s="149"/>
      <c r="C346" s="150" t="s">
        <v>436</v>
      </c>
      <c r="D346" s="150" t="s">
        <v>170</v>
      </c>
      <c r="E346" s="151" t="s">
        <v>494</v>
      </c>
      <c r="F346" s="152" t="s">
        <v>495</v>
      </c>
      <c r="G346" s="153" t="s">
        <v>319</v>
      </c>
      <c r="H346" s="154">
        <v>120.593</v>
      </c>
      <c r="I346" s="155"/>
      <c r="J346" s="156">
        <f>ROUND(I346*H346,2)</f>
        <v>0</v>
      </c>
      <c r="K346" s="152" t="s">
        <v>187</v>
      </c>
      <c r="L346" s="34"/>
      <c r="M346" s="157" t="s">
        <v>1</v>
      </c>
      <c r="N346" s="158" t="s">
        <v>40</v>
      </c>
      <c r="O346" s="59"/>
      <c r="P346" s="159">
        <f>O346*H346</f>
        <v>0</v>
      </c>
      <c r="Q346" s="159">
        <v>0</v>
      </c>
      <c r="R346" s="159">
        <f>Q346*H346</f>
        <v>0</v>
      </c>
      <c r="S346" s="159">
        <v>0</v>
      </c>
      <c r="T346" s="160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1" t="s">
        <v>108</v>
      </c>
      <c r="AT346" s="161" t="s">
        <v>170</v>
      </c>
      <c r="AU346" s="161" t="s">
        <v>84</v>
      </c>
      <c r="AY346" s="18" t="s">
        <v>168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8" t="s">
        <v>82</v>
      </c>
      <c r="BK346" s="162">
        <f>ROUND(I346*H346,2)</f>
        <v>0</v>
      </c>
      <c r="BL346" s="18" t="s">
        <v>108</v>
      </c>
      <c r="BM346" s="161" t="s">
        <v>1337</v>
      </c>
    </row>
    <row r="347" spans="1:65" s="2" customFormat="1" ht="29.25">
      <c r="A347" s="33"/>
      <c r="B347" s="34"/>
      <c r="C347" s="33"/>
      <c r="D347" s="163" t="s">
        <v>175</v>
      </c>
      <c r="E347" s="33"/>
      <c r="F347" s="164" t="s">
        <v>497</v>
      </c>
      <c r="G347" s="33"/>
      <c r="H347" s="33"/>
      <c r="I347" s="165"/>
      <c r="J347" s="33"/>
      <c r="K347" s="33"/>
      <c r="L347" s="34"/>
      <c r="M347" s="166"/>
      <c r="N347" s="167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175</v>
      </c>
      <c r="AU347" s="18" t="s">
        <v>84</v>
      </c>
    </row>
    <row r="348" spans="1:65" s="13" customFormat="1">
      <c r="B348" s="169"/>
      <c r="D348" s="163" t="s">
        <v>179</v>
      </c>
      <c r="E348" s="170" t="s">
        <v>1</v>
      </c>
      <c r="F348" s="171" t="s">
        <v>498</v>
      </c>
      <c r="H348" s="170" t="s">
        <v>1</v>
      </c>
      <c r="I348" s="172"/>
      <c r="L348" s="169"/>
      <c r="M348" s="173"/>
      <c r="N348" s="174"/>
      <c r="O348" s="174"/>
      <c r="P348" s="174"/>
      <c r="Q348" s="174"/>
      <c r="R348" s="174"/>
      <c r="S348" s="174"/>
      <c r="T348" s="175"/>
      <c r="AT348" s="170" t="s">
        <v>179</v>
      </c>
      <c r="AU348" s="170" t="s">
        <v>84</v>
      </c>
      <c r="AV348" s="13" t="s">
        <v>82</v>
      </c>
      <c r="AW348" s="13" t="s">
        <v>31</v>
      </c>
      <c r="AX348" s="13" t="s">
        <v>75</v>
      </c>
      <c r="AY348" s="170" t="s">
        <v>168</v>
      </c>
    </row>
    <row r="349" spans="1:65" s="14" customFormat="1">
      <c r="B349" s="176"/>
      <c r="D349" s="163" t="s">
        <v>179</v>
      </c>
      <c r="E349" s="177" t="s">
        <v>1</v>
      </c>
      <c r="F349" s="178" t="s">
        <v>1338</v>
      </c>
      <c r="H349" s="179">
        <v>162.876</v>
      </c>
      <c r="I349" s="180"/>
      <c r="L349" s="176"/>
      <c r="M349" s="181"/>
      <c r="N349" s="182"/>
      <c r="O349" s="182"/>
      <c r="P349" s="182"/>
      <c r="Q349" s="182"/>
      <c r="R349" s="182"/>
      <c r="S349" s="182"/>
      <c r="T349" s="183"/>
      <c r="AT349" s="177" t="s">
        <v>179</v>
      </c>
      <c r="AU349" s="177" t="s">
        <v>84</v>
      </c>
      <c r="AV349" s="14" t="s">
        <v>84</v>
      </c>
      <c r="AW349" s="14" t="s">
        <v>31</v>
      </c>
      <c r="AX349" s="14" t="s">
        <v>75</v>
      </c>
      <c r="AY349" s="177" t="s">
        <v>168</v>
      </c>
    </row>
    <row r="350" spans="1:65" s="13" customFormat="1">
      <c r="B350" s="169"/>
      <c r="D350" s="163" t="s">
        <v>179</v>
      </c>
      <c r="E350" s="170" t="s">
        <v>1</v>
      </c>
      <c r="F350" s="171" t="s">
        <v>502</v>
      </c>
      <c r="H350" s="170" t="s">
        <v>1</v>
      </c>
      <c r="I350" s="172"/>
      <c r="L350" s="169"/>
      <c r="M350" s="173"/>
      <c r="N350" s="174"/>
      <c r="O350" s="174"/>
      <c r="P350" s="174"/>
      <c r="Q350" s="174"/>
      <c r="R350" s="174"/>
      <c r="S350" s="174"/>
      <c r="T350" s="175"/>
      <c r="AT350" s="170" t="s">
        <v>179</v>
      </c>
      <c r="AU350" s="170" t="s">
        <v>84</v>
      </c>
      <c r="AV350" s="13" t="s">
        <v>82</v>
      </c>
      <c r="AW350" s="13" t="s">
        <v>31</v>
      </c>
      <c r="AX350" s="13" t="s">
        <v>75</v>
      </c>
      <c r="AY350" s="170" t="s">
        <v>168</v>
      </c>
    </row>
    <row r="351" spans="1:65" s="14" customFormat="1">
      <c r="B351" s="176"/>
      <c r="D351" s="163" t="s">
        <v>179</v>
      </c>
      <c r="E351" s="177" t="s">
        <v>1</v>
      </c>
      <c r="F351" s="178" t="s">
        <v>1339</v>
      </c>
      <c r="H351" s="179">
        <v>-11.464</v>
      </c>
      <c r="I351" s="180"/>
      <c r="L351" s="176"/>
      <c r="M351" s="181"/>
      <c r="N351" s="182"/>
      <c r="O351" s="182"/>
      <c r="P351" s="182"/>
      <c r="Q351" s="182"/>
      <c r="R351" s="182"/>
      <c r="S351" s="182"/>
      <c r="T351" s="183"/>
      <c r="AT351" s="177" t="s">
        <v>179</v>
      </c>
      <c r="AU351" s="177" t="s">
        <v>84</v>
      </c>
      <c r="AV351" s="14" t="s">
        <v>84</v>
      </c>
      <c r="AW351" s="14" t="s">
        <v>31</v>
      </c>
      <c r="AX351" s="14" t="s">
        <v>75</v>
      </c>
      <c r="AY351" s="177" t="s">
        <v>168</v>
      </c>
    </row>
    <row r="352" spans="1:65" s="13" customFormat="1">
      <c r="B352" s="169"/>
      <c r="D352" s="163" t="s">
        <v>179</v>
      </c>
      <c r="E352" s="170" t="s">
        <v>1</v>
      </c>
      <c r="F352" s="171" t="s">
        <v>504</v>
      </c>
      <c r="H352" s="170" t="s">
        <v>1</v>
      </c>
      <c r="I352" s="172"/>
      <c r="L352" s="169"/>
      <c r="M352" s="173"/>
      <c r="N352" s="174"/>
      <c r="O352" s="174"/>
      <c r="P352" s="174"/>
      <c r="Q352" s="174"/>
      <c r="R352" s="174"/>
      <c r="S352" s="174"/>
      <c r="T352" s="175"/>
      <c r="AT352" s="170" t="s">
        <v>179</v>
      </c>
      <c r="AU352" s="170" t="s">
        <v>84</v>
      </c>
      <c r="AV352" s="13" t="s">
        <v>82</v>
      </c>
      <c r="AW352" s="13" t="s">
        <v>31</v>
      </c>
      <c r="AX352" s="13" t="s">
        <v>75</v>
      </c>
      <c r="AY352" s="170" t="s">
        <v>168</v>
      </c>
    </row>
    <row r="353" spans="1:65" s="14" customFormat="1">
      <c r="B353" s="176"/>
      <c r="D353" s="163" t="s">
        <v>179</v>
      </c>
      <c r="E353" s="177" t="s">
        <v>1</v>
      </c>
      <c r="F353" s="178" t="s">
        <v>1340</v>
      </c>
      <c r="H353" s="179">
        <v>-34.905999999999999</v>
      </c>
      <c r="I353" s="180"/>
      <c r="L353" s="176"/>
      <c r="M353" s="181"/>
      <c r="N353" s="182"/>
      <c r="O353" s="182"/>
      <c r="P353" s="182"/>
      <c r="Q353" s="182"/>
      <c r="R353" s="182"/>
      <c r="S353" s="182"/>
      <c r="T353" s="183"/>
      <c r="AT353" s="177" t="s">
        <v>179</v>
      </c>
      <c r="AU353" s="177" t="s">
        <v>84</v>
      </c>
      <c r="AV353" s="14" t="s">
        <v>84</v>
      </c>
      <c r="AW353" s="14" t="s">
        <v>31</v>
      </c>
      <c r="AX353" s="14" t="s">
        <v>75</v>
      </c>
      <c r="AY353" s="177" t="s">
        <v>168</v>
      </c>
    </row>
    <row r="354" spans="1:65" s="13" customFormat="1">
      <c r="B354" s="169"/>
      <c r="D354" s="163" t="s">
        <v>179</v>
      </c>
      <c r="E354" s="170" t="s">
        <v>1</v>
      </c>
      <c r="F354" s="171" t="s">
        <v>1341</v>
      </c>
      <c r="H354" s="170" t="s">
        <v>1</v>
      </c>
      <c r="I354" s="172"/>
      <c r="L354" s="169"/>
      <c r="M354" s="173"/>
      <c r="N354" s="174"/>
      <c r="O354" s="174"/>
      <c r="P354" s="174"/>
      <c r="Q354" s="174"/>
      <c r="R354" s="174"/>
      <c r="S354" s="174"/>
      <c r="T354" s="175"/>
      <c r="AT354" s="170" t="s">
        <v>179</v>
      </c>
      <c r="AU354" s="170" t="s">
        <v>84</v>
      </c>
      <c r="AV354" s="13" t="s">
        <v>82</v>
      </c>
      <c r="AW354" s="13" t="s">
        <v>31</v>
      </c>
      <c r="AX354" s="13" t="s">
        <v>75</v>
      </c>
      <c r="AY354" s="170" t="s">
        <v>168</v>
      </c>
    </row>
    <row r="355" spans="1:65" s="14" customFormat="1">
      <c r="B355" s="176"/>
      <c r="D355" s="163" t="s">
        <v>179</v>
      </c>
      <c r="E355" s="177" t="s">
        <v>1</v>
      </c>
      <c r="F355" s="178" t="s">
        <v>1342</v>
      </c>
      <c r="H355" s="179">
        <v>1.4970000000000001</v>
      </c>
      <c r="I355" s="180"/>
      <c r="L355" s="176"/>
      <c r="M355" s="181"/>
      <c r="N355" s="182"/>
      <c r="O355" s="182"/>
      <c r="P355" s="182"/>
      <c r="Q355" s="182"/>
      <c r="R355" s="182"/>
      <c r="S355" s="182"/>
      <c r="T355" s="183"/>
      <c r="AT355" s="177" t="s">
        <v>179</v>
      </c>
      <c r="AU355" s="177" t="s">
        <v>84</v>
      </c>
      <c r="AV355" s="14" t="s">
        <v>84</v>
      </c>
      <c r="AW355" s="14" t="s">
        <v>31</v>
      </c>
      <c r="AX355" s="14" t="s">
        <v>75</v>
      </c>
      <c r="AY355" s="177" t="s">
        <v>168</v>
      </c>
    </row>
    <row r="356" spans="1:65" s="13" customFormat="1">
      <c r="B356" s="169"/>
      <c r="D356" s="163" t="s">
        <v>179</v>
      </c>
      <c r="E356" s="170" t="s">
        <v>1</v>
      </c>
      <c r="F356" s="171" t="s">
        <v>516</v>
      </c>
      <c r="H356" s="170" t="s">
        <v>1</v>
      </c>
      <c r="I356" s="172"/>
      <c r="L356" s="169"/>
      <c r="M356" s="173"/>
      <c r="N356" s="174"/>
      <c r="O356" s="174"/>
      <c r="P356" s="174"/>
      <c r="Q356" s="174"/>
      <c r="R356" s="174"/>
      <c r="S356" s="174"/>
      <c r="T356" s="175"/>
      <c r="AT356" s="170" t="s">
        <v>179</v>
      </c>
      <c r="AU356" s="170" t="s">
        <v>84</v>
      </c>
      <c r="AV356" s="13" t="s">
        <v>82</v>
      </c>
      <c r="AW356" s="13" t="s">
        <v>31</v>
      </c>
      <c r="AX356" s="13" t="s">
        <v>75</v>
      </c>
      <c r="AY356" s="170" t="s">
        <v>168</v>
      </c>
    </row>
    <row r="357" spans="1:65" s="14" customFormat="1">
      <c r="B357" s="176"/>
      <c r="D357" s="163" t="s">
        <v>179</v>
      </c>
      <c r="E357" s="177" t="s">
        <v>1</v>
      </c>
      <c r="F357" s="178" t="s">
        <v>1343</v>
      </c>
      <c r="H357" s="179">
        <v>2.59</v>
      </c>
      <c r="I357" s="180"/>
      <c r="L357" s="176"/>
      <c r="M357" s="181"/>
      <c r="N357" s="182"/>
      <c r="O357" s="182"/>
      <c r="P357" s="182"/>
      <c r="Q357" s="182"/>
      <c r="R357" s="182"/>
      <c r="S357" s="182"/>
      <c r="T357" s="183"/>
      <c r="AT357" s="177" t="s">
        <v>179</v>
      </c>
      <c r="AU357" s="177" t="s">
        <v>84</v>
      </c>
      <c r="AV357" s="14" t="s">
        <v>84</v>
      </c>
      <c r="AW357" s="14" t="s">
        <v>31</v>
      </c>
      <c r="AX357" s="14" t="s">
        <v>75</v>
      </c>
      <c r="AY357" s="177" t="s">
        <v>168</v>
      </c>
    </row>
    <row r="358" spans="1:65" s="15" customFormat="1">
      <c r="B358" s="184"/>
      <c r="D358" s="163" t="s">
        <v>179</v>
      </c>
      <c r="E358" s="185" t="s">
        <v>1</v>
      </c>
      <c r="F358" s="186" t="s">
        <v>184</v>
      </c>
      <c r="H358" s="187">
        <v>120.593</v>
      </c>
      <c r="I358" s="188"/>
      <c r="L358" s="184"/>
      <c r="M358" s="189"/>
      <c r="N358" s="190"/>
      <c r="O358" s="190"/>
      <c r="P358" s="190"/>
      <c r="Q358" s="190"/>
      <c r="R358" s="190"/>
      <c r="S358" s="190"/>
      <c r="T358" s="191"/>
      <c r="AT358" s="185" t="s">
        <v>179</v>
      </c>
      <c r="AU358" s="185" t="s">
        <v>84</v>
      </c>
      <c r="AV358" s="15" t="s">
        <v>108</v>
      </c>
      <c r="AW358" s="15" t="s">
        <v>31</v>
      </c>
      <c r="AX358" s="15" t="s">
        <v>82</v>
      </c>
      <c r="AY358" s="185" t="s">
        <v>168</v>
      </c>
    </row>
    <row r="359" spans="1:65" s="2" customFormat="1" ht="16.5" customHeight="1">
      <c r="A359" s="33"/>
      <c r="B359" s="149"/>
      <c r="C359" s="200" t="s">
        <v>446</v>
      </c>
      <c r="D359" s="200" t="s">
        <v>523</v>
      </c>
      <c r="E359" s="201" t="s">
        <v>524</v>
      </c>
      <c r="F359" s="202" t="s">
        <v>525</v>
      </c>
      <c r="G359" s="203" t="s">
        <v>488</v>
      </c>
      <c r="H359" s="204">
        <v>202.506</v>
      </c>
      <c r="I359" s="205"/>
      <c r="J359" s="206">
        <f>ROUND(I359*H359,2)</f>
        <v>0</v>
      </c>
      <c r="K359" s="202" t="s">
        <v>187</v>
      </c>
      <c r="L359" s="207"/>
      <c r="M359" s="208" t="s">
        <v>1</v>
      </c>
      <c r="N359" s="209" t="s">
        <v>40</v>
      </c>
      <c r="O359" s="59"/>
      <c r="P359" s="159">
        <f>O359*H359</f>
        <v>0</v>
      </c>
      <c r="Q359" s="159">
        <v>1</v>
      </c>
      <c r="R359" s="159">
        <f>Q359*H359</f>
        <v>202.506</v>
      </c>
      <c r="S359" s="159">
        <v>0</v>
      </c>
      <c r="T359" s="160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1" t="s">
        <v>244</v>
      </c>
      <c r="AT359" s="161" t="s">
        <v>523</v>
      </c>
      <c r="AU359" s="161" t="s">
        <v>84</v>
      </c>
      <c r="AY359" s="18" t="s">
        <v>168</v>
      </c>
      <c r="BE359" s="162">
        <f>IF(N359="základní",J359,0)</f>
        <v>0</v>
      </c>
      <c r="BF359" s="162">
        <f>IF(N359="snížená",J359,0)</f>
        <v>0</v>
      </c>
      <c r="BG359" s="162">
        <f>IF(N359="zákl. přenesená",J359,0)</f>
        <v>0</v>
      </c>
      <c r="BH359" s="162">
        <f>IF(N359="sníž. přenesená",J359,0)</f>
        <v>0</v>
      </c>
      <c r="BI359" s="162">
        <f>IF(N359="nulová",J359,0)</f>
        <v>0</v>
      </c>
      <c r="BJ359" s="18" t="s">
        <v>82</v>
      </c>
      <c r="BK359" s="162">
        <f>ROUND(I359*H359,2)</f>
        <v>0</v>
      </c>
      <c r="BL359" s="18" t="s">
        <v>108</v>
      </c>
      <c r="BM359" s="161" t="s">
        <v>1344</v>
      </c>
    </row>
    <row r="360" spans="1:65" s="2" customFormat="1">
      <c r="A360" s="33"/>
      <c r="B360" s="34"/>
      <c r="C360" s="33"/>
      <c r="D360" s="163" t="s">
        <v>175</v>
      </c>
      <c r="E360" s="33"/>
      <c r="F360" s="164" t="s">
        <v>525</v>
      </c>
      <c r="G360" s="33"/>
      <c r="H360" s="33"/>
      <c r="I360" s="165"/>
      <c r="J360" s="33"/>
      <c r="K360" s="33"/>
      <c r="L360" s="34"/>
      <c r="M360" s="166"/>
      <c r="N360" s="167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175</v>
      </c>
      <c r="AU360" s="18" t="s">
        <v>84</v>
      </c>
    </row>
    <row r="361" spans="1:65" s="13" customFormat="1">
      <c r="B361" s="169"/>
      <c r="D361" s="163" t="s">
        <v>179</v>
      </c>
      <c r="E361" s="170" t="s">
        <v>1</v>
      </c>
      <c r="F361" s="171" t="s">
        <v>527</v>
      </c>
      <c r="H361" s="170" t="s">
        <v>1</v>
      </c>
      <c r="I361" s="172"/>
      <c r="L361" s="169"/>
      <c r="M361" s="173"/>
      <c r="N361" s="174"/>
      <c r="O361" s="174"/>
      <c r="P361" s="174"/>
      <c r="Q361" s="174"/>
      <c r="R361" s="174"/>
      <c r="S361" s="174"/>
      <c r="T361" s="175"/>
      <c r="AT361" s="170" t="s">
        <v>179</v>
      </c>
      <c r="AU361" s="170" t="s">
        <v>84</v>
      </c>
      <c r="AV361" s="13" t="s">
        <v>82</v>
      </c>
      <c r="AW361" s="13" t="s">
        <v>31</v>
      </c>
      <c r="AX361" s="13" t="s">
        <v>75</v>
      </c>
      <c r="AY361" s="170" t="s">
        <v>168</v>
      </c>
    </row>
    <row r="362" spans="1:65" s="14" customFormat="1">
      <c r="B362" s="176"/>
      <c r="D362" s="163" t="s">
        <v>179</v>
      </c>
      <c r="E362" s="177" t="s">
        <v>1</v>
      </c>
      <c r="F362" s="178" t="s">
        <v>1345</v>
      </c>
      <c r="H362" s="179">
        <v>120.593</v>
      </c>
      <c r="I362" s="180"/>
      <c r="L362" s="176"/>
      <c r="M362" s="181"/>
      <c r="N362" s="182"/>
      <c r="O362" s="182"/>
      <c r="P362" s="182"/>
      <c r="Q362" s="182"/>
      <c r="R362" s="182"/>
      <c r="S362" s="182"/>
      <c r="T362" s="183"/>
      <c r="AT362" s="177" t="s">
        <v>179</v>
      </c>
      <c r="AU362" s="177" t="s">
        <v>84</v>
      </c>
      <c r="AV362" s="14" t="s">
        <v>84</v>
      </c>
      <c r="AW362" s="14" t="s">
        <v>31</v>
      </c>
      <c r="AX362" s="14" t="s">
        <v>75</v>
      </c>
      <c r="AY362" s="177" t="s">
        <v>168</v>
      </c>
    </row>
    <row r="363" spans="1:65" s="13" customFormat="1">
      <c r="B363" s="169"/>
      <c r="D363" s="163" t="s">
        <v>179</v>
      </c>
      <c r="E363" s="170" t="s">
        <v>1</v>
      </c>
      <c r="F363" s="171" t="s">
        <v>427</v>
      </c>
      <c r="H363" s="170" t="s">
        <v>1</v>
      </c>
      <c r="I363" s="172"/>
      <c r="L363" s="169"/>
      <c r="M363" s="173"/>
      <c r="N363" s="174"/>
      <c r="O363" s="174"/>
      <c r="P363" s="174"/>
      <c r="Q363" s="174"/>
      <c r="R363" s="174"/>
      <c r="S363" s="174"/>
      <c r="T363" s="175"/>
      <c r="AT363" s="170" t="s">
        <v>179</v>
      </c>
      <c r="AU363" s="170" t="s">
        <v>84</v>
      </c>
      <c r="AV363" s="13" t="s">
        <v>82</v>
      </c>
      <c r="AW363" s="13" t="s">
        <v>31</v>
      </c>
      <c r="AX363" s="13" t="s">
        <v>75</v>
      </c>
      <c r="AY363" s="170" t="s">
        <v>168</v>
      </c>
    </row>
    <row r="364" spans="1:65" s="14" customFormat="1">
      <c r="B364" s="176"/>
      <c r="D364" s="163" t="s">
        <v>179</v>
      </c>
      <c r="E364" s="177" t="s">
        <v>1</v>
      </c>
      <c r="F364" s="178" t="s">
        <v>1346</v>
      </c>
      <c r="H364" s="179">
        <v>-3.383</v>
      </c>
      <c r="I364" s="180"/>
      <c r="L364" s="176"/>
      <c r="M364" s="181"/>
      <c r="N364" s="182"/>
      <c r="O364" s="182"/>
      <c r="P364" s="182"/>
      <c r="Q364" s="182"/>
      <c r="R364" s="182"/>
      <c r="S364" s="182"/>
      <c r="T364" s="183"/>
      <c r="AT364" s="177" t="s">
        <v>179</v>
      </c>
      <c r="AU364" s="177" t="s">
        <v>84</v>
      </c>
      <c r="AV364" s="14" t="s">
        <v>84</v>
      </c>
      <c r="AW364" s="14" t="s">
        <v>31</v>
      </c>
      <c r="AX364" s="14" t="s">
        <v>75</v>
      </c>
      <c r="AY364" s="177" t="s">
        <v>168</v>
      </c>
    </row>
    <row r="365" spans="1:65" s="14" customFormat="1">
      <c r="B365" s="176"/>
      <c r="D365" s="163" t="s">
        <v>179</v>
      </c>
      <c r="E365" s="177" t="s">
        <v>1</v>
      </c>
      <c r="F365" s="178" t="s">
        <v>1347</v>
      </c>
      <c r="H365" s="179">
        <v>-3.5059999999999998</v>
      </c>
      <c r="I365" s="180"/>
      <c r="L365" s="176"/>
      <c r="M365" s="181"/>
      <c r="N365" s="182"/>
      <c r="O365" s="182"/>
      <c r="P365" s="182"/>
      <c r="Q365" s="182"/>
      <c r="R365" s="182"/>
      <c r="S365" s="182"/>
      <c r="T365" s="183"/>
      <c r="AT365" s="177" t="s">
        <v>179</v>
      </c>
      <c r="AU365" s="177" t="s">
        <v>84</v>
      </c>
      <c r="AV365" s="14" t="s">
        <v>84</v>
      </c>
      <c r="AW365" s="14" t="s">
        <v>31</v>
      </c>
      <c r="AX365" s="14" t="s">
        <v>75</v>
      </c>
      <c r="AY365" s="177" t="s">
        <v>168</v>
      </c>
    </row>
    <row r="366" spans="1:65" s="14" customFormat="1">
      <c r="B366" s="176"/>
      <c r="D366" s="163" t="s">
        <v>179</v>
      </c>
      <c r="E366" s="177" t="s">
        <v>1</v>
      </c>
      <c r="F366" s="178" t="s">
        <v>1348</v>
      </c>
      <c r="H366" s="179">
        <v>-7.2119999999999997</v>
      </c>
      <c r="I366" s="180"/>
      <c r="L366" s="176"/>
      <c r="M366" s="181"/>
      <c r="N366" s="182"/>
      <c r="O366" s="182"/>
      <c r="P366" s="182"/>
      <c r="Q366" s="182"/>
      <c r="R366" s="182"/>
      <c r="S366" s="182"/>
      <c r="T366" s="183"/>
      <c r="AT366" s="177" t="s">
        <v>179</v>
      </c>
      <c r="AU366" s="177" t="s">
        <v>84</v>
      </c>
      <c r="AV366" s="14" t="s">
        <v>84</v>
      </c>
      <c r="AW366" s="14" t="s">
        <v>31</v>
      </c>
      <c r="AX366" s="14" t="s">
        <v>75</v>
      </c>
      <c r="AY366" s="177" t="s">
        <v>168</v>
      </c>
    </row>
    <row r="367" spans="1:65" s="14" customFormat="1">
      <c r="B367" s="176"/>
      <c r="D367" s="163" t="s">
        <v>179</v>
      </c>
      <c r="E367" s="177" t="s">
        <v>1</v>
      </c>
      <c r="F367" s="178" t="s">
        <v>1349</v>
      </c>
      <c r="H367" s="179">
        <v>-5.2389999999999999</v>
      </c>
      <c r="I367" s="180"/>
      <c r="L367" s="176"/>
      <c r="M367" s="181"/>
      <c r="N367" s="182"/>
      <c r="O367" s="182"/>
      <c r="P367" s="182"/>
      <c r="Q367" s="182"/>
      <c r="R367" s="182"/>
      <c r="S367" s="182"/>
      <c r="T367" s="183"/>
      <c r="AT367" s="177" t="s">
        <v>179</v>
      </c>
      <c r="AU367" s="177" t="s">
        <v>84</v>
      </c>
      <c r="AV367" s="14" t="s">
        <v>84</v>
      </c>
      <c r="AW367" s="14" t="s">
        <v>31</v>
      </c>
      <c r="AX367" s="14" t="s">
        <v>75</v>
      </c>
      <c r="AY367" s="177" t="s">
        <v>168</v>
      </c>
    </row>
    <row r="368" spans="1:65" s="15" customFormat="1">
      <c r="B368" s="184"/>
      <c r="D368" s="163" t="s">
        <v>179</v>
      </c>
      <c r="E368" s="185" t="s">
        <v>1</v>
      </c>
      <c r="F368" s="186" t="s">
        <v>184</v>
      </c>
      <c r="H368" s="187">
        <v>101.253</v>
      </c>
      <c r="I368" s="188"/>
      <c r="L368" s="184"/>
      <c r="M368" s="189"/>
      <c r="N368" s="190"/>
      <c r="O368" s="190"/>
      <c r="P368" s="190"/>
      <c r="Q368" s="190"/>
      <c r="R368" s="190"/>
      <c r="S368" s="190"/>
      <c r="T368" s="191"/>
      <c r="AT368" s="185" t="s">
        <v>179</v>
      </c>
      <c r="AU368" s="185" t="s">
        <v>84</v>
      </c>
      <c r="AV368" s="15" t="s">
        <v>108</v>
      </c>
      <c r="AW368" s="15" t="s">
        <v>31</v>
      </c>
      <c r="AX368" s="15" t="s">
        <v>82</v>
      </c>
      <c r="AY368" s="185" t="s">
        <v>168</v>
      </c>
    </row>
    <row r="369" spans="1:65" s="14" customFormat="1">
      <c r="B369" s="176"/>
      <c r="D369" s="163" t="s">
        <v>179</v>
      </c>
      <c r="F369" s="178" t="s">
        <v>1350</v>
      </c>
      <c r="H369" s="179">
        <v>202.506</v>
      </c>
      <c r="I369" s="180"/>
      <c r="L369" s="176"/>
      <c r="M369" s="181"/>
      <c r="N369" s="182"/>
      <c r="O369" s="182"/>
      <c r="P369" s="182"/>
      <c r="Q369" s="182"/>
      <c r="R369" s="182"/>
      <c r="S369" s="182"/>
      <c r="T369" s="183"/>
      <c r="AT369" s="177" t="s">
        <v>179</v>
      </c>
      <c r="AU369" s="177" t="s">
        <v>84</v>
      </c>
      <c r="AV369" s="14" t="s">
        <v>84</v>
      </c>
      <c r="AW369" s="14" t="s">
        <v>3</v>
      </c>
      <c r="AX369" s="14" t="s">
        <v>82</v>
      </c>
      <c r="AY369" s="177" t="s">
        <v>168</v>
      </c>
    </row>
    <row r="370" spans="1:65" s="2" customFormat="1" ht="24.2" customHeight="1">
      <c r="A370" s="33"/>
      <c r="B370" s="149"/>
      <c r="C370" s="150" t="s">
        <v>452</v>
      </c>
      <c r="D370" s="150" t="s">
        <v>170</v>
      </c>
      <c r="E370" s="151" t="s">
        <v>534</v>
      </c>
      <c r="F370" s="152" t="s">
        <v>535</v>
      </c>
      <c r="G370" s="153" t="s">
        <v>319</v>
      </c>
      <c r="H370" s="154">
        <v>34.905999999999999</v>
      </c>
      <c r="I370" s="155"/>
      <c r="J370" s="156">
        <f>ROUND(I370*H370,2)</f>
        <v>0</v>
      </c>
      <c r="K370" s="152" t="s">
        <v>187</v>
      </c>
      <c r="L370" s="34"/>
      <c r="M370" s="157" t="s">
        <v>1</v>
      </c>
      <c r="N370" s="158" t="s">
        <v>40</v>
      </c>
      <c r="O370" s="59"/>
      <c r="P370" s="159">
        <f>O370*H370</f>
        <v>0</v>
      </c>
      <c r="Q370" s="159">
        <v>0</v>
      </c>
      <c r="R370" s="159">
        <f>Q370*H370</f>
        <v>0</v>
      </c>
      <c r="S370" s="159">
        <v>0</v>
      </c>
      <c r="T370" s="160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1" t="s">
        <v>108</v>
      </c>
      <c r="AT370" s="161" t="s">
        <v>170</v>
      </c>
      <c r="AU370" s="161" t="s">
        <v>84</v>
      </c>
      <c r="AY370" s="18" t="s">
        <v>168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8" t="s">
        <v>82</v>
      </c>
      <c r="BK370" s="162">
        <f>ROUND(I370*H370,2)</f>
        <v>0</v>
      </c>
      <c r="BL370" s="18" t="s">
        <v>108</v>
      </c>
      <c r="BM370" s="161" t="s">
        <v>536</v>
      </c>
    </row>
    <row r="371" spans="1:65" s="2" customFormat="1" ht="39">
      <c r="A371" s="33"/>
      <c r="B371" s="34"/>
      <c r="C371" s="33"/>
      <c r="D371" s="163" t="s">
        <v>175</v>
      </c>
      <c r="E371" s="33"/>
      <c r="F371" s="164" t="s">
        <v>537</v>
      </c>
      <c r="G371" s="33"/>
      <c r="H371" s="33"/>
      <c r="I371" s="165"/>
      <c r="J371" s="33"/>
      <c r="K371" s="33"/>
      <c r="L371" s="34"/>
      <c r="M371" s="166"/>
      <c r="N371" s="167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175</v>
      </c>
      <c r="AU371" s="18" t="s">
        <v>84</v>
      </c>
    </row>
    <row r="372" spans="1:65" s="2" customFormat="1" ht="19.5">
      <c r="A372" s="33"/>
      <c r="B372" s="34"/>
      <c r="C372" s="33"/>
      <c r="D372" s="163" t="s">
        <v>177</v>
      </c>
      <c r="E372" s="33"/>
      <c r="F372" s="168" t="s">
        <v>1189</v>
      </c>
      <c r="G372" s="33"/>
      <c r="H372" s="33"/>
      <c r="I372" s="165"/>
      <c r="J372" s="33"/>
      <c r="K372" s="33"/>
      <c r="L372" s="34"/>
      <c r="M372" s="166"/>
      <c r="N372" s="167"/>
      <c r="O372" s="59"/>
      <c r="P372" s="59"/>
      <c r="Q372" s="59"/>
      <c r="R372" s="59"/>
      <c r="S372" s="59"/>
      <c r="T372" s="60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177</v>
      </c>
      <c r="AU372" s="18" t="s">
        <v>84</v>
      </c>
    </row>
    <row r="373" spans="1:65" s="14" customFormat="1">
      <c r="B373" s="176"/>
      <c r="D373" s="163" t="s">
        <v>179</v>
      </c>
      <c r="E373" s="177" t="s">
        <v>1</v>
      </c>
      <c r="F373" s="178" t="s">
        <v>1351</v>
      </c>
      <c r="H373" s="179">
        <v>14.94</v>
      </c>
      <c r="I373" s="180"/>
      <c r="L373" s="176"/>
      <c r="M373" s="181"/>
      <c r="N373" s="182"/>
      <c r="O373" s="182"/>
      <c r="P373" s="182"/>
      <c r="Q373" s="182"/>
      <c r="R373" s="182"/>
      <c r="S373" s="182"/>
      <c r="T373" s="183"/>
      <c r="AT373" s="177" t="s">
        <v>179</v>
      </c>
      <c r="AU373" s="177" t="s">
        <v>84</v>
      </c>
      <c r="AV373" s="14" t="s">
        <v>84</v>
      </c>
      <c r="AW373" s="14" t="s">
        <v>31</v>
      </c>
      <c r="AX373" s="14" t="s">
        <v>75</v>
      </c>
      <c r="AY373" s="177" t="s">
        <v>168</v>
      </c>
    </row>
    <row r="374" spans="1:65" s="14" customFormat="1">
      <c r="B374" s="176"/>
      <c r="D374" s="163" t="s">
        <v>179</v>
      </c>
      <c r="E374" s="177" t="s">
        <v>1</v>
      </c>
      <c r="F374" s="178" t="s">
        <v>1352</v>
      </c>
      <c r="H374" s="179">
        <v>11.798</v>
      </c>
      <c r="I374" s="180"/>
      <c r="L374" s="176"/>
      <c r="M374" s="181"/>
      <c r="N374" s="182"/>
      <c r="O374" s="182"/>
      <c r="P374" s="182"/>
      <c r="Q374" s="182"/>
      <c r="R374" s="182"/>
      <c r="S374" s="182"/>
      <c r="T374" s="183"/>
      <c r="AT374" s="177" t="s">
        <v>179</v>
      </c>
      <c r="AU374" s="177" t="s">
        <v>84</v>
      </c>
      <c r="AV374" s="14" t="s">
        <v>84</v>
      </c>
      <c r="AW374" s="14" t="s">
        <v>31</v>
      </c>
      <c r="AX374" s="14" t="s">
        <v>75</v>
      </c>
      <c r="AY374" s="177" t="s">
        <v>168</v>
      </c>
    </row>
    <row r="375" spans="1:65" s="14" customFormat="1">
      <c r="B375" s="176"/>
      <c r="D375" s="163" t="s">
        <v>179</v>
      </c>
      <c r="E375" s="177" t="s">
        <v>1</v>
      </c>
      <c r="F375" s="178" t="s">
        <v>1353</v>
      </c>
      <c r="H375" s="179">
        <v>8.1679999999999993</v>
      </c>
      <c r="I375" s="180"/>
      <c r="L375" s="176"/>
      <c r="M375" s="181"/>
      <c r="N375" s="182"/>
      <c r="O375" s="182"/>
      <c r="P375" s="182"/>
      <c r="Q375" s="182"/>
      <c r="R375" s="182"/>
      <c r="S375" s="182"/>
      <c r="T375" s="183"/>
      <c r="AT375" s="177" t="s">
        <v>179</v>
      </c>
      <c r="AU375" s="177" t="s">
        <v>84</v>
      </c>
      <c r="AV375" s="14" t="s">
        <v>84</v>
      </c>
      <c r="AW375" s="14" t="s">
        <v>31</v>
      </c>
      <c r="AX375" s="14" t="s">
        <v>75</v>
      </c>
      <c r="AY375" s="177" t="s">
        <v>168</v>
      </c>
    </row>
    <row r="376" spans="1:65" s="15" customFormat="1">
      <c r="B376" s="184"/>
      <c r="D376" s="163" t="s">
        <v>179</v>
      </c>
      <c r="E376" s="185" t="s">
        <v>1</v>
      </c>
      <c r="F376" s="186" t="s">
        <v>184</v>
      </c>
      <c r="H376" s="187">
        <v>34.905999999999999</v>
      </c>
      <c r="I376" s="188"/>
      <c r="L376" s="184"/>
      <c r="M376" s="189"/>
      <c r="N376" s="190"/>
      <c r="O376" s="190"/>
      <c r="P376" s="190"/>
      <c r="Q376" s="190"/>
      <c r="R376" s="190"/>
      <c r="S376" s="190"/>
      <c r="T376" s="191"/>
      <c r="AT376" s="185" t="s">
        <v>179</v>
      </c>
      <c r="AU376" s="185" t="s">
        <v>84</v>
      </c>
      <c r="AV376" s="15" t="s">
        <v>108</v>
      </c>
      <c r="AW376" s="15" t="s">
        <v>31</v>
      </c>
      <c r="AX376" s="15" t="s">
        <v>82</v>
      </c>
      <c r="AY376" s="185" t="s">
        <v>168</v>
      </c>
    </row>
    <row r="377" spans="1:65" s="2" customFormat="1" ht="16.5" customHeight="1">
      <c r="A377" s="33"/>
      <c r="B377" s="149"/>
      <c r="C377" s="200" t="s">
        <v>459</v>
      </c>
      <c r="D377" s="200" t="s">
        <v>523</v>
      </c>
      <c r="E377" s="201" t="s">
        <v>545</v>
      </c>
      <c r="F377" s="202" t="s">
        <v>546</v>
      </c>
      <c r="G377" s="203" t="s">
        <v>488</v>
      </c>
      <c r="H377" s="204">
        <v>69.811999999999998</v>
      </c>
      <c r="I377" s="205"/>
      <c r="J377" s="206">
        <f>ROUND(I377*H377,2)</f>
        <v>0</v>
      </c>
      <c r="K377" s="202" t="s">
        <v>1</v>
      </c>
      <c r="L377" s="207"/>
      <c r="M377" s="208" t="s">
        <v>1</v>
      </c>
      <c r="N377" s="209" t="s">
        <v>40</v>
      </c>
      <c r="O377" s="59"/>
      <c r="P377" s="159">
        <f>O377*H377</f>
        <v>0</v>
      </c>
      <c r="Q377" s="159">
        <v>1</v>
      </c>
      <c r="R377" s="159">
        <f>Q377*H377</f>
        <v>69.811999999999998</v>
      </c>
      <c r="S377" s="159">
        <v>0</v>
      </c>
      <c r="T377" s="16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1" t="s">
        <v>244</v>
      </c>
      <c r="AT377" s="161" t="s">
        <v>523</v>
      </c>
      <c r="AU377" s="161" t="s">
        <v>84</v>
      </c>
      <c r="AY377" s="18" t="s">
        <v>168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8" t="s">
        <v>82</v>
      </c>
      <c r="BK377" s="162">
        <f>ROUND(I377*H377,2)</f>
        <v>0</v>
      </c>
      <c r="BL377" s="18" t="s">
        <v>108</v>
      </c>
      <c r="BM377" s="161" t="s">
        <v>547</v>
      </c>
    </row>
    <row r="378" spans="1:65" s="2" customFormat="1">
      <c r="A378" s="33"/>
      <c r="B378" s="34"/>
      <c r="C378" s="33"/>
      <c r="D378" s="163" t="s">
        <v>175</v>
      </c>
      <c r="E378" s="33"/>
      <c r="F378" s="164" t="s">
        <v>546</v>
      </c>
      <c r="G378" s="33"/>
      <c r="H378" s="33"/>
      <c r="I378" s="165"/>
      <c r="J378" s="33"/>
      <c r="K378" s="33"/>
      <c r="L378" s="34"/>
      <c r="M378" s="166"/>
      <c r="N378" s="167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175</v>
      </c>
      <c r="AU378" s="18" t="s">
        <v>84</v>
      </c>
    </row>
    <row r="379" spans="1:65" s="14" customFormat="1">
      <c r="B379" s="176"/>
      <c r="D379" s="163" t="s">
        <v>179</v>
      </c>
      <c r="F379" s="178" t="s">
        <v>1354</v>
      </c>
      <c r="H379" s="179">
        <v>69.811999999999998</v>
      </c>
      <c r="I379" s="180"/>
      <c r="L379" s="176"/>
      <c r="M379" s="181"/>
      <c r="N379" s="182"/>
      <c r="O379" s="182"/>
      <c r="P379" s="182"/>
      <c r="Q379" s="182"/>
      <c r="R379" s="182"/>
      <c r="S379" s="182"/>
      <c r="T379" s="183"/>
      <c r="AT379" s="177" t="s">
        <v>179</v>
      </c>
      <c r="AU379" s="177" t="s">
        <v>84</v>
      </c>
      <c r="AV379" s="14" t="s">
        <v>84</v>
      </c>
      <c r="AW379" s="14" t="s">
        <v>3</v>
      </c>
      <c r="AX379" s="14" t="s">
        <v>82</v>
      </c>
      <c r="AY379" s="177" t="s">
        <v>168</v>
      </c>
    </row>
    <row r="380" spans="1:65" s="2" customFormat="1" ht="33" customHeight="1">
      <c r="A380" s="33"/>
      <c r="B380" s="149"/>
      <c r="C380" s="150" t="s">
        <v>465</v>
      </c>
      <c r="D380" s="150" t="s">
        <v>170</v>
      </c>
      <c r="E380" s="151" t="s">
        <v>550</v>
      </c>
      <c r="F380" s="152" t="s">
        <v>551</v>
      </c>
      <c r="G380" s="153" t="s">
        <v>488</v>
      </c>
      <c r="H380" s="154">
        <v>272.31799999999998</v>
      </c>
      <c r="I380" s="155"/>
      <c r="J380" s="156">
        <f>ROUND(I380*H380,2)</f>
        <v>0</v>
      </c>
      <c r="K380" s="152" t="s">
        <v>187</v>
      </c>
      <c r="L380" s="34"/>
      <c r="M380" s="157" t="s">
        <v>1</v>
      </c>
      <c r="N380" s="158" t="s">
        <v>40</v>
      </c>
      <c r="O380" s="59"/>
      <c r="P380" s="159">
        <f>O380*H380</f>
        <v>0</v>
      </c>
      <c r="Q380" s="159">
        <v>0</v>
      </c>
      <c r="R380" s="159">
        <f>Q380*H380</f>
        <v>0</v>
      </c>
      <c r="S380" s="159">
        <v>0</v>
      </c>
      <c r="T380" s="160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1" t="s">
        <v>108</v>
      </c>
      <c r="AT380" s="161" t="s">
        <v>170</v>
      </c>
      <c r="AU380" s="161" t="s">
        <v>84</v>
      </c>
      <c r="AY380" s="18" t="s">
        <v>168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8" t="s">
        <v>82</v>
      </c>
      <c r="BK380" s="162">
        <f>ROUND(I380*H380,2)</f>
        <v>0</v>
      </c>
      <c r="BL380" s="18" t="s">
        <v>108</v>
      </c>
      <c r="BM380" s="161" t="s">
        <v>552</v>
      </c>
    </row>
    <row r="381" spans="1:65" s="2" customFormat="1" ht="29.25">
      <c r="A381" s="33"/>
      <c r="B381" s="34"/>
      <c r="C381" s="33"/>
      <c r="D381" s="163" t="s">
        <v>175</v>
      </c>
      <c r="E381" s="33"/>
      <c r="F381" s="164" t="s">
        <v>553</v>
      </c>
      <c r="G381" s="33"/>
      <c r="H381" s="33"/>
      <c r="I381" s="165"/>
      <c r="J381" s="33"/>
      <c r="K381" s="33"/>
      <c r="L381" s="34"/>
      <c r="M381" s="166"/>
      <c r="N381" s="167"/>
      <c r="O381" s="59"/>
      <c r="P381" s="59"/>
      <c r="Q381" s="59"/>
      <c r="R381" s="59"/>
      <c r="S381" s="59"/>
      <c r="T381" s="60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175</v>
      </c>
      <c r="AU381" s="18" t="s">
        <v>84</v>
      </c>
    </row>
    <row r="382" spans="1:65" s="14" customFormat="1">
      <c r="B382" s="176"/>
      <c r="D382" s="163" t="s">
        <v>179</v>
      </c>
      <c r="E382" s="177" t="s">
        <v>1</v>
      </c>
      <c r="F382" s="178" t="s">
        <v>1355</v>
      </c>
      <c r="H382" s="179">
        <v>272.31799999999998</v>
      </c>
      <c r="I382" s="180"/>
      <c r="L382" s="176"/>
      <c r="M382" s="181"/>
      <c r="N382" s="182"/>
      <c r="O382" s="182"/>
      <c r="P382" s="182"/>
      <c r="Q382" s="182"/>
      <c r="R382" s="182"/>
      <c r="S382" s="182"/>
      <c r="T382" s="183"/>
      <c r="AT382" s="177" t="s">
        <v>179</v>
      </c>
      <c r="AU382" s="177" t="s">
        <v>84</v>
      </c>
      <c r="AV382" s="14" t="s">
        <v>84</v>
      </c>
      <c r="AW382" s="14" t="s">
        <v>31</v>
      </c>
      <c r="AX382" s="14" t="s">
        <v>82</v>
      </c>
      <c r="AY382" s="177" t="s">
        <v>168</v>
      </c>
    </row>
    <row r="383" spans="1:65" s="12" customFormat="1" ht="22.9" customHeight="1">
      <c r="B383" s="136"/>
      <c r="D383" s="137" t="s">
        <v>74</v>
      </c>
      <c r="E383" s="147" t="s">
        <v>84</v>
      </c>
      <c r="F383" s="147" t="s">
        <v>555</v>
      </c>
      <c r="I383" s="139"/>
      <c r="J383" s="148">
        <f>BK383</f>
        <v>0</v>
      </c>
      <c r="L383" s="136"/>
      <c r="M383" s="141"/>
      <c r="N383" s="142"/>
      <c r="O383" s="142"/>
      <c r="P383" s="143">
        <f>SUM(P384:P387)</f>
        <v>0</v>
      </c>
      <c r="Q383" s="142"/>
      <c r="R383" s="143">
        <f>SUM(R384:R387)</f>
        <v>11.360295000000001</v>
      </c>
      <c r="S383" s="142"/>
      <c r="T383" s="144">
        <f>SUM(T384:T387)</f>
        <v>0</v>
      </c>
      <c r="AR383" s="137" t="s">
        <v>82</v>
      </c>
      <c r="AT383" s="145" t="s">
        <v>74</v>
      </c>
      <c r="AU383" s="145" t="s">
        <v>82</v>
      </c>
      <c r="AY383" s="137" t="s">
        <v>168</v>
      </c>
      <c r="BK383" s="146">
        <f>SUM(BK384:BK387)</f>
        <v>0</v>
      </c>
    </row>
    <row r="384" spans="1:65" s="2" customFormat="1" ht="37.9" customHeight="1">
      <c r="A384" s="33"/>
      <c r="B384" s="149"/>
      <c r="C384" s="150" t="s">
        <v>470</v>
      </c>
      <c r="D384" s="150" t="s">
        <v>170</v>
      </c>
      <c r="E384" s="151" t="s">
        <v>557</v>
      </c>
      <c r="F384" s="152" t="s">
        <v>558</v>
      </c>
      <c r="G384" s="153" t="s">
        <v>254</v>
      </c>
      <c r="H384" s="154">
        <v>55.5</v>
      </c>
      <c r="I384" s="155"/>
      <c r="J384" s="156">
        <f>ROUND(I384*H384,2)</f>
        <v>0</v>
      </c>
      <c r="K384" s="152" t="s">
        <v>187</v>
      </c>
      <c r="L384" s="34"/>
      <c r="M384" s="157" t="s">
        <v>1</v>
      </c>
      <c r="N384" s="158" t="s">
        <v>40</v>
      </c>
      <c r="O384" s="59"/>
      <c r="P384" s="159">
        <f>O384*H384</f>
        <v>0</v>
      </c>
      <c r="Q384" s="159">
        <v>0.20469000000000001</v>
      </c>
      <c r="R384" s="159">
        <f>Q384*H384</f>
        <v>11.360295000000001</v>
      </c>
      <c r="S384" s="159">
        <v>0</v>
      </c>
      <c r="T384" s="160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1" t="s">
        <v>108</v>
      </c>
      <c r="AT384" s="161" t="s">
        <v>170</v>
      </c>
      <c r="AU384" s="161" t="s">
        <v>84</v>
      </c>
      <c r="AY384" s="18" t="s">
        <v>168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8" t="s">
        <v>82</v>
      </c>
      <c r="BK384" s="162">
        <f>ROUND(I384*H384,2)</f>
        <v>0</v>
      </c>
      <c r="BL384" s="18" t="s">
        <v>108</v>
      </c>
      <c r="BM384" s="161" t="s">
        <v>559</v>
      </c>
    </row>
    <row r="385" spans="1:65" s="2" customFormat="1" ht="39">
      <c r="A385" s="33"/>
      <c r="B385" s="34"/>
      <c r="C385" s="33"/>
      <c r="D385" s="163" t="s">
        <v>175</v>
      </c>
      <c r="E385" s="33"/>
      <c r="F385" s="164" t="s">
        <v>560</v>
      </c>
      <c r="G385" s="33"/>
      <c r="H385" s="33"/>
      <c r="I385" s="165"/>
      <c r="J385" s="33"/>
      <c r="K385" s="33"/>
      <c r="L385" s="34"/>
      <c r="M385" s="166"/>
      <c r="N385" s="167"/>
      <c r="O385" s="59"/>
      <c r="P385" s="59"/>
      <c r="Q385" s="59"/>
      <c r="R385" s="59"/>
      <c r="S385" s="59"/>
      <c r="T385" s="60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175</v>
      </c>
      <c r="AU385" s="18" t="s">
        <v>84</v>
      </c>
    </row>
    <row r="386" spans="1:65" s="2" customFormat="1" ht="19.5">
      <c r="A386" s="33"/>
      <c r="B386" s="34"/>
      <c r="C386" s="33"/>
      <c r="D386" s="163" t="s">
        <v>177</v>
      </c>
      <c r="E386" s="33"/>
      <c r="F386" s="168" t="s">
        <v>1189</v>
      </c>
      <c r="G386" s="33"/>
      <c r="H386" s="33"/>
      <c r="I386" s="165"/>
      <c r="J386" s="33"/>
      <c r="K386" s="33"/>
      <c r="L386" s="34"/>
      <c r="M386" s="166"/>
      <c r="N386" s="167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177</v>
      </c>
      <c r="AU386" s="18" t="s">
        <v>84</v>
      </c>
    </row>
    <row r="387" spans="1:65" s="14" customFormat="1">
      <c r="B387" s="176"/>
      <c r="D387" s="163" t="s">
        <v>179</v>
      </c>
      <c r="E387" s="177" t="s">
        <v>1</v>
      </c>
      <c r="F387" s="178" t="s">
        <v>1356</v>
      </c>
      <c r="H387" s="179">
        <v>55.5</v>
      </c>
      <c r="I387" s="180"/>
      <c r="L387" s="176"/>
      <c r="M387" s="181"/>
      <c r="N387" s="182"/>
      <c r="O387" s="182"/>
      <c r="P387" s="182"/>
      <c r="Q387" s="182"/>
      <c r="R387" s="182"/>
      <c r="S387" s="182"/>
      <c r="T387" s="183"/>
      <c r="AT387" s="177" t="s">
        <v>179</v>
      </c>
      <c r="AU387" s="177" t="s">
        <v>84</v>
      </c>
      <c r="AV387" s="14" t="s">
        <v>84</v>
      </c>
      <c r="AW387" s="14" t="s">
        <v>31</v>
      </c>
      <c r="AX387" s="14" t="s">
        <v>82</v>
      </c>
      <c r="AY387" s="177" t="s">
        <v>168</v>
      </c>
    </row>
    <row r="388" spans="1:65" s="12" customFormat="1" ht="22.9" customHeight="1">
      <c r="B388" s="136"/>
      <c r="D388" s="137" t="s">
        <v>74</v>
      </c>
      <c r="E388" s="147" t="s">
        <v>108</v>
      </c>
      <c r="F388" s="147" t="s">
        <v>639</v>
      </c>
      <c r="I388" s="139"/>
      <c r="J388" s="148">
        <f>BK388</f>
        <v>0</v>
      </c>
      <c r="L388" s="136"/>
      <c r="M388" s="141"/>
      <c r="N388" s="142"/>
      <c r="O388" s="142"/>
      <c r="P388" s="143">
        <f>SUM(P389:P402)</f>
        <v>0</v>
      </c>
      <c r="Q388" s="142"/>
      <c r="R388" s="143">
        <f>SUM(R389:R402)</f>
        <v>0</v>
      </c>
      <c r="S388" s="142"/>
      <c r="T388" s="144">
        <f>SUM(T389:T402)</f>
        <v>0</v>
      </c>
      <c r="AR388" s="137" t="s">
        <v>82</v>
      </c>
      <c r="AT388" s="145" t="s">
        <v>74</v>
      </c>
      <c r="AU388" s="145" t="s">
        <v>82</v>
      </c>
      <c r="AY388" s="137" t="s">
        <v>168</v>
      </c>
      <c r="BK388" s="146">
        <f>SUM(BK389:BK402)</f>
        <v>0</v>
      </c>
    </row>
    <row r="389" spans="1:65" s="2" customFormat="1" ht="21.75" customHeight="1">
      <c r="A389" s="33"/>
      <c r="B389" s="149"/>
      <c r="C389" s="150" t="s">
        <v>485</v>
      </c>
      <c r="D389" s="150" t="s">
        <v>170</v>
      </c>
      <c r="E389" s="151" t="s">
        <v>641</v>
      </c>
      <c r="F389" s="152" t="s">
        <v>642</v>
      </c>
      <c r="G389" s="153" t="s">
        <v>319</v>
      </c>
      <c r="H389" s="154">
        <v>7.165</v>
      </c>
      <c r="I389" s="155"/>
      <c r="J389" s="156">
        <f>ROUND(I389*H389,2)</f>
        <v>0</v>
      </c>
      <c r="K389" s="152" t="s">
        <v>187</v>
      </c>
      <c r="L389" s="34"/>
      <c r="M389" s="157" t="s">
        <v>1</v>
      </c>
      <c r="N389" s="158" t="s">
        <v>40</v>
      </c>
      <c r="O389" s="59"/>
      <c r="P389" s="159">
        <f>O389*H389</f>
        <v>0</v>
      </c>
      <c r="Q389" s="159">
        <v>0</v>
      </c>
      <c r="R389" s="159">
        <f>Q389*H389</f>
        <v>0</v>
      </c>
      <c r="S389" s="159">
        <v>0</v>
      </c>
      <c r="T389" s="160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1" t="s">
        <v>108</v>
      </c>
      <c r="AT389" s="161" t="s">
        <v>170</v>
      </c>
      <c r="AU389" s="161" t="s">
        <v>84</v>
      </c>
      <c r="AY389" s="18" t="s">
        <v>168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8" t="s">
        <v>82</v>
      </c>
      <c r="BK389" s="162">
        <f>ROUND(I389*H389,2)</f>
        <v>0</v>
      </c>
      <c r="BL389" s="18" t="s">
        <v>108</v>
      </c>
      <c r="BM389" s="161" t="s">
        <v>643</v>
      </c>
    </row>
    <row r="390" spans="1:65" s="2" customFormat="1" ht="19.5">
      <c r="A390" s="33"/>
      <c r="B390" s="34"/>
      <c r="C390" s="33"/>
      <c r="D390" s="163" t="s">
        <v>175</v>
      </c>
      <c r="E390" s="33"/>
      <c r="F390" s="164" t="s">
        <v>644</v>
      </c>
      <c r="G390" s="33"/>
      <c r="H390" s="33"/>
      <c r="I390" s="165"/>
      <c r="J390" s="33"/>
      <c r="K390" s="33"/>
      <c r="L390" s="34"/>
      <c r="M390" s="166"/>
      <c r="N390" s="167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175</v>
      </c>
      <c r="AU390" s="18" t="s">
        <v>84</v>
      </c>
    </row>
    <row r="391" spans="1:65" s="2" customFormat="1" ht="19.5">
      <c r="A391" s="33"/>
      <c r="B391" s="34"/>
      <c r="C391" s="33"/>
      <c r="D391" s="163" t="s">
        <v>177</v>
      </c>
      <c r="E391" s="33"/>
      <c r="F391" s="168" t="s">
        <v>1189</v>
      </c>
      <c r="G391" s="33"/>
      <c r="H391" s="33"/>
      <c r="I391" s="165"/>
      <c r="J391" s="33"/>
      <c r="K391" s="33"/>
      <c r="L391" s="34"/>
      <c r="M391" s="166"/>
      <c r="N391" s="167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177</v>
      </c>
      <c r="AU391" s="18" t="s">
        <v>84</v>
      </c>
    </row>
    <row r="392" spans="1:65" s="14" customFormat="1">
      <c r="B392" s="176"/>
      <c r="D392" s="163" t="s">
        <v>179</v>
      </c>
      <c r="E392" s="177" t="s">
        <v>1</v>
      </c>
      <c r="F392" s="178" t="s">
        <v>1357</v>
      </c>
      <c r="H392" s="179">
        <v>3.32</v>
      </c>
      <c r="I392" s="180"/>
      <c r="L392" s="176"/>
      <c r="M392" s="181"/>
      <c r="N392" s="182"/>
      <c r="O392" s="182"/>
      <c r="P392" s="182"/>
      <c r="Q392" s="182"/>
      <c r="R392" s="182"/>
      <c r="S392" s="182"/>
      <c r="T392" s="183"/>
      <c r="AT392" s="177" t="s">
        <v>179</v>
      </c>
      <c r="AU392" s="177" t="s">
        <v>84</v>
      </c>
      <c r="AV392" s="14" t="s">
        <v>84</v>
      </c>
      <c r="AW392" s="14" t="s">
        <v>31</v>
      </c>
      <c r="AX392" s="14" t="s">
        <v>75</v>
      </c>
      <c r="AY392" s="177" t="s">
        <v>168</v>
      </c>
    </row>
    <row r="393" spans="1:65" s="14" customFormat="1">
      <c r="B393" s="176"/>
      <c r="D393" s="163" t="s">
        <v>179</v>
      </c>
      <c r="E393" s="177" t="s">
        <v>1</v>
      </c>
      <c r="F393" s="178" t="s">
        <v>1358</v>
      </c>
      <c r="H393" s="179">
        <v>2.36</v>
      </c>
      <c r="I393" s="180"/>
      <c r="L393" s="176"/>
      <c r="M393" s="181"/>
      <c r="N393" s="182"/>
      <c r="O393" s="182"/>
      <c r="P393" s="182"/>
      <c r="Q393" s="182"/>
      <c r="R393" s="182"/>
      <c r="S393" s="182"/>
      <c r="T393" s="183"/>
      <c r="AT393" s="177" t="s">
        <v>179</v>
      </c>
      <c r="AU393" s="177" t="s">
        <v>84</v>
      </c>
      <c r="AV393" s="14" t="s">
        <v>84</v>
      </c>
      <c r="AW393" s="14" t="s">
        <v>31</v>
      </c>
      <c r="AX393" s="14" t="s">
        <v>75</v>
      </c>
      <c r="AY393" s="177" t="s">
        <v>168</v>
      </c>
    </row>
    <row r="394" spans="1:65" s="14" customFormat="1">
      <c r="B394" s="176"/>
      <c r="D394" s="163" t="s">
        <v>179</v>
      </c>
      <c r="E394" s="177" t="s">
        <v>1</v>
      </c>
      <c r="F394" s="178" t="s">
        <v>1359</v>
      </c>
      <c r="H394" s="179">
        <v>1.4850000000000001</v>
      </c>
      <c r="I394" s="180"/>
      <c r="L394" s="176"/>
      <c r="M394" s="181"/>
      <c r="N394" s="182"/>
      <c r="O394" s="182"/>
      <c r="P394" s="182"/>
      <c r="Q394" s="182"/>
      <c r="R394" s="182"/>
      <c r="S394" s="182"/>
      <c r="T394" s="183"/>
      <c r="AT394" s="177" t="s">
        <v>179</v>
      </c>
      <c r="AU394" s="177" t="s">
        <v>84</v>
      </c>
      <c r="AV394" s="14" t="s">
        <v>84</v>
      </c>
      <c r="AW394" s="14" t="s">
        <v>31</v>
      </c>
      <c r="AX394" s="14" t="s">
        <v>75</v>
      </c>
      <c r="AY394" s="177" t="s">
        <v>168</v>
      </c>
    </row>
    <row r="395" spans="1:65" s="15" customFormat="1">
      <c r="B395" s="184"/>
      <c r="D395" s="163" t="s">
        <v>179</v>
      </c>
      <c r="E395" s="185" t="s">
        <v>1</v>
      </c>
      <c r="F395" s="186" t="s">
        <v>184</v>
      </c>
      <c r="H395" s="187">
        <v>7.165</v>
      </c>
      <c r="I395" s="188"/>
      <c r="L395" s="184"/>
      <c r="M395" s="189"/>
      <c r="N395" s="190"/>
      <c r="O395" s="190"/>
      <c r="P395" s="190"/>
      <c r="Q395" s="190"/>
      <c r="R395" s="190"/>
      <c r="S395" s="190"/>
      <c r="T395" s="191"/>
      <c r="AT395" s="185" t="s">
        <v>179</v>
      </c>
      <c r="AU395" s="185" t="s">
        <v>84</v>
      </c>
      <c r="AV395" s="15" t="s">
        <v>108</v>
      </c>
      <c r="AW395" s="15" t="s">
        <v>31</v>
      </c>
      <c r="AX395" s="15" t="s">
        <v>82</v>
      </c>
      <c r="AY395" s="185" t="s">
        <v>168</v>
      </c>
    </row>
    <row r="396" spans="1:65" s="2" customFormat="1" ht="21.75" customHeight="1">
      <c r="A396" s="33"/>
      <c r="B396" s="149"/>
      <c r="C396" s="150" t="s">
        <v>493</v>
      </c>
      <c r="D396" s="150" t="s">
        <v>170</v>
      </c>
      <c r="E396" s="151" t="s">
        <v>652</v>
      </c>
      <c r="F396" s="152" t="s">
        <v>653</v>
      </c>
      <c r="G396" s="153" t="s">
        <v>319</v>
      </c>
      <c r="H396" s="154">
        <v>4.2990000000000004</v>
      </c>
      <c r="I396" s="155"/>
      <c r="J396" s="156">
        <f>ROUND(I396*H396,2)</f>
        <v>0</v>
      </c>
      <c r="K396" s="152" t="s">
        <v>187</v>
      </c>
      <c r="L396" s="34"/>
      <c r="M396" s="157" t="s">
        <v>1</v>
      </c>
      <c r="N396" s="158" t="s">
        <v>40</v>
      </c>
      <c r="O396" s="59"/>
      <c r="P396" s="159">
        <f>O396*H396</f>
        <v>0</v>
      </c>
      <c r="Q396" s="159">
        <v>0</v>
      </c>
      <c r="R396" s="159">
        <f>Q396*H396</f>
        <v>0</v>
      </c>
      <c r="S396" s="159">
        <v>0</v>
      </c>
      <c r="T396" s="160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1" t="s">
        <v>108</v>
      </c>
      <c r="AT396" s="161" t="s">
        <v>170</v>
      </c>
      <c r="AU396" s="161" t="s">
        <v>84</v>
      </c>
      <c r="AY396" s="18" t="s">
        <v>168</v>
      </c>
      <c r="BE396" s="162">
        <f>IF(N396="základní",J396,0)</f>
        <v>0</v>
      </c>
      <c r="BF396" s="162">
        <f>IF(N396="snížená",J396,0)</f>
        <v>0</v>
      </c>
      <c r="BG396" s="162">
        <f>IF(N396="zákl. přenesená",J396,0)</f>
        <v>0</v>
      </c>
      <c r="BH396" s="162">
        <f>IF(N396="sníž. přenesená",J396,0)</f>
        <v>0</v>
      </c>
      <c r="BI396" s="162">
        <f>IF(N396="nulová",J396,0)</f>
        <v>0</v>
      </c>
      <c r="BJ396" s="18" t="s">
        <v>82</v>
      </c>
      <c r="BK396" s="162">
        <f>ROUND(I396*H396,2)</f>
        <v>0</v>
      </c>
      <c r="BL396" s="18" t="s">
        <v>108</v>
      </c>
      <c r="BM396" s="161" t="s">
        <v>1360</v>
      </c>
    </row>
    <row r="397" spans="1:65" s="2" customFormat="1" ht="19.5">
      <c r="A397" s="33"/>
      <c r="B397" s="34"/>
      <c r="C397" s="33"/>
      <c r="D397" s="163" t="s">
        <v>175</v>
      </c>
      <c r="E397" s="33"/>
      <c r="F397" s="164" t="s">
        <v>655</v>
      </c>
      <c r="G397" s="33"/>
      <c r="H397" s="33"/>
      <c r="I397" s="165"/>
      <c r="J397" s="33"/>
      <c r="K397" s="33"/>
      <c r="L397" s="34"/>
      <c r="M397" s="166"/>
      <c r="N397" s="167"/>
      <c r="O397" s="59"/>
      <c r="P397" s="59"/>
      <c r="Q397" s="59"/>
      <c r="R397" s="59"/>
      <c r="S397" s="59"/>
      <c r="T397" s="60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175</v>
      </c>
      <c r="AU397" s="18" t="s">
        <v>84</v>
      </c>
    </row>
    <row r="398" spans="1:65" s="2" customFormat="1" ht="19.5">
      <c r="A398" s="33"/>
      <c r="B398" s="34"/>
      <c r="C398" s="33"/>
      <c r="D398" s="163" t="s">
        <v>177</v>
      </c>
      <c r="E398" s="33"/>
      <c r="F398" s="168" t="s">
        <v>1189</v>
      </c>
      <c r="G398" s="33"/>
      <c r="H398" s="33"/>
      <c r="I398" s="165"/>
      <c r="J398" s="33"/>
      <c r="K398" s="33"/>
      <c r="L398" s="34"/>
      <c r="M398" s="166"/>
      <c r="N398" s="167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177</v>
      </c>
      <c r="AU398" s="18" t="s">
        <v>84</v>
      </c>
    </row>
    <row r="399" spans="1:65" s="14" customFormat="1">
      <c r="B399" s="176"/>
      <c r="D399" s="163" t="s">
        <v>179</v>
      </c>
      <c r="E399" s="177" t="s">
        <v>1</v>
      </c>
      <c r="F399" s="178" t="s">
        <v>1361</v>
      </c>
      <c r="H399" s="179">
        <v>1.992</v>
      </c>
      <c r="I399" s="180"/>
      <c r="L399" s="176"/>
      <c r="M399" s="181"/>
      <c r="N399" s="182"/>
      <c r="O399" s="182"/>
      <c r="P399" s="182"/>
      <c r="Q399" s="182"/>
      <c r="R399" s="182"/>
      <c r="S399" s="182"/>
      <c r="T399" s="183"/>
      <c r="AT399" s="177" t="s">
        <v>179</v>
      </c>
      <c r="AU399" s="177" t="s">
        <v>84</v>
      </c>
      <c r="AV399" s="14" t="s">
        <v>84</v>
      </c>
      <c r="AW399" s="14" t="s">
        <v>31</v>
      </c>
      <c r="AX399" s="14" t="s">
        <v>75</v>
      </c>
      <c r="AY399" s="177" t="s">
        <v>168</v>
      </c>
    </row>
    <row r="400" spans="1:65" s="14" customFormat="1">
      <c r="B400" s="176"/>
      <c r="D400" s="163" t="s">
        <v>179</v>
      </c>
      <c r="E400" s="177" t="s">
        <v>1</v>
      </c>
      <c r="F400" s="178" t="s">
        <v>1362</v>
      </c>
      <c r="H400" s="179">
        <v>1.4159999999999999</v>
      </c>
      <c r="I400" s="180"/>
      <c r="L400" s="176"/>
      <c r="M400" s="181"/>
      <c r="N400" s="182"/>
      <c r="O400" s="182"/>
      <c r="P400" s="182"/>
      <c r="Q400" s="182"/>
      <c r="R400" s="182"/>
      <c r="S400" s="182"/>
      <c r="T400" s="183"/>
      <c r="AT400" s="177" t="s">
        <v>179</v>
      </c>
      <c r="AU400" s="177" t="s">
        <v>84</v>
      </c>
      <c r="AV400" s="14" t="s">
        <v>84</v>
      </c>
      <c r="AW400" s="14" t="s">
        <v>31</v>
      </c>
      <c r="AX400" s="14" t="s">
        <v>75</v>
      </c>
      <c r="AY400" s="177" t="s">
        <v>168</v>
      </c>
    </row>
    <row r="401" spans="1:65" s="14" customFormat="1">
      <c r="B401" s="176"/>
      <c r="D401" s="163" t="s">
        <v>179</v>
      </c>
      <c r="E401" s="177" t="s">
        <v>1</v>
      </c>
      <c r="F401" s="178" t="s">
        <v>1363</v>
      </c>
      <c r="H401" s="179">
        <v>0.89100000000000001</v>
      </c>
      <c r="I401" s="180"/>
      <c r="L401" s="176"/>
      <c r="M401" s="181"/>
      <c r="N401" s="182"/>
      <c r="O401" s="182"/>
      <c r="P401" s="182"/>
      <c r="Q401" s="182"/>
      <c r="R401" s="182"/>
      <c r="S401" s="182"/>
      <c r="T401" s="183"/>
      <c r="AT401" s="177" t="s">
        <v>179</v>
      </c>
      <c r="AU401" s="177" t="s">
        <v>84</v>
      </c>
      <c r="AV401" s="14" t="s">
        <v>84</v>
      </c>
      <c r="AW401" s="14" t="s">
        <v>31</v>
      </c>
      <c r="AX401" s="14" t="s">
        <v>75</v>
      </c>
      <c r="AY401" s="177" t="s">
        <v>168</v>
      </c>
    </row>
    <row r="402" spans="1:65" s="15" customFormat="1">
      <c r="B402" s="184"/>
      <c r="D402" s="163" t="s">
        <v>179</v>
      </c>
      <c r="E402" s="185" t="s">
        <v>1</v>
      </c>
      <c r="F402" s="186" t="s">
        <v>184</v>
      </c>
      <c r="H402" s="187">
        <v>4.2989999999999995</v>
      </c>
      <c r="I402" s="188"/>
      <c r="L402" s="184"/>
      <c r="M402" s="189"/>
      <c r="N402" s="190"/>
      <c r="O402" s="190"/>
      <c r="P402" s="190"/>
      <c r="Q402" s="190"/>
      <c r="R402" s="190"/>
      <c r="S402" s="190"/>
      <c r="T402" s="191"/>
      <c r="AT402" s="185" t="s">
        <v>179</v>
      </c>
      <c r="AU402" s="185" t="s">
        <v>84</v>
      </c>
      <c r="AV402" s="15" t="s">
        <v>108</v>
      </c>
      <c r="AW402" s="15" t="s">
        <v>31</v>
      </c>
      <c r="AX402" s="15" t="s">
        <v>82</v>
      </c>
      <c r="AY402" s="185" t="s">
        <v>168</v>
      </c>
    </row>
    <row r="403" spans="1:65" s="12" customFormat="1" ht="22.9" customHeight="1">
      <c r="B403" s="136"/>
      <c r="D403" s="137" t="s">
        <v>74</v>
      </c>
      <c r="E403" s="147" t="s">
        <v>217</v>
      </c>
      <c r="F403" s="147" t="s">
        <v>711</v>
      </c>
      <c r="I403" s="139"/>
      <c r="J403" s="148">
        <f>BK403</f>
        <v>0</v>
      </c>
      <c r="L403" s="136"/>
      <c r="M403" s="141"/>
      <c r="N403" s="142"/>
      <c r="O403" s="142"/>
      <c r="P403" s="143">
        <f>SUM(P404:P421)</f>
        <v>0</v>
      </c>
      <c r="Q403" s="142"/>
      <c r="R403" s="143">
        <f>SUM(R404:R421)</f>
        <v>0</v>
      </c>
      <c r="S403" s="142"/>
      <c r="T403" s="144">
        <f>SUM(T404:T421)</f>
        <v>0</v>
      </c>
      <c r="AR403" s="137" t="s">
        <v>82</v>
      </c>
      <c r="AT403" s="145" t="s">
        <v>74</v>
      </c>
      <c r="AU403" s="145" t="s">
        <v>82</v>
      </c>
      <c r="AY403" s="137" t="s">
        <v>168</v>
      </c>
      <c r="BK403" s="146">
        <f>SUM(BK404:BK421)</f>
        <v>0</v>
      </c>
    </row>
    <row r="404" spans="1:65" s="2" customFormat="1" ht="24.2" customHeight="1">
      <c r="A404" s="33"/>
      <c r="B404" s="149"/>
      <c r="C404" s="150" t="s">
        <v>522</v>
      </c>
      <c r="D404" s="150" t="s">
        <v>170</v>
      </c>
      <c r="E404" s="151" t="s">
        <v>713</v>
      </c>
      <c r="F404" s="152" t="s">
        <v>714</v>
      </c>
      <c r="G404" s="153" t="s">
        <v>173</v>
      </c>
      <c r="H404" s="154">
        <v>66.239999999999995</v>
      </c>
      <c r="I404" s="155"/>
      <c r="J404" s="156">
        <f>ROUND(I404*H404,2)</f>
        <v>0</v>
      </c>
      <c r="K404" s="152" t="s">
        <v>1</v>
      </c>
      <c r="L404" s="34"/>
      <c r="M404" s="157" t="s">
        <v>1</v>
      </c>
      <c r="N404" s="158" t="s">
        <v>40</v>
      </c>
      <c r="O404" s="59"/>
      <c r="P404" s="159">
        <f>O404*H404</f>
        <v>0</v>
      </c>
      <c r="Q404" s="159">
        <v>0</v>
      </c>
      <c r="R404" s="159">
        <f>Q404*H404</f>
        <v>0</v>
      </c>
      <c r="S404" s="159">
        <v>0</v>
      </c>
      <c r="T404" s="16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1" t="s">
        <v>108</v>
      </c>
      <c r="AT404" s="161" t="s">
        <v>170</v>
      </c>
      <c r="AU404" s="161" t="s">
        <v>84</v>
      </c>
      <c r="AY404" s="18" t="s">
        <v>168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8" t="s">
        <v>82</v>
      </c>
      <c r="BK404" s="162">
        <f>ROUND(I404*H404,2)</f>
        <v>0</v>
      </c>
      <c r="BL404" s="18" t="s">
        <v>108</v>
      </c>
      <c r="BM404" s="161" t="s">
        <v>1364</v>
      </c>
    </row>
    <row r="405" spans="1:65" s="2" customFormat="1" ht="19.5">
      <c r="A405" s="33"/>
      <c r="B405" s="34"/>
      <c r="C405" s="33"/>
      <c r="D405" s="163" t="s">
        <v>175</v>
      </c>
      <c r="E405" s="33"/>
      <c r="F405" s="164" t="s">
        <v>716</v>
      </c>
      <c r="G405" s="33"/>
      <c r="H405" s="33"/>
      <c r="I405" s="165"/>
      <c r="J405" s="33"/>
      <c r="K405" s="33"/>
      <c r="L405" s="34"/>
      <c r="M405" s="166"/>
      <c r="N405" s="167"/>
      <c r="O405" s="59"/>
      <c r="P405" s="59"/>
      <c r="Q405" s="59"/>
      <c r="R405" s="59"/>
      <c r="S405" s="59"/>
      <c r="T405" s="60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T405" s="18" t="s">
        <v>175</v>
      </c>
      <c r="AU405" s="18" t="s">
        <v>84</v>
      </c>
    </row>
    <row r="406" spans="1:65" s="2" customFormat="1" ht="19.5">
      <c r="A406" s="33"/>
      <c r="B406" s="34"/>
      <c r="C406" s="33"/>
      <c r="D406" s="163" t="s">
        <v>177</v>
      </c>
      <c r="E406" s="33"/>
      <c r="F406" s="168" t="s">
        <v>1189</v>
      </c>
      <c r="G406" s="33"/>
      <c r="H406" s="33"/>
      <c r="I406" s="165"/>
      <c r="J406" s="33"/>
      <c r="K406" s="33"/>
      <c r="L406" s="34"/>
      <c r="M406" s="166"/>
      <c r="N406" s="167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177</v>
      </c>
      <c r="AU406" s="18" t="s">
        <v>84</v>
      </c>
    </row>
    <row r="407" spans="1:65" s="13" customFormat="1">
      <c r="B407" s="169"/>
      <c r="D407" s="163" t="s">
        <v>179</v>
      </c>
      <c r="E407" s="170" t="s">
        <v>1</v>
      </c>
      <c r="F407" s="171" t="s">
        <v>717</v>
      </c>
      <c r="H407" s="170" t="s">
        <v>1</v>
      </c>
      <c r="I407" s="172"/>
      <c r="L407" s="169"/>
      <c r="M407" s="173"/>
      <c r="N407" s="174"/>
      <c r="O407" s="174"/>
      <c r="P407" s="174"/>
      <c r="Q407" s="174"/>
      <c r="R407" s="174"/>
      <c r="S407" s="174"/>
      <c r="T407" s="175"/>
      <c r="AT407" s="170" t="s">
        <v>179</v>
      </c>
      <c r="AU407" s="170" t="s">
        <v>84</v>
      </c>
      <c r="AV407" s="13" t="s">
        <v>82</v>
      </c>
      <c r="AW407" s="13" t="s">
        <v>31</v>
      </c>
      <c r="AX407" s="13" t="s">
        <v>75</v>
      </c>
      <c r="AY407" s="170" t="s">
        <v>168</v>
      </c>
    </row>
    <row r="408" spans="1:65" s="14" customFormat="1">
      <c r="B408" s="176"/>
      <c r="D408" s="163" t="s">
        <v>179</v>
      </c>
      <c r="E408" s="177" t="s">
        <v>1</v>
      </c>
      <c r="F408" s="178" t="s">
        <v>1365</v>
      </c>
      <c r="H408" s="179">
        <v>66.239999999999995</v>
      </c>
      <c r="I408" s="180"/>
      <c r="L408" s="176"/>
      <c r="M408" s="181"/>
      <c r="N408" s="182"/>
      <c r="O408" s="182"/>
      <c r="P408" s="182"/>
      <c r="Q408" s="182"/>
      <c r="R408" s="182"/>
      <c r="S408" s="182"/>
      <c r="T408" s="183"/>
      <c r="AT408" s="177" t="s">
        <v>179</v>
      </c>
      <c r="AU408" s="177" t="s">
        <v>84</v>
      </c>
      <c r="AV408" s="14" t="s">
        <v>84</v>
      </c>
      <c r="AW408" s="14" t="s">
        <v>31</v>
      </c>
      <c r="AX408" s="14" t="s">
        <v>82</v>
      </c>
      <c r="AY408" s="177" t="s">
        <v>168</v>
      </c>
    </row>
    <row r="409" spans="1:65" s="2" customFormat="1" ht="24.2" customHeight="1">
      <c r="A409" s="33"/>
      <c r="B409" s="149"/>
      <c r="C409" s="150" t="s">
        <v>533</v>
      </c>
      <c r="D409" s="150" t="s">
        <v>170</v>
      </c>
      <c r="E409" s="151" t="s">
        <v>720</v>
      </c>
      <c r="F409" s="152" t="s">
        <v>721</v>
      </c>
      <c r="G409" s="153" t="s">
        <v>173</v>
      </c>
      <c r="H409" s="154">
        <v>81.900000000000006</v>
      </c>
      <c r="I409" s="155"/>
      <c r="J409" s="156">
        <f>ROUND(I409*H409,2)</f>
        <v>0</v>
      </c>
      <c r="K409" s="152" t="s">
        <v>1</v>
      </c>
      <c r="L409" s="34"/>
      <c r="M409" s="157" t="s">
        <v>1</v>
      </c>
      <c r="N409" s="158" t="s">
        <v>40</v>
      </c>
      <c r="O409" s="59"/>
      <c r="P409" s="159">
        <f>O409*H409</f>
        <v>0</v>
      </c>
      <c r="Q409" s="159">
        <v>0</v>
      </c>
      <c r="R409" s="159">
        <f>Q409*H409</f>
        <v>0</v>
      </c>
      <c r="S409" s="159">
        <v>0</v>
      </c>
      <c r="T409" s="160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1" t="s">
        <v>108</v>
      </c>
      <c r="AT409" s="161" t="s">
        <v>170</v>
      </c>
      <c r="AU409" s="161" t="s">
        <v>84</v>
      </c>
      <c r="AY409" s="18" t="s">
        <v>168</v>
      </c>
      <c r="BE409" s="162">
        <f>IF(N409="základní",J409,0)</f>
        <v>0</v>
      </c>
      <c r="BF409" s="162">
        <f>IF(N409="snížená",J409,0)</f>
        <v>0</v>
      </c>
      <c r="BG409" s="162">
        <f>IF(N409="zákl. přenesená",J409,0)</f>
        <v>0</v>
      </c>
      <c r="BH409" s="162">
        <f>IF(N409="sníž. přenesená",J409,0)</f>
        <v>0</v>
      </c>
      <c r="BI409" s="162">
        <f>IF(N409="nulová",J409,0)</f>
        <v>0</v>
      </c>
      <c r="BJ409" s="18" t="s">
        <v>82</v>
      </c>
      <c r="BK409" s="162">
        <f>ROUND(I409*H409,2)</f>
        <v>0</v>
      </c>
      <c r="BL409" s="18" t="s">
        <v>108</v>
      </c>
      <c r="BM409" s="161" t="s">
        <v>1366</v>
      </c>
    </row>
    <row r="410" spans="1:65" s="2" customFormat="1" ht="19.5">
      <c r="A410" s="33"/>
      <c r="B410" s="34"/>
      <c r="C410" s="33"/>
      <c r="D410" s="163" t="s">
        <v>175</v>
      </c>
      <c r="E410" s="33"/>
      <c r="F410" s="164" t="s">
        <v>723</v>
      </c>
      <c r="G410" s="33"/>
      <c r="H410" s="33"/>
      <c r="I410" s="165"/>
      <c r="J410" s="33"/>
      <c r="K410" s="33"/>
      <c r="L410" s="34"/>
      <c r="M410" s="166"/>
      <c r="N410" s="167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175</v>
      </c>
      <c r="AU410" s="18" t="s">
        <v>84</v>
      </c>
    </row>
    <row r="411" spans="1:65" s="13" customFormat="1">
      <c r="B411" s="169"/>
      <c r="D411" s="163" t="s">
        <v>179</v>
      </c>
      <c r="E411" s="170" t="s">
        <v>1</v>
      </c>
      <c r="F411" s="171" t="s">
        <v>724</v>
      </c>
      <c r="H411" s="170" t="s">
        <v>1</v>
      </c>
      <c r="I411" s="172"/>
      <c r="L411" s="169"/>
      <c r="M411" s="173"/>
      <c r="N411" s="174"/>
      <c r="O411" s="174"/>
      <c r="P411" s="174"/>
      <c r="Q411" s="174"/>
      <c r="R411" s="174"/>
      <c r="S411" s="174"/>
      <c r="T411" s="175"/>
      <c r="AT411" s="170" t="s">
        <v>179</v>
      </c>
      <c r="AU411" s="170" t="s">
        <v>84</v>
      </c>
      <c r="AV411" s="13" t="s">
        <v>82</v>
      </c>
      <c r="AW411" s="13" t="s">
        <v>31</v>
      </c>
      <c r="AX411" s="13" t="s">
        <v>75</v>
      </c>
      <c r="AY411" s="170" t="s">
        <v>168</v>
      </c>
    </row>
    <row r="412" spans="1:65" s="14" customFormat="1">
      <c r="B412" s="176"/>
      <c r="D412" s="163" t="s">
        <v>179</v>
      </c>
      <c r="E412" s="177" t="s">
        <v>1</v>
      </c>
      <c r="F412" s="178" t="s">
        <v>1367</v>
      </c>
      <c r="H412" s="179">
        <v>81.900000000000006</v>
      </c>
      <c r="I412" s="180"/>
      <c r="L412" s="176"/>
      <c r="M412" s="181"/>
      <c r="N412" s="182"/>
      <c r="O412" s="182"/>
      <c r="P412" s="182"/>
      <c r="Q412" s="182"/>
      <c r="R412" s="182"/>
      <c r="S412" s="182"/>
      <c r="T412" s="183"/>
      <c r="AT412" s="177" t="s">
        <v>179</v>
      </c>
      <c r="AU412" s="177" t="s">
        <v>84</v>
      </c>
      <c r="AV412" s="14" t="s">
        <v>84</v>
      </c>
      <c r="AW412" s="14" t="s">
        <v>31</v>
      </c>
      <c r="AX412" s="14" t="s">
        <v>82</v>
      </c>
      <c r="AY412" s="177" t="s">
        <v>168</v>
      </c>
    </row>
    <row r="413" spans="1:65" s="2" customFormat="1" ht="24.2" customHeight="1">
      <c r="A413" s="33"/>
      <c r="B413" s="149"/>
      <c r="C413" s="150" t="s">
        <v>544</v>
      </c>
      <c r="D413" s="150" t="s">
        <v>170</v>
      </c>
      <c r="E413" s="151" t="s">
        <v>726</v>
      </c>
      <c r="F413" s="152" t="s">
        <v>727</v>
      </c>
      <c r="G413" s="153" t="s">
        <v>173</v>
      </c>
      <c r="H413" s="154">
        <v>81.900000000000006</v>
      </c>
      <c r="I413" s="155"/>
      <c r="J413" s="156">
        <f>ROUND(I413*H413,2)</f>
        <v>0</v>
      </c>
      <c r="K413" s="152" t="s">
        <v>187</v>
      </c>
      <c r="L413" s="34"/>
      <c r="M413" s="157" t="s">
        <v>1</v>
      </c>
      <c r="N413" s="158" t="s">
        <v>40</v>
      </c>
      <c r="O413" s="59"/>
      <c r="P413" s="159">
        <f>O413*H413</f>
        <v>0</v>
      </c>
      <c r="Q413" s="159">
        <v>0</v>
      </c>
      <c r="R413" s="159">
        <f>Q413*H413</f>
        <v>0</v>
      </c>
      <c r="S413" s="159">
        <v>0</v>
      </c>
      <c r="T413" s="160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1" t="s">
        <v>108</v>
      </c>
      <c r="AT413" s="161" t="s">
        <v>170</v>
      </c>
      <c r="AU413" s="161" t="s">
        <v>84</v>
      </c>
      <c r="AY413" s="18" t="s">
        <v>168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8" t="s">
        <v>82</v>
      </c>
      <c r="BK413" s="162">
        <f>ROUND(I413*H413,2)</f>
        <v>0</v>
      </c>
      <c r="BL413" s="18" t="s">
        <v>108</v>
      </c>
      <c r="BM413" s="161" t="s">
        <v>1368</v>
      </c>
    </row>
    <row r="414" spans="1:65" s="2" customFormat="1" ht="19.5">
      <c r="A414" s="33"/>
      <c r="B414" s="34"/>
      <c r="C414" s="33"/>
      <c r="D414" s="163" t="s">
        <v>175</v>
      </c>
      <c r="E414" s="33"/>
      <c r="F414" s="164" t="s">
        <v>729</v>
      </c>
      <c r="G414" s="33"/>
      <c r="H414" s="33"/>
      <c r="I414" s="165"/>
      <c r="J414" s="33"/>
      <c r="K414" s="33"/>
      <c r="L414" s="34"/>
      <c r="M414" s="166"/>
      <c r="N414" s="167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175</v>
      </c>
      <c r="AU414" s="18" t="s">
        <v>84</v>
      </c>
    </row>
    <row r="415" spans="1:65" s="2" customFormat="1" ht="19.5">
      <c r="A415" s="33"/>
      <c r="B415" s="34"/>
      <c r="C415" s="33"/>
      <c r="D415" s="163" t="s">
        <v>177</v>
      </c>
      <c r="E415" s="33"/>
      <c r="F415" s="168" t="s">
        <v>1189</v>
      </c>
      <c r="G415" s="33"/>
      <c r="H415" s="33"/>
      <c r="I415" s="165"/>
      <c r="J415" s="33"/>
      <c r="K415" s="33"/>
      <c r="L415" s="34"/>
      <c r="M415" s="166"/>
      <c r="N415" s="167"/>
      <c r="O415" s="59"/>
      <c r="P415" s="59"/>
      <c r="Q415" s="59"/>
      <c r="R415" s="59"/>
      <c r="S415" s="59"/>
      <c r="T415" s="60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T415" s="18" t="s">
        <v>177</v>
      </c>
      <c r="AU415" s="18" t="s">
        <v>84</v>
      </c>
    </row>
    <row r="416" spans="1:65" s="13" customFormat="1">
      <c r="B416" s="169"/>
      <c r="D416" s="163" t="s">
        <v>179</v>
      </c>
      <c r="E416" s="170" t="s">
        <v>1</v>
      </c>
      <c r="F416" s="171" t="s">
        <v>730</v>
      </c>
      <c r="H416" s="170" t="s">
        <v>1</v>
      </c>
      <c r="I416" s="172"/>
      <c r="L416" s="169"/>
      <c r="M416" s="173"/>
      <c r="N416" s="174"/>
      <c r="O416" s="174"/>
      <c r="P416" s="174"/>
      <c r="Q416" s="174"/>
      <c r="R416" s="174"/>
      <c r="S416" s="174"/>
      <c r="T416" s="175"/>
      <c r="AT416" s="170" t="s">
        <v>179</v>
      </c>
      <c r="AU416" s="170" t="s">
        <v>84</v>
      </c>
      <c r="AV416" s="13" t="s">
        <v>82</v>
      </c>
      <c r="AW416" s="13" t="s">
        <v>31</v>
      </c>
      <c r="AX416" s="13" t="s">
        <v>75</v>
      </c>
      <c r="AY416" s="170" t="s">
        <v>168</v>
      </c>
    </row>
    <row r="417" spans="1:65" s="13" customFormat="1">
      <c r="B417" s="169"/>
      <c r="D417" s="163" t="s">
        <v>179</v>
      </c>
      <c r="E417" s="170" t="s">
        <v>1</v>
      </c>
      <c r="F417" s="171" t="s">
        <v>731</v>
      </c>
      <c r="H417" s="170" t="s">
        <v>1</v>
      </c>
      <c r="I417" s="172"/>
      <c r="L417" s="169"/>
      <c r="M417" s="173"/>
      <c r="N417" s="174"/>
      <c r="O417" s="174"/>
      <c r="P417" s="174"/>
      <c r="Q417" s="174"/>
      <c r="R417" s="174"/>
      <c r="S417" s="174"/>
      <c r="T417" s="175"/>
      <c r="AT417" s="170" t="s">
        <v>179</v>
      </c>
      <c r="AU417" s="170" t="s">
        <v>84</v>
      </c>
      <c r="AV417" s="13" t="s">
        <v>82</v>
      </c>
      <c r="AW417" s="13" t="s">
        <v>31</v>
      </c>
      <c r="AX417" s="13" t="s">
        <v>75</v>
      </c>
      <c r="AY417" s="170" t="s">
        <v>168</v>
      </c>
    </row>
    <row r="418" spans="1:65" s="14" customFormat="1">
      <c r="B418" s="176"/>
      <c r="D418" s="163" t="s">
        <v>179</v>
      </c>
      <c r="E418" s="177" t="s">
        <v>1</v>
      </c>
      <c r="F418" s="178" t="s">
        <v>1369</v>
      </c>
      <c r="H418" s="179">
        <v>69.206999999999994</v>
      </c>
      <c r="I418" s="180"/>
      <c r="L418" s="176"/>
      <c r="M418" s="181"/>
      <c r="N418" s="182"/>
      <c r="O418" s="182"/>
      <c r="P418" s="182"/>
      <c r="Q418" s="182"/>
      <c r="R418" s="182"/>
      <c r="S418" s="182"/>
      <c r="T418" s="183"/>
      <c r="AT418" s="177" t="s">
        <v>179</v>
      </c>
      <c r="AU418" s="177" t="s">
        <v>84</v>
      </c>
      <c r="AV418" s="14" t="s">
        <v>84</v>
      </c>
      <c r="AW418" s="14" t="s">
        <v>31</v>
      </c>
      <c r="AX418" s="14" t="s">
        <v>75</v>
      </c>
      <c r="AY418" s="177" t="s">
        <v>168</v>
      </c>
    </row>
    <row r="419" spans="1:65" s="13" customFormat="1">
      <c r="B419" s="169"/>
      <c r="D419" s="163" t="s">
        <v>179</v>
      </c>
      <c r="E419" s="170" t="s">
        <v>1</v>
      </c>
      <c r="F419" s="171" t="s">
        <v>1370</v>
      </c>
      <c r="H419" s="170" t="s">
        <v>1</v>
      </c>
      <c r="I419" s="172"/>
      <c r="L419" s="169"/>
      <c r="M419" s="173"/>
      <c r="N419" s="174"/>
      <c r="O419" s="174"/>
      <c r="P419" s="174"/>
      <c r="Q419" s="174"/>
      <c r="R419" s="174"/>
      <c r="S419" s="174"/>
      <c r="T419" s="175"/>
      <c r="AT419" s="170" t="s">
        <v>179</v>
      </c>
      <c r="AU419" s="170" t="s">
        <v>84</v>
      </c>
      <c r="AV419" s="13" t="s">
        <v>82</v>
      </c>
      <c r="AW419" s="13" t="s">
        <v>31</v>
      </c>
      <c r="AX419" s="13" t="s">
        <v>75</v>
      </c>
      <c r="AY419" s="170" t="s">
        <v>168</v>
      </c>
    </row>
    <row r="420" spans="1:65" s="14" customFormat="1">
      <c r="B420" s="176"/>
      <c r="D420" s="163" t="s">
        <v>179</v>
      </c>
      <c r="E420" s="177" t="s">
        <v>1</v>
      </c>
      <c r="F420" s="178" t="s">
        <v>1371</v>
      </c>
      <c r="H420" s="179">
        <v>12.693</v>
      </c>
      <c r="I420" s="180"/>
      <c r="L420" s="176"/>
      <c r="M420" s="181"/>
      <c r="N420" s="182"/>
      <c r="O420" s="182"/>
      <c r="P420" s="182"/>
      <c r="Q420" s="182"/>
      <c r="R420" s="182"/>
      <c r="S420" s="182"/>
      <c r="T420" s="183"/>
      <c r="AT420" s="177" t="s">
        <v>179</v>
      </c>
      <c r="AU420" s="177" t="s">
        <v>84</v>
      </c>
      <c r="AV420" s="14" t="s">
        <v>84</v>
      </c>
      <c r="AW420" s="14" t="s">
        <v>31</v>
      </c>
      <c r="AX420" s="14" t="s">
        <v>75</v>
      </c>
      <c r="AY420" s="177" t="s">
        <v>168</v>
      </c>
    </row>
    <row r="421" spans="1:65" s="15" customFormat="1">
      <c r="B421" s="184"/>
      <c r="D421" s="163" t="s">
        <v>179</v>
      </c>
      <c r="E421" s="185" t="s">
        <v>1</v>
      </c>
      <c r="F421" s="186" t="s">
        <v>184</v>
      </c>
      <c r="H421" s="187">
        <v>81.899999999999991</v>
      </c>
      <c r="I421" s="188"/>
      <c r="L421" s="184"/>
      <c r="M421" s="189"/>
      <c r="N421" s="190"/>
      <c r="O421" s="190"/>
      <c r="P421" s="190"/>
      <c r="Q421" s="190"/>
      <c r="R421" s="190"/>
      <c r="S421" s="190"/>
      <c r="T421" s="191"/>
      <c r="AT421" s="185" t="s">
        <v>179</v>
      </c>
      <c r="AU421" s="185" t="s">
        <v>84</v>
      </c>
      <c r="AV421" s="15" t="s">
        <v>108</v>
      </c>
      <c r="AW421" s="15" t="s">
        <v>31</v>
      </c>
      <c r="AX421" s="15" t="s">
        <v>82</v>
      </c>
      <c r="AY421" s="185" t="s">
        <v>168</v>
      </c>
    </row>
    <row r="422" spans="1:65" s="12" customFormat="1" ht="22.9" customHeight="1">
      <c r="B422" s="136"/>
      <c r="D422" s="137" t="s">
        <v>74</v>
      </c>
      <c r="E422" s="147" t="s">
        <v>244</v>
      </c>
      <c r="F422" s="147" t="s">
        <v>732</v>
      </c>
      <c r="I422" s="139"/>
      <c r="J422" s="148">
        <f>BK422</f>
        <v>0</v>
      </c>
      <c r="L422" s="136"/>
      <c r="M422" s="141"/>
      <c r="N422" s="142"/>
      <c r="O422" s="142"/>
      <c r="P422" s="143">
        <f>SUM(P423:P562)</f>
        <v>0</v>
      </c>
      <c r="Q422" s="142"/>
      <c r="R422" s="143">
        <f>SUM(R423:R562)</f>
        <v>1.1116157499999999</v>
      </c>
      <c r="S422" s="142"/>
      <c r="T422" s="144">
        <f>SUM(T423:T562)</f>
        <v>2.419</v>
      </c>
      <c r="AR422" s="137" t="s">
        <v>82</v>
      </c>
      <c r="AT422" s="145" t="s">
        <v>74</v>
      </c>
      <c r="AU422" s="145" t="s">
        <v>82</v>
      </c>
      <c r="AY422" s="137" t="s">
        <v>168</v>
      </c>
      <c r="BK422" s="146">
        <f>SUM(BK423:BK562)</f>
        <v>0</v>
      </c>
    </row>
    <row r="423" spans="1:65" s="2" customFormat="1" ht="16.5" customHeight="1">
      <c r="A423" s="33"/>
      <c r="B423" s="149"/>
      <c r="C423" s="150" t="s">
        <v>549</v>
      </c>
      <c r="D423" s="150" t="s">
        <v>170</v>
      </c>
      <c r="E423" s="151" t="s">
        <v>734</v>
      </c>
      <c r="F423" s="152" t="s">
        <v>735</v>
      </c>
      <c r="G423" s="153" t="s">
        <v>254</v>
      </c>
      <c r="H423" s="154">
        <v>8.9</v>
      </c>
      <c r="I423" s="155"/>
      <c r="J423" s="156">
        <f>ROUND(I423*H423,2)</f>
        <v>0</v>
      </c>
      <c r="K423" s="152" t="s">
        <v>187</v>
      </c>
      <c r="L423" s="34"/>
      <c r="M423" s="157" t="s">
        <v>1</v>
      </c>
      <c r="N423" s="158" t="s">
        <v>40</v>
      </c>
      <c r="O423" s="59"/>
      <c r="P423" s="159">
        <f>O423*H423</f>
        <v>0</v>
      </c>
      <c r="Q423" s="159">
        <v>0</v>
      </c>
      <c r="R423" s="159">
        <f>Q423*H423</f>
        <v>0</v>
      </c>
      <c r="S423" s="159">
        <v>0.18</v>
      </c>
      <c r="T423" s="160">
        <f>S423*H423</f>
        <v>1.6020000000000001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1" t="s">
        <v>108</v>
      </c>
      <c r="AT423" s="161" t="s">
        <v>170</v>
      </c>
      <c r="AU423" s="161" t="s">
        <v>84</v>
      </c>
      <c r="AY423" s="18" t="s">
        <v>168</v>
      </c>
      <c r="BE423" s="162">
        <f>IF(N423="základní",J423,0)</f>
        <v>0</v>
      </c>
      <c r="BF423" s="162">
        <f>IF(N423="snížená",J423,0)</f>
        <v>0</v>
      </c>
      <c r="BG423" s="162">
        <f>IF(N423="zákl. přenesená",J423,0)</f>
        <v>0</v>
      </c>
      <c r="BH423" s="162">
        <f>IF(N423="sníž. přenesená",J423,0)</f>
        <v>0</v>
      </c>
      <c r="BI423" s="162">
        <f>IF(N423="nulová",J423,0)</f>
        <v>0</v>
      </c>
      <c r="BJ423" s="18" t="s">
        <v>82</v>
      </c>
      <c r="BK423" s="162">
        <f>ROUND(I423*H423,2)</f>
        <v>0</v>
      </c>
      <c r="BL423" s="18" t="s">
        <v>108</v>
      </c>
      <c r="BM423" s="161" t="s">
        <v>1372</v>
      </c>
    </row>
    <row r="424" spans="1:65" s="2" customFormat="1" ht="19.5">
      <c r="A424" s="33"/>
      <c r="B424" s="34"/>
      <c r="C424" s="33"/>
      <c r="D424" s="163" t="s">
        <v>175</v>
      </c>
      <c r="E424" s="33"/>
      <c r="F424" s="164" t="s">
        <v>737</v>
      </c>
      <c r="G424" s="33"/>
      <c r="H424" s="33"/>
      <c r="I424" s="165"/>
      <c r="J424" s="33"/>
      <c r="K424" s="33"/>
      <c r="L424" s="34"/>
      <c r="M424" s="166"/>
      <c r="N424" s="167"/>
      <c r="O424" s="59"/>
      <c r="P424" s="59"/>
      <c r="Q424" s="59"/>
      <c r="R424" s="59"/>
      <c r="S424" s="59"/>
      <c r="T424" s="60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175</v>
      </c>
      <c r="AU424" s="18" t="s">
        <v>84</v>
      </c>
    </row>
    <row r="425" spans="1:65" s="2" customFormat="1" ht="19.5">
      <c r="A425" s="33"/>
      <c r="B425" s="34"/>
      <c r="C425" s="33"/>
      <c r="D425" s="163" t="s">
        <v>177</v>
      </c>
      <c r="E425" s="33"/>
      <c r="F425" s="168" t="s">
        <v>1189</v>
      </c>
      <c r="G425" s="33"/>
      <c r="H425" s="33"/>
      <c r="I425" s="165"/>
      <c r="J425" s="33"/>
      <c r="K425" s="33"/>
      <c r="L425" s="34"/>
      <c r="M425" s="166"/>
      <c r="N425" s="167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177</v>
      </c>
      <c r="AU425" s="18" t="s">
        <v>84</v>
      </c>
    </row>
    <row r="426" spans="1:65" s="14" customFormat="1">
      <c r="B426" s="176"/>
      <c r="D426" s="163" t="s">
        <v>179</v>
      </c>
      <c r="E426" s="177" t="s">
        <v>1</v>
      </c>
      <c r="F426" s="178" t="s">
        <v>1373</v>
      </c>
      <c r="H426" s="179">
        <v>4.4000000000000004</v>
      </c>
      <c r="I426" s="180"/>
      <c r="L426" s="176"/>
      <c r="M426" s="181"/>
      <c r="N426" s="182"/>
      <c r="O426" s="182"/>
      <c r="P426" s="182"/>
      <c r="Q426" s="182"/>
      <c r="R426" s="182"/>
      <c r="S426" s="182"/>
      <c r="T426" s="183"/>
      <c r="AT426" s="177" t="s">
        <v>179</v>
      </c>
      <c r="AU426" s="177" t="s">
        <v>84</v>
      </c>
      <c r="AV426" s="14" t="s">
        <v>84</v>
      </c>
      <c r="AW426" s="14" t="s">
        <v>31</v>
      </c>
      <c r="AX426" s="14" t="s">
        <v>75</v>
      </c>
      <c r="AY426" s="177" t="s">
        <v>168</v>
      </c>
    </row>
    <row r="427" spans="1:65" s="14" customFormat="1">
      <c r="B427" s="176"/>
      <c r="D427" s="163" t="s">
        <v>179</v>
      </c>
      <c r="E427" s="177" t="s">
        <v>1</v>
      </c>
      <c r="F427" s="178" t="s">
        <v>1374</v>
      </c>
      <c r="H427" s="179">
        <v>2.8</v>
      </c>
      <c r="I427" s="180"/>
      <c r="L427" s="176"/>
      <c r="M427" s="181"/>
      <c r="N427" s="182"/>
      <c r="O427" s="182"/>
      <c r="P427" s="182"/>
      <c r="Q427" s="182"/>
      <c r="R427" s="182"/>
      <c r="S427" s="182"/>
      <c r="T427" s="183"/>
      <c r="AT427" s="177" t="s">
        <v>179</v>
      </c>
      <c r="AU427" s="177" t="s">
        <v>84</v>
      </c>
      <c r="AV427" s="14" t="s">
        <v>84</v>
      </c>
      <c r="AW427" s="14" t="s">
        <v>31</v>
      </c>
      <c r="AX427" s="14" t="s">
        <v>75</v>
      </c>
      <c r="AY427" s="177" t="s">
        <v>168</v>
      </c>
    </row>
    <row r="428" spans="1:65" s="14" customFormat="1">
      <c r="B428" s="176"/>
      <c r="D428" s="163" t="s">
        <v>179</v>
      </c>
      <c r="E428" s="177" t="s">
        <v>1</v>
      </c>
      <c r="F428" s="178" t="s">
        <v>1375</v>
      </c>
      <c r="H428" s="179">
        <v>0.9</v>
      </c>
      <c r="I428" s="180"/>
      <c r="L428" s="176"/>
      <c r="M428" s="181"/>
      <c r="N428" s="182"/>
      <c r="O428" s="182"/>
      <c r="P428" s="182"/>
      <c r="Q428" s="182"/>
      <c r="R428" s="182"/>
      <c r="S428" s="182"/>
      <c r="T428" s="183"/>
      <c r="AT428" s="177" t="s">
        <v>179</v>
      </c>
      <c r="AU428" s="177" t="s">
        <v>84</v>
      </c>
      <c r="AV428" s="14" t="s">
        <v>84</v>
      </c>
      <c r="AW428" s="14" t="s">
        <v>31</v>
      </c>
      <c r="AX428" s="14" t="s">
        <v>75</v>
      </c>
      <c r="AY428" s="177" t="s">
        <v>168</v>
      </c>
    </row>
    <row r="429" spans="1:65" s="14" customFormat="1">
      <c r="B429" s="176"/>
      <c r="D429" s="163" t="s">
        <v>179</v>
      </c>
      <c r="E429" s="177" t="s">
        <v>1</v>
      </c>
      <c r="F429" s="178" t="s">
        <v>1376</v>
      </c>
      <c r="H429" s="179">
        <v>0.8</v>
      </c>
      <c r="I429" s="180"/>
      <c r="L429" s="176"/>
      <c r="M429" s="181"/>
      <c r="N429" s="182"/>
      <c r="O429" s="182"/>
      <c r="P429" s="182"/>
      <c r="Q429" s="182"/>
      <c r="R429" s="182"/>
      <c r="S429" s="182"/>
      <c r="T429" s="183"/>
      <c r="AT429" s="177" t="s">
        <v>179</v>
      </c>
      <c r="AU429" s="177" t="s">
        <v>84</v>
      </c>
      <c r="AV429" s="14" t="s">
        <v>84</v>
      </c>
      <c r="AW429" s="14" t="s">
        <v>31</v>
      </c>
      <c r="AX429" s="14" t="s">
        <v>75</v>
      </c>
      <c r="AY429" s="177" t="s">
        <v>168</v>
      </c>
    </row>
    <row r="430" spans="1:65" s="15" customFormat="1">
      <c r="B430" s="184"/>
      <c r="D430" s="163" t="s">
        <v>179</v>
      </c>
      <c r="E430" s="185" t="s">
        <v>1</v>
      </c>
      <c r="F430" s="186" t="s">
        <v>184</v>
      </c>
      <c r="H430" s="187">
        <v>8.9</v>
      </c>
      <c r="I430" s="188"/>
      <c r="L430" s="184"/>
      <c r="M430" s="189"/>
      <c r="N430" s="190"/>
      <c r="O430" s="190"/>
      <c r="P430" s="190"/>
      <c r="Q430" s="190"/>
      <c r="R430" s="190"/>
      <c r="S430" s="190"/>
      <c r="T430" s="191"/>
      <c r="AT430" s="185" t="s">
        <v>179</v>
      </c>
      <c r="AU430" s="185" t="s">
        <v>84</v>
      </c>
      <c r="AV430" s="15" t="s">
        <v>108</v>
      </c>
      <c r="AW430" s="15" t="s">
        <v>31</v>
      </c>
      <c r="AX430" s="15" t="s">
        <v>82</v>
      </c>
      <c r="AY430" s="185" t="s">
        <v>168</v>
      </c>
    </row>
    <row r="431" spans="1:65" s="2" customFormat="1" ht="24.2" customHeight="1">
      <c r="A431" s="33"/>
      <c r="B431" s="149"/>
      <c r="C431" s="150" t="s">
        <v>556</v>
      </c>
      <c r="D431" s="150" t="s">
        <v>170</v>
      </c>
      <c r="E431" s="151" t="s">
        <v>741</v>
      </c>
      <c r="F431" s="152" t="s">
        <v>742</v>
      </c>
      <c r="G431" s="153" t="s">
        <v>254</v>
      </c>
      <c r="H431" s="154">
        <v>2.1</v>
      </c>
      <c r="I431" s="155"/>
      <c r="J431" s="156">
        <f>ROUND(I431*H431,2)</f>
        <v>0</v>
      </c>
      <c r="K431" s="152" t="s">
        <v>187</v>
      </c>
      <c r="L431" s="34"/>
      <c r="M431" s="157" t="s">
        <v>1</v>
      </c>
      <c r="N431" s="158" t="s">
        <v>40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0.32</v>
      </c>
      <c r="T431" s="160">
        <f>S431*H431</f>
        <v>0.67200000000000004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108</v>
      </c>
      <c r="AT431" s="161" t="s">
        <v>170</v>
      </c>
      <c r="AU431" s="161" t="s">
        <v>84</v>
      </c>
      <c r="AY431" s="18" t="s">
        <v>168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82</v>
      </c>
      <c r="BK431" s="162">
        <f>ROUND(I431*H431,2)</f>
        <v>0</v>
      </c>
      <c r="BL431" s="18" t="s">
        <v>108</v>
      </c>
      <c r="BM431" s="161" t="s">
        <v>1377</v>
      </c>
    </row>
    <row r="432" spans="1:65" s="2" customFormat="1" ht="19.5">
      <c r="A432" s="33"/>
      <c r="B432" s="34"/>
      <c r="C432" s="33"/>
      <c r="D432" s="163" t="s">
        <v>175</v>
      </c>
      <c r="E432" s="33"/>
      <c r="F432" s="164" t="s">
        <v>744</v>
      </c>
      <c r="G432" s="33"/>
      <c r="H432" s="33"/>
      <c r="I432" s="165"/>
      <c r="J432" s="33"/>
      <c r="K432" s="33"/>
      <c r="L432" s="34"/>
      <c r="M432" s="166"/>
      <c r="N432" s="167"/>
      <c r="O432" s="59"/>
      <c r="P432" s="59"/>
      <c r="Q432" s="59"/>
      <c r="R432" s="59"/>
      <c r="S432" s="59"/>
      <c r="T432" s="60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175</v>
      </c>
      <c r="AU432" s="18" t="s">
        <v>84</v>
      </c>
    </row>
    <row r="433" spans="1:65" s="2" customFormat="1" ht="19.5">
      <c r="A433" s="33"/>
      <c r="B433" s="34"/>
      <c r="C433" s="33"/>
      <c r="D433" s="163" t="s">
        <v>177</v>
      </c>
      <c r="E433" s="33"/>
      <c r="F433" s="168" t="s">
        <v>1189</v>
      </c>
      <c r="G433" s="33"/>
      <c r="H433" s="33"/>
      <c r="I433" s="165"/>
      <c r="J433" s="33"/>
      <c r="K433" s="33"/>
      <c r="L433" s="34"/>
      <c r="M433" s="166"/>
      <c r="N433" s="167"/>
      <c r="O433" s="59"/>
      <c r="P433" s="59"/>
      <c r="Q433" s="59"/>
      <c r="R433" s="59"/>
      <c r="S433" s="59"/>
      <c r="T433" s="60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T433" s="18" t="s">
        <v>177</v>
      </c>
      <c r="AU433" s="18" t="s">
        <v>84</v>
      </c>
    </row>
    <row r="434" spans="1:65" s="14" customFormat="1">
      <c r="B434" s="176"/>
      <c r="D434" s="163" t="s">
        <v>179</v>
      </c>
      <c r="E434" s="177" t="s">
        <v>1</v>
      </c>
      <c r="F434" s="178" t="s">
        <v>1378</v>
      </c>
      <c r="H434" s="179">
        <v>2.1</v>
      </c>
      <c r="I434" s="180"/>
      <c r="L434" s="176"/>
      <c r="M434" s="181"/>
      <c r="N434" s="182"/>
      <c r="O434" s="182"/>
      <c r="P434" s="182"/>
      <c r="Q434" s="182"/>
      <c r="R434" s="182"/>
      <c r="S434" s="182"/>
      <c r="T434" s="183"/>
      <c r="AT434" s="177" t="s">
        <v>179</v>
      </c>
      <c r="AU434" s="177" t="s">
        <v>84</v>
      </c>
      <c r="AV434" s="14" t="s">
        <v>84</v>
      </c>
      <c r="AW434" s="14" t="s">
        <v>31</v>
      </c>
      <c r="AX434" s="14" t="s">
        <v>82</v>
      </c>
      <c r="AY434" s="177" t="s">
        <v>168</v>
      </c>
    </row>
    <row r="435" spans="1:65" s="2" customFormat="1" ht="24.2" customHeight="1">
      <c r="A435" s="33"/>
      <c r="B435" s="149"/>
      <c r="C435" s="150" t="s">
        <v>566</v>
      </c>
      <c r="D435" s="150" t="s">
        <v>170</v>
      </c>
      <c r="E435" s="151" t="s">
        <v>1379</v>
      </c>
      <c r="F435" s="152" t="s">
        <v>1380</v>
      </c>
      <c r="G435" s="153" t="s">
        <v>254</v>
      </c>
      <c r="H435" s="154">
        <v>0.8</v>
      </c>
      <c r="I435" s="155"/>
      <c r="J435" s="156">
        <f>ROUND(I435*H435,2)</f>
        <v>0</v>
      </c>
      <c r="K435" s="152" t="s">
        <v>187</v>
      </c>
      <c r="L435" s="34"/>
      <c r="M435" s="157" t="s">
        <v>1</v>
      </c>
      <c r="N435" s="158" t="s">
        <v>40</v>
      </c>
      <c r="O435" s="59"/>
      <c r="P435" s="159">
        <f>O435*H435</f>
        <v>0</v>
      </c>
      <c r="Q435" s="159">
        <v>0</v>
      </c>
      <c r="R435" s="159">
        <f>Q435*H435</f>
        <v>0</v>
      </c>
      <c r="S435" s="159">
        <v>6.5000000000000002E-2</v>
      </c>
      <c r="T435" s="160">
        <f>S435*H435</f>
        <v>5.2000000000000005E-2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1" t="s">
        <v>108</v>
      </c>
      <c r="AT435" s="161" t="s">
        <v>170</v>
      </c>
      <c r="AU435" s="161" t="s">
        <v>84</v>
      </c>
      <c r="AY435" s="18" t="s">
        <v>168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18" t="s">
        <v>82</v>
      </c>
      <c r="BK435" s="162">
        <f>ROUND(I435*H435,2)</f>
        <v>0</v>
      </c>
      <c r="BL435" s="18" t="s">
        <v>108</v>
      </c>
      <c r="BM435" s="161" t="s">
        <v>1381</v>
      </c>
    </row>
    <row r="436" spans="1:65" s="2" customFormat="1" ht="19.5">
      <c r="A436" s="33"/>
      <c r="B436" s="34"/>
      <c r="C436" s="33"/>
      <c r="D436" s="163" t="s">
        <v>175</v>
      </c>
      <c r="E436" s="33"/>
      <c r="F436" s="164" t="s">
        <v>1382</v>
      </c>
      <c r="G436" s="33"/>
      <c r="H436" s="33"/>
      <c r="I436" s="165"/>
      <c r="J436" s="33"/>
      <c r="K436" s="33"/>
      <c r="L436" s="34"/>
      <c r="M436" s="166"/>
      <c r="N436" s="167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175</v>
      </c>
      <c r="AU436" s="18" t="s">
        <v>84</v>
      </c>
    </row>
    <row r="437" spans="1:65" s="2" customFormat="1" ht="19.5">
      <c r="A437" s="33"/>
      <c r="B437" s="34"/>
      <c r="C437" s="33"/>
      <c r="D437" s="163" t="s">
        <v>177</v>
      </c>
      <c r="E437" s="33"/>
      <c r="F437" s="168" t="s">
        <v>1189</v>
      </c>
      <c r="G437" s="33"/>
      <c r="H437" s="33"/>
      <c r="I437" s="165"/>
      <c r="J437" s="33"/>
      <c r="K437" s="33"/>
      <c r="L437" s="34"/>
      <c r="M437" s="166"/>
      <c r="N437" s="167"/>
      <c r="O437" s="59"/>
      <c r="P437" s="59"/>
      <c r="Q437" s="59"/>
      <c r="R437" s="59"/>
      <c r="S437" s="59"/>
      <c r="T437" s="60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177</v>
      </c>
      <c r="AU437" s="18" t="s">
        <v>84</v>
      </c>
    </row>
    <row r="438" spans="1:65" s="14" customFormat="1">
      <c r="B438" s="176"/>
      <c r="D438" s="163" t="s">
        <v>179</v>
      </c>
      <c r="E438" s="177" t="s">
        <v>1</v>
      </c>
      <c r="F438" s="178" t="s">
        <v>1376</v>
      </c>
      <c r="H438" s="179">
        <v>0.8</v>
      </c>
      <c r="I438" s="180"/>
      <c r="L438" s="176"/>
      <c r="M438" s="181"/>
      <c r="N438" s="182"/>
      <c r="O438" s="182"/>
      <c r="P438" s="182"/>
      <c r="Q438" s="182"/>
      <c r="R438" s="182"/>
      <c r="S438" s="182"/>
      <c r="T438" s="183"/>
      <c r="AT438" s="177" t="s">
        <v>179</v>
      </c>
      <c r="AU438" s="177" t="s">
        <v>84</v>
      </c>
      <c r="AV438" s="14" t="s">
        <v>84</v>
      </c>
      <c r="AW438" s="14" t="s">
        <v>31</v>
      </c>
      <c r="AX438" s="14" t="s">
        <v>82</v>
      </c>
      <c r="AY438" s="177" t="s">
        <v>168</v>
      </c>
    </row>
    <row r="439" spans="1:65" s="2" customFormat="1" ht="21.75" customHeight="1">
      <c r="A439" s="33"/>
      <c r="B439" s="149"/>
      <c r="C439" s="150" t="s">
        <v>574</v>
      </c>
      <c r="D439" s="150" t="s">
        <v>170</v>
      </c>
      <c r="E439" s="151" t="s">
        <v>1383</v>
      </c>
      <c r="F439" s="152" t="s">
        <v>1384</v>
      </c>
      <c r="G439" s="153" t="s">
        <v>254</v>
      </c>
      <c r="H439" s="154">
        <v>18.600000000000001</v>
      </c>
      <c r="I439" s="155"/>
      <c r="J439" s="156">
        <f>ROUND(I439*H439,2)</f>
        <v>0</v>
      </c>
      <c r="K439" s="152" t="s">
        <v>187</v>
      </c>
      <c r="L439" s="34"/>
      <c r="M439" s="157" t="s">
        <v>1</v>
      </c>
      <c r="N439" s="158" t="s">
        <v>40</v>
      </c>
      <c r="O439" s="59"/>
      <c r="P439" s="159">
        <f>O439*H439</f>
        <v>0</v>
      </c>
      <c r="Q439" s="159">
        <v>0</v>
      </c>
      <c r="R439" s="159">
        <f>Q439*H439</f>
        <v>0</v>
      </c>
      <c r="S439" s="159">
        <v>5.0000000000000001E-3</v>
      </c>
      <c r="T439" s="160">
        <f>S439*H439</f>
        <v>9.3000000000000013E-2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1" t="s">
        <v>108</v>
      </c>
      <c r="AT439" s="161" t="s">
        <v>170</v>
      </c>
      <c r="AU439" s="161" t="s">
        <v>84</v>
      </c>
      <c r="AY439" s="18" t="s">
        <v>168</v>
      </c>
      <c r="BE439" s="162">
        <f>IF(N439="základní",J439,0)</f>
        <v>0</v>
      </c>
      <c r="BF439" s="162">
        <f>IF(N439="snížená",J439,0)</f>
        <v>0</v>
      </c>
      <c r="BG439" s="162">
        <f>IF(N439="zákl. přenesená",J439,0)</f>
        <v>0</v>
      </c>
      <c r="BH439" s="162">
        <f>IF(N439="sníž. přenesená",J439,0)</f>
        <v>0</v>
      </c>
      <c r="BI439" s="162">
        <f>IF(N439="nulová",J439,0)</f>
        <v>0</v>
      </c>
      <c r="BJ439" s="18" t="s">
        <v>82</v>
      </c>
      <c r="BK439" s="162">
        <f>ROUND(I439*H439,2)</f>
        <v>0</v>
      </c>
      <c r="BL439" s="18" t="s">
        <v>108</v>
      </c>
      <c r="BM439" s="161" t="s">
        <v>1385</v>
      </c>
    </row>
    <row r="440" spans="1:65" s="2" customFormat="1" ht="19.5">
      <c r="A440" s="33"/>
      <c r="B440" s="34"/>
      <c r="C440" s="33"/>
      <c r="D440" s="163" t="s">
        <v>175</v>
      </c>
      <c r="E440" s="33"/>
      <c r="F440" s="164" t="s">
        <v>1386</v>
      </c>
      <c r="G440" s="33"/>
      <c r="H440" s="33"/>
      <c r="I440" s="165"/>
      <c r="J440" s="33"/>
      <c r="K440" s="33"/>
      <c r="L440" s="34"/>
      <c r="M440" s="166"/>
      <c r="N440" s="167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175</v>
      </c>
      <c r="AU440" s="18" t="s">
        <v>84</v>
      </c>
    </row>
    <row r="441" spans="1:65" s="2" customFormat="1" ht="19.5">
      <c r="A441" s="33"/>
      <c r="B441" s="34"/>
      <c r="C441" s="33"/>
      <c r="D441" s="163" t="s">
        <v>177</v>
      </c>
      <c r="E441" s="33"/>
      <c r="F441" s="168" t="s">
        <v>1189</v>
      </c>
      <c r="G441" s="33"/>
      <c r="H441" s="33"/>
      <c r="I441" s="165"/>
      <c r="J441" s="33"/>
      <c r="K441" s="33"/>
      <c r="L441" s="34"/>
      <c r="M441" s="166"/>
      <c r="N441" s="167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177</v>
      </c>
      <c r="AU441" s="18" t="s">
        <v>84</v>
      </c>
    </row>
    <row r="442" spans="1:65" s="14" customFormat="1">
      <c r="B442" s="176"/>
      <c r="D442" s="163" t="s">
        <v>179</v>
      </c>
      <c r="E442" s="177" t="s">
        <v>1</v>
      </c>
      <c r="F442" s="178" t="s">
        <v>1387</v>
      </c>
      <c r="H442" s="179">
        <v>12.3</v>
      </c>
      <c r="I442" s="180"/>
      <c r="L442" s="176"/>
      <c r="M442" s="181"/>
      <c r="N442" s="182"/>
      <c r="O442" s="182"/>
      <c r="P442" s="182"/>
      <c r="Q442" s="182"/>
      <c r="R442" s="182"/>
      <c r="S442" s="182"/>
      <c r="T442" s="183"/>
      <c r="AT442" s="177" t="s">
        <v>179</v>
      </c>
      <c r="AU442" s="177" t="s">
        <v>84</v>
      </c>
      <c r="AV442" s="14" t="s">
        <v>84</v>
      </c>
      <c r="AW442" s="14" t="s">
        <v>31</v>
      </c>
      <c r="AX442" s="14" t="s">
        <v>75</v>
      </c>
      <c r="AY442" s="177" t="s">
        <v>168</v>
      </c>
    </row>
    <row r="443" spans="1:65" s="14" customFormat="1">
      <c r="B443" s="176"/>
      <c r="D443" s="163" t="s">
        <v>179</v>
      </c>
      <c r="E443" s="177" t="s">
        <v>1</v>
      </c>
      <c r="F443" s="178" t="s">
        <v>1388</v>
      </c>
      <c r="H443" s="179">
        <v>0.9</v>
      </c>
      <c r="I443" s="180"/>
      <c r="L443" s="176"/>
      <c r="M443" s="181"/>
      <c r="N443" s="182"/>
      <c r="O443" s="182"/>
      <c r="P443" s="182"/>
      <c r="Q443" s="182"/>
      <c r="R443" s="182"/>
      <c r="S443" s="182"/>
      <c r="T443" s="183"/>
      <c r="AT443" s="177" t="s">
        <v>179</v>
      </c>
      <c r="AU443" s="177" t="s">
        <v>84</v>
      </c>
      <c r="AV443" s="14" t="s">
        <v>84</v>
      </c>
      <c r="AW443" s="14" t="s">
        <v>31</v>
      </c>
      <c r="AX443" s="14" t="s">
        <v>75</v>
      </c>
      <c r="AY443" s="177" t="s">
        <v>168</v>
      </c>
    </row>
    <row r="444" spans="1:65" s="14" customFormat="1">
      <c r="B444" s="176"/>
      <c r="D444" s="163" t="s">
        <v>179</v>
      </c>
      <c r="E444" s="177" t="s">
        <v>1</v>
      </c>
      <c r="F444" s="178" t="s">
        <v>1389</v>
      </c>
      <c r="H444" s="179">
        <v>2.8</v>
      </c>
      <c r="I444" s="180"/>
      <c r="L444" s="176"/>
      <c r="M444" s="181"/>
      <c r="N444" s="182"/>
      <c r="O444" s="182"/>
      <c r="P444" s="182"/>
      <c r="Q444" s="182"/>
      <c r="R444" s="182"/>
      <c r="S444" s="182"/>
      <c r="T444" s="183"/>
      <c r="AT444" s="177" t="s">
        <v>179</v>
      </c>
      <c r="AU444" s="177" t="s">
        <v>84</v>
      </c>
      <c r="AV444" s="14" t="s">
        <v>84</v>
      </c>
      <c r="AW444" s="14" t="s">
        <v>31</v>
      </c>
      <c r="AX444" s="14" t="s">
        <v>75</v>
      </c>
      <c r="AY444" s="177" t="s">
        <v>168</v>
      </c>
    </row>
    <row r="445" spans="1:65" s="14" customFormat="1">
      <c r="B445" s="176"/>
      <c r="D445" s="163" t="s">
        <v>179</v>
      </c>
      <c r="E445" s="177" t="s">
        <v>1</v>
      </c>
      <c r="F445" s="178" t="s">
        <v>1390</v>
      </c>
      <c r="H445" s="179">
        <v>2.6</v>
      </c>
      <c r="I445" s="180"/>
      <c r="L445" s="176"/>
      <c r="M445" s="181"/>
      <c r="N445" s="182"/>
      <c r="O445" s="182"/>
      <c r="P445" s="182"/>
      <c r="Q445" s="182"/>
      <c r="R445" s="182"/>
      <c r="S445" s="182"/>
      <c r="T445" s="183"/>
      <c r="AT445" s="177" t="s">
        <v>179</v>
      </c>
      <c r="AU445" s="177" t="s">
        <v>84</v>
      </c>
      <c r="AV445" s="14" t="s">
        <v>84</v>
      </c>
      <c r="AW445" s="14" t="s">
        <v>31</v>
      </c>
      <c r="AX445" s="14" t="s">
        <v>75</v>
      </c>
      <c r="AY445" s="177" t="s">
        <v>168</v>
      </c>
    </row>
    <row r="446" spans="1:65" s="15" customFormat="1">
      <c r="B446" s="184"/>
      <c r="D446" s="163" t="s">
        <v>179</v>
      </c>
      <c r="E446" s="185" t="s">
        <v>1</v>
      </c>
      <c r="F446" s="186" t="s">
        <v>184</v>
      </c>
      <c r="H446" s="187">
        <v>18.600000000000001</v>
      </c>
      <c r="I446" s="188"/>
      <c r="L446" s="184"/>
      <c r="M446" s="189"/>
      <c r="N446" s="190"/>
      <c r="O446" s="190"/>
      <c r="P446" s="190"/>
      <c r="Q446" s="190"/>
      <c r="R446" s="190"/>
      <c r="S446" s="190"/>
      <c r="T446" s="191"/>
      <c r="AT446" s="185" t="s">
        <v>179</v>
      </c>
      <c r="AU446" s="185" t="s">
        <v>84</v>
      </c>
      <c r="AV446" s="15" t="s">
        <v>108</v>
      </c>
      <c r="AW446" s="15" t="s">
        <v>31</v>
      </c>
      <c r="AX446" s="15" t="s">
        <v>82</v>
      </c>
      <c r="AY446" s="185" t="s">
        <v>168</v>
      </c>
    </row>
    <row r="447" spans="1:65" s="2" customFormat="1" ht="24.2" customHeight="1">
      <c r="A447" s="33"/>
      <c r="B447" s="149"/>
      <c r="C447" s="150" t="s">
        <v>579</v>
      </c>
      <c r="D447" s="150" t="s">
        <v>170</v>
      </c>
      <c r="E447" s="151" t="s">
        <v>1391</v>
      </c>
      <c r="F447" s="152" t="s">
        <v>1392</v>
      </c>
      <c r="G447" s="153" t="s">
        <v>254</v>
      </c>
      <c r="H447" s="154">
        <v>26.35</v>
      </c>
      <c r="I447" s="155"/>
      <c r="J447" s="156">
        <f>ROUND(I447*H447,2)</f>
        <v>0</v>
      </c>
      <c r="K447" s="152" t="s">
        <v>187</v>
      </c>
      <c r="L447" s="34"/>
      <c r="M447" s="157" t="s">
        <v>1</v>
      </c>
      <c r="N447" s="158" t="s">
        <v>40</v>
      </c>
      <c r="O447" s="59"/>
      <c r="P447" s="159">
        <f>O447*H447</f>
        <v>0</v>
      </c>
      <c r="Q447" s="159">
        <v>1.0000000000000001E-5</v>
      </c>
      <c r="R447" s="159">
        <f>Q447*H447</f>
        <v>2.6350000000000006E-4</v>
      </c>
      <c r="S447" s="159">
        <v>0</v>
      </c>
      <c r="T447" s="160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1" t="s">
        <v>108</v>
      </c>
      <c r="AT447" s="161" t="s">
        <v>170</v>
      </c>
      <c r="AU447" s="161" t="s">
        <v>84</v>
      </c>
      <c r="AY447" s="18" t="s">
        <v>168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8" t="s">
        <v>82</v>
      </c>
      <c r="BK447" s="162">
        <f>ROUND(I447*H447,2)</f>
        <v>0</v>
      </c>
      <c r="BL447" s="18" t="s">
        <v>108</v>
      </c>
      <c r="BM447" s="161" t="s">
        <v>1393</v>
      </c>
    </row>
    <row r="448" spans="1:65" s="2" customFormat="1" ht="19.5">
      <c r="A448" s="33"/>
      <c r="B448" s="34"/>
      <c r="C448" s="33"/>
      <c r="D448" s="163" t="s">
        <v>175</v>
      </c>
      <c r="E448" s="33"/>
      <c r="F448" s="164" t="s">
        <v>1394</v>
      </c>
      <c r="G448" s="33"/>
      <c r="H448" s="33"/>
      <c r="I448" s="165"/>
      <c r="J448" s="33"/>
      <c r="K448" s="33"/>
      <c r="L448" s="34"/>
      <c r="M448" s="166"/>
      <c r="N448" s="167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175</v>
      </c>
      <c r="AU448" s="18" t="s">
        <v>84</v>
      </c>
    </row>
    <row r="449" spans="1:65" s="2" customFormat="1" ht="19.5">
      <c r="A449" s="33"/>
      <c r="B449" s="34"/>
      <c r="C449" s="33"/>
      <c r="D449" s="163" t="s">
        <v>177</v>
      </c>
      <c r="E449" s="33"/>
      <c r="F449" s="168" t="s">
        <v>1189</v>
      </c>
      <c r="G449" s="33"/>
      <c r="H449" s="33"/>
      <c r="I449" s="165"/>
      <c r="J449" s="33"/>
      <c r="K449" s="33"/>
      <c r="L449" s="34"/>
      <c r="M449" s="166"/>
      <c r="N449" s="167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177</v>
      </c>
      <c r="AU449" s="18" t="s">
        <v>84</v>
      </c>
    </row>
    <row r="450" spans="1:65" s="14" customFormat="1">
      <c r="B450" s="176"/>
      <c r="D450" s="163" t="s">
        <v>179</v>
      </c>
      <c r="E450" s="177" t="s">
        <v>1</v>
      </c>
      <c r="F450" s="178" t="s">
        <v>1395</v>
      </c>
      <c r="H450" s="179">
        <v>5.7</v>
      </c>
      <c r="I450" s="180"/>
      <c r="L450" s="176"/>
      <c r="M450" s="181"/>
      <c r="N450" s="182"/>
      <c r="O450" s="182"/>
      <c r="P450" s="182"/>
      <c r="Q450" s="182"/>
      <c r="R450" s="182"/>
      <c r="S450" s="182"/>
      <c r="T450" s="183"/>
      <c r="AT450" s="177" t="s">
        <v>179</v>
      </c>
      <c r="AU450" s="177" t="s">
        <v>84</v>
      </c>
      <c r="AV450" s="14" t="s">
        <v>84</v>
      </c>
      <c r="AW450" s="14" t="s">
        <v>31</v>
      </c>
      <c r="AX450" s="14" t="s">
        <v>75</v>
      </c>
      <c r="AY450" s="177" t="s">
        <v>168</v>
      </c>
    </row>
    <row r="451" spans="1:65" s="14" customFormat="1">
      <c r="B451" s="176"/>
      <c r="D451" s="163" t="s">
        <v>179</v>
      </c>
      <c r="E451" s="177" t="s">
        <v>1</v>
      </c>
      <c r="F451" s="178" t="s">
        <v>1396</v>
      </c>
      <c r="H451" s="179">
        <v>3.95</v>
      </c>
      <c r="I451" s="180"/>
      <c r="L451" s="176"/>
      <c r="M451" s="181"/>
      <c r="N451" s="182"/>
      <c r="O451" s="182"/>
      <c r="P451" s="182"/>
      <c r="Q451" s="182"/>
      <c r="R451" s="182"/>
      <c r="S451" s="182"/>
      <c r="T451" s="183"/>
      <c r="AT451" s="177" t="s">
        <v>179</v>
      </c>
      <c r="AU451" s="177" t="s">
        <v>84</v>
      </c>
      <c r="AV451" s="14" t="s">
        <v>84</v>
      </c>
      <c r="AW451" s="14" t="s">
        <v>31</v>
      </c>
      <c r="AX451" s="14" t="s">
        <v>75</v>
      </c>
      <c r="AY451" s="177" t="s">
        <v>168</v>
      </c>
    </row>
    <row r="452" spans="1:65" s="14" customFormat="1">
      <c r="B452" s="176"/>
      <c r="D452" s="163" t="s">
        <v>179</v>
      </c>
      <c r="E452" s="177" t="s">
        <v>1</v>
      </c>
      <c r="F452" s="178" t="s">
        <v>1397</v>
      </c>
      <c r="H452" s="179">
        <v>13.1</v>
      </c>
      <c r="I452" s="180"/>
      <c r="L452" s="176"/>
      <c r="M452" s="181"/>
      <c r="N452" s="182"/>
      <c r="O452" s="182"/>
      <c r="P452" s="182"/>
      <c r="Q452" s="182"/>
      <c r="R452" s="182"/>
      <c r="S452" s="182"/>
      <c r="T452" s="183"/>
      <c r="AT452" s="177" t="s">
        <v>179</v>
      </c>
      <c r="AU452" s="177" t="s">
        <v>84</v>
      </c>
      <c r="AV452" s="14" t="s">
        <v>84</v>
      </c>
      <c r="AW452" s="14" t="s">
        <v>31</v>
      </c>
      <c r="AX452" s="14" t="s">
        <v>75</v>
      </c>
      <c r="AY452" s="177" t="s">
        <v>168</v>
      </c>
    </row>
    <row r="453" spans="1:65" s="14" customFormat="1">
      <c r="B453" s="176"/>
      <c r="D453" s="163" t="s">
        <v>179</v>
      </c>
      <c r="E453" s="177" t="s">
        <v>1</v>
      </c>
      <c r="F453" s="178" t="s">
        <v>1398</v>
      </c>
      <c r="H453" s="179">
        <v>3.6</v>
      </c>
      <c r="I453" s="180"/>
      <c r="L453" s="176"/>
      <c r="M453" s="181"/>
      <c r="N453" s="182"/>
      <c r="O453" s="182"/>
      <c r="P453" s="182"/>
      <c r="Q453" s="182"/>
      <c r="R453" s="182"/>
      <c r="S453" s="182"/>
      <c r="T453" s="183"/>
      <c r="AT453" s="177" t="s">
        <v>179</v>
      </c>
      <c r="AU453" s="177" t="s">
        <v>84</v>
      </c>
      <c r="AV453" s="14" t="s">
        <v>84</v>
      </c>
      <c r="AW453" s="14" t="s">
        <v>31</v>
      </c>
      <c r="AX453" s="14" t="s">
        <v>75</v>
      </c>
      <c r="AY453" s="177" t="s">
        <v>168</v>
      </c>
    </row>
    <row r="454" spans="1:65" s="15" customFormat="1">
      <c r="B454" s="184"/>
      <c r="D454" s="163" t="s">
        <v>179</v>
      </c>
      <c r="E454" s="185" t="s">
        <v>1</v>
      </c>
      <c r="F454" s="186" t="s">
        <v>184</v>
      </c>
      <c r="H454" s="187">
        <v>26.35</v>
      </c>
      <c r="I454" s="188"/>
      <c r="L454" s="184"/>
      <c r="M454" s="189"/>
      <c r="N454" s="190"/>
      <c r="O454" s="190"/>
      <c r="P454" s="190"/>
      <c r="Q454" s="190"/>
      <c r="R454" s="190"/>
      <c r="S454" s="190"/>
      <c r="T454" s="191"/>
      <c r="AT454" s="185" t="s">
        <v>179</v>
      </c>
      <c r="AU454" s="185" t="s">
        <v>84</v>
      </c>
      <c r="AV454" s="15" t="s">
        <v>108</v>
      </c>
      <c r="AW454" s="15" t="s">
        <v>31</v>
      </c>
      <c r="AX454" s="15" t="s">
        <v>82</v>
      </c>
      <c r="AY454" s="185" t="s">
        <v>168</v>
      </c>
    </row>
    <row r="455" spans="1:65" s="2" customFormat="1" ht="24.2" customHeight="1">
      <c r="A455" s="33"/>
      <c r="B455" s="149"/>
      <c r="C455" s="200" t="s">
        <v>585</v>
      </c>
      <c r="D455" s="200" t="s">
        <v>523</v>
      </c>
      <c r="E455" s="201" t="s">
        <v>1399</v>
      </c>
      <c r="F455" s="202" t="s">
        <v>1400</v>
      </c>
      <c r="G455" s="203" t="s">
        <v>254</v>
      </c>
      <c r="H455" s="204">
        <v>27.667999999999999</v>
      </c>
      <c r="I455" s="205"/>
      <c r="J455" s="206">
        <f>ROUND(I455*H455,2)</f>
        <v>0</v>
      </c>
      <c r="K455" s="202" t="s">
        <v>187</v>
      </c>
      <c r="L455" s="207"/>
      <c r="M455" s="208" t="s">
        <v>1</v>
      </c>
      <c r="N455" s="209" t="s">
        <v>40</v>
      </c>
      <c r="O455" s="59"/>
      <c r="P455" s="159">
        <f>O455*H455</f>
        <v>0</v>
      </c>
      <c r="Q455" s="159">
        <v>5.0000000000000001E-3</v>
      </c>
      <c r="R455" s="159">
        <f>Q455*H455</f>
        <v>0.13833999999999999</v>
      </c>
      <c r="S455" s="159">
        <v>0</v>
      </c>
      <c r="T455" s="160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1" t="s">
        <v>244</v>
      </c>
      <c r="AT455" s="161" t="s">
        <v>523</v>
      </c>
      <c r="AU455" s="161" t="s">
        <v>84</v>
      </c>
      <c r="AY455" s="18" t="s">
        <v>168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8" t="s">
        <v>82</v>
      </c>
      <c r="BK455" s="162">
        <f>ROUND(I455*H455,2)</f>
        <v>0</v>
      </c>
      <c r="BL455" s="18" t="s">
        <v>108</v>
      </c>
      <c r="BM455" s="161" t="s">
        <v>1401</v>
      </c>
    </row>
    <row r="456" spans="1:65" s="2" customFormat="1" ht="19.5">
      <c r="A456" s="33"/>
      <c r="B456" s="34"/>
      <c r="C456" s="33"/>
      <c r="D456" s="163" t="s">
        <v>175</v>
      </c>
      <c r="E456" s="33"/>
      <c r="F456" s="164" t="s">
        <v>1400</v>
      </c>
      <c r="G456" s="33"/>
      <c r="H456" s="33"/>
      <c r="I456" s="165"/>
      <c r="J456" s="33"/>
      <c r="K456" s="33"/>
      <c r="L456" s="34"/>
      <c r="M456" s="166"/>
      <c r="N456" s="167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175</v>
      </c>
      <c r="AU456" s="18" t="s">
        <v>84</v>
      </c>
    </row>
    <row r="457" spans="1:65" s="14" customFormat="1">
      <c r="B457" s="176"/>
      <c r="D457" s="163" t="s">
        <v>179</v>
      </c>
      <c r="F457" s="178" t="s">
        <v>1402</v>
      </c>
      <c r="H457" s="179">
        <v>27.667999999999999</v>
      </c>
      <c r="I457" s="180"/>
      <c r="L457" s="176"/>
      <c r="M457" s="181"/>
      <c r="N457" s="182"/>
      <c r="O457" s="182"/>
      <c r="P457" s="182"/>
      <c r="Q457" s="182"/>
      <c r="R457" s="182"/>
      <c r="S457" s="182"/>
      <c r="T457" s="183"/>
      <c r="AT457" s="177" t="s">
        <v>179</v>
      </c>
      <c r="AU457" s="177" t="s">
        <v>84</v>
      </c>
      <c r="AV457" s="14" t="s">
        <v>84</v>
      </c>
      <c r="AW457" s="14" t="s">
        <v>3</v>
      </c>
      <c r="AX457" s="14" t="s">
        <v>82</v>
      </c>
      <c r="AY457" s="177" t="s">
        <v>168</v>
      </c>
    </row>
    <row r="458" spans="1:65" s="2" customFormat="1" ht="24.2" customHeight="1">
      <c r="A458" s="33"/>
      <c r="B458" s="149"/>
      <c r="C458" s="150" t="s">
        <v>590</v>
      </c>
      <c r="D458" s="150" t="s">
        <v>170</v>
      </c>
      <c r="E458" s="151" t="s">
        <v>768</v>
      </c>
      <c r="F458" s="152" t="s">
        <v>769</v>
      </c>
      <c r="G458" s="153" t="s">
        <v>254</v>
      </c>
      <c r="H458" s="154">
        <v>18.149999999999999</v>
      </c>
      <c r="I458" s="155"/>
      <c r="J458" s="156">
        <f>ROUND(I458*H458,2)</f>
        <v>0</v>
      </c>
      <c r="K458" s="152" t="s">
        <v>187</v>
      </c>
      <c r="L458" s="34"/>
      <c r="M458" s="157" t="s">
        <v>1</v>
      </c>
      <c r="N458" s="158" t="s">
        <v>40</v>
      </c>
      <c r="O458" s="59"/>
      <c r="P458" s="159">
        <f>O458*H458</f>
        <v>0</v>
      </c>
      <c r="Q458" s="159">
        <v>1.0000000000000001E-5</v>
      </c>
      <c r="R458" s="159">
        <f>Q458*H458</f>
        <v>1.8149999999999999E-4</v>
      </c>
      <c r="S458" s="159">
        <v>0</v>
      </c>
      <c r="T458" s="160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1" t="s">
        <v>108</v>
      </c>
      <c r="AT458" s="161" t="s">
        <v>170</v>
      </c>
      <c r="AU458" s="161" t="s">
        <v>84</v>
      </c>
      <c r="AY458" s="18" t="s">
        <v>168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18" t="s">
        <v>82</v>
      </c>
      <c r="BK458" s="162">
        <f>ROUND(I458*H458,2)</f>
        <v>0</v>
      </c>
      <c r="BL458" s="18" t="s">
        <v>108</v>
      </c>
      <c r="BM458" s="161" t="s">
        <v>1403</v>
      </c>
    </row>
    <row r="459" spans="1:65" s="2" customFormat="1" ht="19.5">
      <c r="A459" s="33"/>
      <c r="B459" s="34"/>
      <c r="C459" s="33"/>
      <c r="D459" s="163" t="s">
        <v>175</v>
      </c>
      <c r="E459" s="33"/>
      <c r="F459" s="164" t="s">
        <v>771</v>
      </c>
      <c r="G459" s="33"/>
      <c r="H459" s="33"/>
      <c r="I459" s="165"/>
      <c r="J459" s="33"/>
      <c r="K459" s="33"/>
      <c r="L459" s="34"/>
      <c r="M459" s="166"/>
      <c r="N459" s="167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T459" s="18" t="s">
        <v>175</v>
      </c>
      <c r="AU459" s="18" t="s">
        <v>84</v>
      </c>
    </row>
    <row r="460" spans="1:65" s="2" customFormat="1" ht="19.5">
      <c r="A460" s="33"/>
      <c r="B460" s="34"/>
      <c r="C460" s="33"/>
      <c r="D460" s="163" t="s">
        <v>177</v>
      </c>
      <c r="E460" s="33"/>
      <c r="F460" s="168" t="s">
        <v>1189</v>
      </c>
      <c r="G460" s="33"/>
      <c r="H460" s="33"/>
      <c r="I460" s="165"/>
      <c r="J460" s="33"/>
      <c r="K460" s="33"/>
      <c r="L460" s="34"/>
      <c r="M460" s="166"/>
      <c r="N460" s="167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177</v>
      </c>
      <c r="AU460" s="18" t="s">
        <v>84</v>
      </c>
    </row>
    <row r="461" spans="1:65" s="14" customFormat="1">
      <c r="B461" s="176"/>
      <c r="D461" s="163" t="s">
        <v>179</v>
      </c>
      <c r="E461" s="177" t="s">
        <v>1</v>
      </c>
      <c r="F461" s="178" t="s">
        <v>1404</v>
      </c>
      <c r="H461" s="179">
        <v>11.45</v>
      </c>
      <c r="I461" s="180"/>
      <c r="L461" s="176"/>
      <c r="M461" s="181"/>
      <c r="N461" s="182"/>
      <c r="O461" s="182"/>
      <c r="P461" s="182"/>
      <c r="Q461" s="182"/>
      <c r="R461" s="182"/>
      <c r="S461" s="182"/>
      <c r="T461" s="183"/>
      <c r="AT461" s="177" t="s">
        <v>179</v>
      </c>
      <c r="AU461" s="177" t="s">
        <v>84</v>
      </c>
      <c r="AV461" s="14" t="s">
        <v>84</v>
      </c>
      <c r="AW461" s="14" t="s">
        <v>31</v>
      </c>
      <c r="AX461" s="14" t="s">
        <v>75</v>
      </c>
      <c r="AY461" s="177" t="s">
        <v>168</v>
      </c>
    </row>
    <row r="462" spans="1:65" s="14" customFormat="1">
      <c r="B462" s="176"/>
      <c r="D462" s="163" t="s">
        <v>179</v>
      </c>
      <c r="E462" s="177" t="s">
        <v>1</v>
      </c>
      <c r="F462" s="178" t="s">
        <v>1405</v>
      </c>
      <c r="H462" s="179">
        <v>6.7</v>
      </c>
      <c r="I462" s="180"/>
      <c r="L462" s="176"/>
      <c r="M462" s="181"/>
      <c r="N462" s="182"/>
      <c r="O462" s="182"/>
      <c r="P462" s="182"/>
      <c r="Q462" s="182"/>
      <c r="R462" s="182"/>
      <c r="S462" s="182"/>
      <c r="T462" s="183"/>
      <c r="AT462" s="177" t="s">
        <v>179</v>
      </c>
      <c r="AU462" s="177" t="s">
        <v>84</v>
      </c>
      <c r="AV462" s="14" t="s">
        <v>84</v>
      </c>
      <c r="AW462" s="14" t="s">
        <v>31</v>
      </c>
      <c r="AX462" s="14" t="s">
        <v>75</v>
      </c>
      <c r="AY462" s="177" t="s">
        <v>168</v>
      </c>
    </row>
    <row r="463" spans="1:65" s="15" customFormat="1">
      <c r="B463" s="184"/>
      <c r="D463" s="163" t="s">
        <v>179</v>
      </c>
      <c r="E463" s="185" t="s">
        <v>1</v>
      </c>
      <c r="F463" s="186" t="s">
        <v>184</v>
      </c>
      <c r="H463" s="187">
        <v>18.149999999999999</v>
      </c>
      <c r="I463" s="188"/>
      <c r="L463" s="184"/>
      <c r="M463" s="189"/>
      <c r="N463" s="190"/>
      <c r="O463" s="190"/>
      <c r="P463" s="190"/>
      <c r="Q463" s="190"/>
      <c r="R463" s="190"/>
      <c r="S463" s="190"/>
      <c r="T463" s="191"/>
      <c r="AT463" s="185" t="s">
        <v>179</v>
      </c>
      <c r="AU463" s="185" t="s">
        <v>84</v>
      </c>
      <c r="AV463" s="15" t="s">
        <v>108</v>
      </c>
      <c r="AW463" s="15" t="s">
        <v>31</v>
      </c>
      <c r="AX463" s="15" t="s">
        <v>82</v>
      </c>
      <c r="AY463" s="185" t="s">
        <v>168</v>
      </c>
    </row>
    <row r="464" spans="1:65" s="2" customFormat="1" ht="24.2" customHeight="1">
      <c r="A464" s="33"/>
      <c r="B464" s="149"/>
      <c r="C464" s="200" t="s">
        <v>598</v>
      </c>
      <c r="D464" s="200" t="s">
        <v>523</v>
      </c>
      <c r="E464" s="201" t="s">
        <v>775</v>
      </c>
      <c r="F464" s="202" t="s">
        <v>776</v>
      </c>
      <c r="G464" s="203" t="s">
        <v>254</v>
      </c>
      <c r="H464" s="204">
        <v>19.058</v>
      </c>
      <c r="I464" s="205"/>
      <c r="J464" s="206">
        <f>ROUND(I464*H464,2)</f>
        <v>0</v>
      </c>
      <c r="K464" s="202" t="s">
        <v>187</v>
      </c>
      <c r="L464" s="207"/>
      <c r="M464" s="208" t="s">
        <v>1</v>
      </c>
      <c r="N464" s="209" t="s">
        <v>40</v>
      </c>
      <c r="O464" s="59"/>
      <c r="P464" s="159">
        <f>O464*H464</f>
        <v>0</v>
      </c>
      <c r="Q464" s="159">
        <v>7.0000000000000001E-3</v>
      </c>
      <c r="R464" s="159">
        <f>Q464*H464</f>
        <v>0.133406</v>
      </c>
      <c r="S464" s="159">
        <v>0</v>
      </c>
      <c r="T464" s="160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1" t="s">
        <v>244</v>
      </c>
      <c r="AT464" s="161" t="s">
        <v>523</v>
      </c>
      <c r="AU464" s="161" t="s">
        <v>84</v>
      </c>
      <c r="AY464" s="18" t="s">
        <v>168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18" t="s">
        <v>82</v>
      </c>
      <c r="BK464" s="162">
        <f>ROUND(I464*H464,2)</f>
        <v>0</v>
      </c>
      <c r="BL464" s="18" t="s">
        <v>108</v>
      </c>
      <c r="BM464" s="161" t="s">
        <v>1406</v>
      </c>
    </row>
    <row r="465" spans="1:65" s="2" customFormat="1" ht="19.5">
      <c r="A465" s="33"/>
      <c r="B465" s="34"/>
      <c r="C465" s="33"/>
      <c r="D465" s="163" t="s">
        <v>175</v>
      </c>
      <c r="E465" s="33"/>
      <c r="F465" s="164" t="s">
        <v>776</v>
      </c>
      <c r="G465" s="33"/>
      <c r="H465" s="33"/>
      <c r="I465" s="165"/>
      <c r="J465" s="33"/>
      <c r="K465" s="33"/>
      <c r="L465" s="34"/>
      <c r="M465" s="166"/>
      <c r="N465" s="167"/>
      <c r="O465" s="59"/>
      <c r="P465" s="59"/>
      <c r="Q465" s="59"/>
      <c r="R465" s="59"/>
      <c r="S465" s="59"/>
      <c r="T465" s="60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T465" s="18" t="s">
        <v>175</v>
      </c>
      <c r="AU465" s="18" t="s">
        <v>84</v>
      </c>
    </row>
    <row r="466" spans="1:65" s="14" customFormat="1">
      <c r="B466" s="176"/>
      <c r="D466" s="163" t="s">
        <v>179</v>
      </c>
      <c r="F466" s="178" t="s">
        <v>1407</v>
      </c>
      <c r="H466" s="179">
        <v>19.058</v>
      </c>
      <c r="I466" s="180"/>
      <c r="L466" s="176"/>
      <c r="M466" s="181"/>
      <c r="N466" s="182"/>
      <c r="O466" s="182"/>
      <c r="P466" s="182"/>
      <c r="Q466" s="182"/>
      <c r="R466" s="182"/>
      <c r="S466" s="182"/>
      <c r="T466" s="183"/>
      <c r="AT466" s="177" t="s">
        <v>179</v>
      </c>
      <c r="AU466" s="177" t="s">
        <v>84</v>
      </c>
      <c r="AV466" s="14" t="s">
        <v>84</v>
      </c>
      <c r="AW466" s="14" t="s">
        <v>3</v>
      </c>
      <c r="AX466" s="14" t="s">
        <v>82</v>
      </c>
      <c r="AY466" s="177" t="s">
        <v>168</v>
      </c>
    </row>
    <row r="467" spans="1:65" s="2" customFormat="1" ht="24.2" customHeight="1">
      <c r="A467" s="33"/>
      <c r="B467" s="149"/>
      <c r="C467" s="150" t="s">
        <v>608</v>
      </c>
      <c r="D467" s="150" t="s">
        <v>170</v>
      </c>
      <c r="E467" s="151" t="s">
        <v>1408</v>
      </c>
      <c r="F467" s="152" t="s">
        <v>1409</v>
      </c>
      <c r="G467" s="153" t="s">
        <v>254</v>
      </c>
      <c r="H467" s="154">
        <v>11</v>
      </c>
      <c r="I467" s="155"/>
      <c r="J467" s="156">
        <f>ROUND(I467*H467,2)</f>
        <v>0</v>
      </c>
      <c r="K467" s="152" t="s">
        <v>187</v>
      </c>
      <c r="L467" s="34"/>
      <c r="M467" s="157" t="s">
        <v>1</v>
      </c>
      <c r="N467" s="158" t="s">
        <v>40</v>
      </c>
      <c r="O467" s="59"/>
      <c r="P467" s="159">
        <f>O467*H467</f>
        <v>0</v>
      </c>
      <c r="Q467" s="159">
        <v>2.0000000000000002E-5</v>
      </c>
      <c r="R467" s="159">
        <f>Q467*H467</f>
        <v>2.2000000000000001E-4</v>
      </c>
      <c r="S467" s="159">
        <v>0</v>
      </c>
      <c r="T467" s="160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1" t="s">
        <v>108</v>
      </c>
      <c r="AT467" s="161" t="s">
        <v>170</v>
      </c>
      <c r="AU467" s="161" t="s">
        <v>84</v>
      </c>
      <c r="AY467" s="18" t="s">
        <v>168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8" t="s">
        <v>82</v>
      </c>
      <c r="BK467" s="162">
        <f>ROUND(I467*H467,2)</f>
        <v>0</v>
      </c>
      <c r="BL467" s="18" t="s">
        <v>108</v>
      </c>
      <c r="BM467" s="161" t="s">
        <v>1410</v>
      </c>
    </row>
    <row r="468" spans="1:65" s="2" customFormat="1" ht="19.5">
      <c r="A468" s="33"/>
      <c r="B468" s="34"/>
      <c r="C468" s="33"/>
      <c r="D468" s="163" t="s">
        <v>175</v>
      </c>
      <c r="E468" s="33"/>
      <c r="F468" s="164" t="s">
        <v>1411</v>
      </c>
      <c r="G468" s="33"/>
      <c r="H468" s="33"/>
      <c r="I468" s="165"/>
      <c r="J468" s="33"/>
      <c r="K468" s="33"/>
      <c r="L468" s="34"/>
      <c r="M468" s="166"/>
      <c r="N468" s="167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175</v>
      </c>
      <c r="AU468" s="18" t="s">
        <v>84</v>
      </c>
    </row>
    <row r="469" spans="1:65" s="2" customFormat="1" ht="19.5">
      <c r="A469" s="33"/>
      <c r="B469" s="34"/>
      <c r="C469" s="33"/>
      <c r="D469" s="163" t="s">
        <v>177</v>
      </c>
      <c r="E469" s="33"/>
      <c r="F469" s="168" t="s">
        <v>1189</v>
      </c>
      <c r="G469" s="33"/>
      <c r="H469" s="33"/>
      <c r="I469" s="165"/>
      <c r="J469" s="33"/>
      <c r="K469" s="33"/>
      <c r="L469" s="34"/>
      <c r="M469" s="166"/>
      <c r="N469" s="167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177</v>
      </c>
      <c r="AU469" s="18" t="s">
        <v>84</v>
      </c>
    </row>
    <row r="470" spans="1:65" s="14" customFormat="1">
      <c r="B470" s="176"/>
      <c r="D470" s="163" t="s">
        <v>179</v>
      </c>
      <c r="E470" s="177" t="s">
        <v>1</v>
      </c>
      <c r="F470" s="178" t="s">
        <v>1412</v>
      </c>
      <c r="H470" s="179">
        <v>11</v>
      </c>
      <c r="I470" s="180"/>
      <c r="L470" s="176"/>
      <c r="M470" s="181"/>
      <c r="N470" s="182"/>
      <c r="O470" s="182"/>
      <c r="P470" s="182"/>
      <c r="Q470" s="182"/>
      <c r="R470" s="182"/>
      <c r="S470" s="182"/>
      <c r="T470" s="183"/>
      <c r="AT470" s="177" t="s">
        <v>179</v>
      </c>
      <c r="AU470" s="177" t="s">
        <v>84</v>
      </c>
      <c r="AV470" s="14" t="s">
        <v>84</v>
      </c>
      <c r="AW470" s="14" t="s">
        <v>31</v>
      </c>
      <c r="AX470" s="14" t="s">
        <v>82</v>
      </c>
      <c r="AY470" s="177" t="s">
        <v>168</v>
      </c>
    </row>
    <row r="471" spans="1:65" s="2" customFormat="1" ht="24.2" customHeight="1">
      <c r="A471" s="33"/>
      <c r="B471" s="149"/>
      <c r="C471" s="200" t="s">
        <v>618</v>
      </c>
      <c r="D471" s="200" t="s">
        <v>523</v>
      </c>
      <c r="E471" s="201" t="s">
        <v>1413</v>
      </c>
      <c r="F471" s="202" t="s">
        <v>1414</v>
      </c>
      <c r="G471" s="203" t="s">
        <v>254</v>
      </c>
      <c r="H471" s="204">
        <v>11.55</v>
      </c>
      <c r="I471" s="205"/>
      <c r="J471" s="206">
        <f>ROUND(I471*H471,2)</f>
        <v>0</v>
      </c>
      <c r="K471" s="202" t="s">
        <v>187</v>
      </c>
      <c r="L471" s="207"/>
      <c r="M471" s="208" t="s">
        <v>1</v>
      </c>
      <c r="N471" s="209" t="s">
        <v>40</v>
      </c>
      <c r="O471" s="59"/>
      <c r="P471" s="159">
        <f>O471*H471</f>
        <v>0</v>
      </c>
      <c r="Q471" s="159">
        <v>1.0999999999999999E-2</v>
      </c>
      <c r="R471" s="159">
        <f>Q471*H471</f>
        <v>0.12705</v>
      </c>
      <c r="S471" s="159">
        <v>0</v>
      </c>
      <c r="T471" s="160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1" t="s">
        <v>244</v>
      </c>
      <c r="AT471" s="161" t="s">
        <v>523</v>
      </c>
      <c r="AU471" s="161" t="s">
        <v>84</v>
      </c>
      <c r="AY471" s="18" t="s">
        <v>168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8" t="s">
        <v>82</v>
      </c>
      <c r="BK471" s="162">
        <f>ROUND(I471*H471,2)</f>
        <v>0</v>
      </c>
      <c r="BL471" s="18" t="s">
        <v>108</v>
      </c>
      <c r="BM471" s="161" t="s">
        <v>1415</v>
      </c>
    </row>
    <row r="472" spans="1:65" s="2" customFormat="1" ht="19.5">
      <c r="A472" s="33"/>
      <c r="B472" s="34"/>
      <c r="C472" s="33"/>
      <c r="D472" s="163" t="s">
        <v>175</v>
      </c>
      <c r="E472" s="33"/>
      <c r="F472" s="164" t="s">
        <v>1414</v>
      </c>
      <c r="G472" s="33"/>
      <c r="H472" s="33"/>
      <c r="I472" s="165"/>
      <c r="J472" s="33"/>
      <c r="K472" s="33"/>
      <c r="L472" s="34"/>
      <c r="M472" s="166"/>
      <c r="N472" s="167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175</v>
      </c>
      <c r="AU472" s="18" t="s">
        <v>84</v>
      </c>
    </row>
    <row r="473" spans="1:65" s="14" customFormat="1">
      <c r="B473" s="176"/>
      <c r="D473" s="163" t="s">
        <v>179</v>
      </c>
      <c r="F473" s="178" t="s">
        <v>1416</v>
      </c>
      <c r="H473" s="179">
        <v>11.55</v>
      </c>
      <c r="I473" s="180"/>
      <c r="L473" s="176"/>
      <c r="M473" s="181"/>
      <c r="N473" s="182"/>
      <c r="O473" s="182"/>
      <c r="P473" s="182"/>
      <c r="Q473" s="182"/>
      <c r="R473" s="182"/>
      <c r="S473" s="182"/>
      <c r="T473" s="183"/>
      <c r="AT473" s="177" t="s">
        <v>179</v>
      </c>
      <c r="AU473" s="177" t="s">
        <v>84</v>
      </c>
      <c r="AV473" s="14" t="s">
        <v>84</v>
      </c>
      <c r="AW473" s="14" t="s">
        <v>3</v>
      </c>
      <c r="AX473" s="14" t="s">
        <v>82</v>
      </c>
      <c r="AY473" s="177" t="s">
        <v>168</v>
      </c>
    </row>
    <row r="474" spans="1:65" s="2" customFormat="1" ht="21.75" customHeight="1">
      <c r="A474" s="33"/>
      <c r="B474" s="149"/>
      <c r="C474" s="150" t="s">
        <v>623</v>
      </c>
      <c r="D474" s="150" t="s">
        <v>170</v>
      </c>
      <c r="E474" s="151" t="s">
        <v>814</v>
      </c>
      <c r="F474" s="152" t="s">
        <v>1417</v>
      </c>
      <c r="G474" s="153" t="s">
        <v>269</v>
      </c>
      <c r="H474" s="154">
        <v>1</v>
      </c>
      <c r="I474" s="155"/>
      <c r="J474" s="156">
        <f>ROUND(I474*H474,2)</f>
        <v>0</v>
      </c>
      <c r="K474" s="152" t="s">
        <v>1</v>
      </c>
      <c r="L474" s="34"/>
      <c r="M474" s="157" t="s">
        <v>1</v>
      </c>
      <c r="N474" s="158" t="s">
        <v>40</v>
      </c>
      <c r="O474" s="59"/>
      <c r="P474" s="159">
        <f>O474*H474</f>
        <v>0</v>
      </c>
      <c r="Q474" s="159">
        <v>0</v>
      </c>
      <c r="R474" s="159">
        <f>Q474*H474</f>
        <v>0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108</v>
      </c>
      <c r="AT474" s="161" t="s">
        <v>170</v>
      </c>
      <c r="AU474" s="161" t="s">
        <v>84</v>
      </c>
      <c r="AY474" s="18" t="s">
        <v>168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82</v>
      </c>
      <c r="BK474" s="162">
        <f>ROUND(I474*H474,2)</f>
        <v>0</v>
      </c>
      <c r="BL474" s="18" t="s">
        <v>108</v>
      </c>
      <c r="BM474" s="161" t="s">
        <v>1418</v>
      </c>
    </row>
    <row r="475" spans="1:65" s="2" customFormat="1">
      <c r="A475" s="33"/>
      <c r="B475" s="34"/>
      <c r="C475" s="33"/>
      <c r="D475" s="163" t="s">
        <v>175</v>
      </c>
      <c r="E475" s="33"/>
      <c r="F475" s="164" t="s">
        <v>1417</v>
      </c>
      <c r="G475" s="33"/>
      <c r="H475" s="33"/>
      <c r="I475" s="165"/>
      <c r="J475" s="33"/>
      <c r="K475" s="33"/>
      <c r="L475" s="34"/>
      <c r="M475" s="166"/>
      <c r="N475" s="167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175</v>
      </c>
      <c r="AU475" s="18" t="s">
        <v>84</v>
      </c>
    </row>
    <row r="476" spans="1:65" s="2" customFormat="1" ht="19.5">
      <c r="A476" s="33"/>
      <c r="B476" s="34"/>
      <c r="C476" s="33"/>
      <c r="D476" s="163" t="s">
        <v>177</v>
      </c>
      <c r="E476" s="33"/>
      <c r="F476" s="168" t="s">
        <v>1189</v>
      </c>
      <c r="G476" s="33"/>
      <c r="H476" s="33"/>
      <c r="I476" s="165"/>
      <c r="J476" s="33"/>
      <c r="K476" s="33"/>
      <c r="L476" s="34"/>
      <c r="M476" s="166"/>
      <c r="N476" s="167"/>
      <c r="O476" s="59"/>
      <c r="P476" s="59"/>
      <c r="Q476" s="59"/>
      <c r="R476" s="59"/>
      <c r="S476" s="59"/>
      <c r="T476" s="60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8" t="s">
        <v>177</v>
      </c>
      <c r="AU476" s="18" t="s">
        <v>84</v>
      </c>
    </row>
    <row r="477" spans="1:65" s="14" customFormat="1">
      <c r="B477" s="176"/>
      <c r="D477" s="163" t="s">
        <v>179</v>
      </c>
      <c r="E477" s="177" t="s">
        <v>1</v>
      </c>
      <c r="F477" s="178" t="s">
        <v>1419</v>
      </c>
      <c r="H477" s="179">
        <v>1</v>
      </c>
      <c r="I477" s="180"/>
      <c r="L477" s="176"/>
      <c r="M477" s="181"/>
      <c r="N477" s="182"/>
      <c r="O477" s="182"/>
      <c r="P477" s="182"/>
      <c r="Q477" s="182"/>
      <c r="R477" s="182"/>
      <c r="S477" s="182"/>
      <c r="T477" s="183"/>
      <c r="AT477" s="177" t="s">
        <v>179</v>
      </c>
      <c r="AU477" s="177" t="s">
        <v>84</v>
      </c>
      <c r="AV477" s="14" t="s">
        <v>84</v>
      </c>
      <c r="AW477" s="14" t="s">
        <v>31</v>
      </c>
      <c r="AX477" s="14" t="s">
        <v>82</v>
      </c>
      <c r="AY477" s="177" t="s">
        <v>168</v>
      </c>
    </row>
    <row r="478" spans="1:65" s="2" customFormat="1" ht="21.75" customHeight="1">
      <c r="A478" s="33"/>
      <c r="B478" s="149"/>
      <c r="C478" s="150" t="s">
        <v>631</v>
      </c>
      <c r="D478" s="150" t="s">
        <v>170</v>
      </c>
      <c r="E478" s="151" t="s">
        <v>819</v>
      </c>
      <c r="F478" s="152" t="s">
        <v>1420</v>
      </c>
      <c r="G478" s="153" t="s">
        <v>269</v>
      </c>
      <c r="H478" s="154">
        <v>1</v>
      </c>
      <c r="I478" s="155"/>
      <c r="J478" s="156">
        <f>ROUND(I478*H478,2)</f>
        <v>0</v>
      </c>
      <c r="K478" s="152" t="s">
        <v>1</v>
      </c>
      <c r="L478" s="34"/>
      <c r="M478" s="157" t="s">
        <v>1</v>
      </c>
      <c r="N478" s="158" t="s">
        <v>40</v>
      </c>
      <c r="O478" s="59"/>
      <c r="P478" s="159">
        <f>O478*H478</f>
        <v>0</v>
      </c>
      <c r="Q478" s="159">
        <v>0</v>
      </c>
      <c r="R478" s="159">
        <f>Q478*H478</f>
        <v>0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108</v>
      </c>
      <c r="AT478" s="161" t="s">
        <v>170</v>
      </c>
      <c r="AU478" s="161" t="s">
        <v>84</v>
      </c>
      <c r="AY478" s="18" t="s">
        <v>168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82</v>
      </c>
      <c r="BK478" s="162">
        <f>ROUND(I478*H478,2)</f>
        <v>0</v>
      </c>
      <c r="BL478" s="18" t="s">
        <v>108</v>
      </c>
      <c r="BM478" s="161" t="s">
        <v>1421</v>
      </c>
    </row>
    <row r="479" spans="1:65" s="2" customFormat="1">
      <c r="A479" s="33"/>
      <c r="B479" s="34"/>
      <c r="C479" s="33"/>
      <c r="D479" s="163" t="s">
        <v>175</v>
      </c>
      <c r="E479" s="33"/>
      <c r="F479" s="164" t="s">
        <v>1420</v>
      </c>
      <c r="G479" s="33"/>
      <c r="H479" s="33"/>
      <c r="I479" s="165"/>
      <c r="J479" s="33"/>
      <c r="K479" s="33"/>
      <c r="L479" s="34"/>
      <c r="M479" s="166"/>
      <c r="N479" s="167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175</v>
      </c>
      <c r="AU479" s="18" t="s">
        <v>84</v>
      </c>
    </row>
    <row r="480" spans="1:65" s="2" customFormat="1" ht="19.5">
      <c r="A480" s="33"/>
      <c r="B480" s="34"/>
      <c r="C480" s="33"/>
      <c r="D480" s="163" t="s">
        <v>177</v>
      </c>
      <c r="E480" s="33"/>
      <c r="F480" s="168" t="s">
        <v>1189</v>
      </c>
      <c r="G480" s="33"/>
      <c r="H480" s="33"/>
      <c r="I480" s="165"/>
      <c r="J480" s="33"/>
      <c r="K480" s="33"/>
      <c r="L480" s="34"/>
      <c r="M480" s="166"/>
      <c r="N480" s="167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177</v>
      </c>
      <c r="AU480" s="18" t="s">
        <v>84</v>
      </c>
    </row>
    <row r="481" spans="1:65" s="14" customFormat="1">
      <c r="B481" s="176"/>
      <c r="D481" s="163" t="s">
        <v>179</v>
      </c>
      <c r="E481" s="177" t="s">
        <v>1</v>
      </c>
      <c r="F481" s="178" t="s">
        <v>1422</v>
      </c>
      <c r="H481" s="179">
        <v>1</v>
      </c>
      <c r="I481" s="180"/>
      <c r="L481" s="176"/>
      <c r="M481" s="181"/>
      <c r="N481" s="182"/>
      <c r="O481" s="182"/>
      <c r="P481" s="182"/>
      <c r="Q481" s="182"/>
      <c r="R481" s="182"/>
      <c r="S481" s="182"/>
      <c r="T481" s="183"/>
      <c r="AT481" s="177" t="s">
        <v>179</v>
      </c>
      <c r="AU481" s="177" t="s">
        <v>84</v>
      </c>
      <c r="AV481" s="14" t="s">
        <v>84</v>
      </c>
      <c r="AW481" s="14" t="s">
        <v>31</v>
      </c>
      <c r="AX481" s="14" t="s">
        <v>82</v>
      </c>
      <c r="AY481" s="177" t="s">
        <v>168</v>
      </c>
    </row>
    <row r="482" spans="1:65" s="2" customFormat="1" ht="24.2" customHeight="1">
      <c r="A482" s="33"/>
      <c r="B482" s="149"/>
      <c r="C482" s="150" t="s">
        <v>640</v>
      </c>
      <c r="D482" s="150" t="s">
        <v>170</v>
      </c>
      <c r="E482" s="151" t="s">
        <v>1423</v>
      </c>
      <c r="F482" s="152" t="s">
        <v>1424</v>
      </c>
      <c r="G482" s="153" t="s">
        <v>670</v>
      </c>
      <c r="H482" s="154">
        <v>4</v>
      </c>
      <c r="I482" s="155"/>
      <c r="J482" s="156">
        <f>ROUND(I482*H482,2)</f>
        <v>0</v>
      </c>
      <c r="K482" s="152" t="s">
        <v>187</v>
      </c>
      <c r="L482" s="34"/>
      <c r="M482" s="157" t="s">
        <v>1</v>
      </c>
      <c r="N482" s="158" t="s">
        <v>40</v>
      </c>
      <c r="O482" s="59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1" t="s">
        <v>108</v>
      </c>
      <c r="AT482" s="161" t="s">
        <v>170</v>
      </c>
      <c r="AU482" s="161" t="s">
        <v>84</v>
      </c>
      <c r="AY482" s="18" t="s">
        <v>168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8" t="s">
        <v>82</v>
      </c>
      <c r="BK482" s="162">
        <f>ROUND(I482*H482,2)</f>
        <v>0</v>
      </c>
      <c r="BL482" s="18" t="s">
        <v>108</v>
      </c>
      <c r="BM482" s="161" t="s">
        <v>1425</v>
      </c>
    </row>
    <row r="483" spans="1:65" s="2" customFormat="1" ht="19.5">
      <c r="A483" s="33"/>
      <c r="B483" s="34"/>
      <c r="C483" s="33"/>
      <c r="D483" s="163" t="s">
        <v>175</v>
      </c>
      <c r="E483" s="33"/>
      <c r="F483" s="164" t="s">
        <v>1426</v>
      </c>
      <c r="G483" s="33"/>
      <c r="H483" s="33"/>
      <c r="I483" s="165"/>
      <c r="J483" s="33"/>
      <c r="K483" s="33"/>
      <c r="L483" s="34"/>
      <c r="M483" s="166"/>
      <c r="N483" s="167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175</v>
      </c>
      <c r="AU483" s="18" t="s">
        <v>84</v>
      </c>
    </row>
    <row r="484" spans="1:65" s="2" customFormat="1" ht="19.5">
      <c r="A484" s="33"/>
      <c r="B484" s="34"/>
      <c r="C484" s="33"/>
      <c r="D484" s="163" t="s">
        <v>177</v>
      </c>
      <c r="E484" s="33"/>
      <c r="F484" s="168" t="s">
        <v>1189</v>
      </c>
      <c r="G484" s="33"/>
      <c r="H484" s="33"/>
      <c r="I484" s="165"/>
      <c r="J484" s="33"/>
      <c r="K484" s="33"/>
      <c r="L484" s="34"/>
      <c r="M484" s="166"/>
      <c r="N484" s="167"/>
      <c r="O484" s="59"/>
      <c r="P484" s="59"/>
      <c r="Q484" s="59"/>
      <c r="R484" s="59"/>
      <c r="S484" s="59"/>
      <c r="T484" s="60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177</v>
      </c>
      <c r="AU484" s="18" t="s">
        <v>84</v>
      </c>
    </row>
    <row r="485" spans="1:65" s="14" customFormat="1">
      <c r="B485" s="176"/>
      <c r="D485" s="163" t="s">
        <v>179</v>
      </c>
      <c r="E485" s="177" t="s">
        <v>1</v>
      </c>
      <c r="F485" s="178" t="s">
        <v>108</v>
      </c>
      <c r="H485" s="179">
        <v>4</v>
      </c>
      <c r="I485" s="180"/>
      <c r="L485" s="176"/>
      <c r="M485" s="181"/>
      <c r="N485" s="182"/>
      <c r="O485" s="182"/>
      <c r="P485" s="182"/>
      <c r="Q485" s="182"/>
      <c r="R485" s="182"/>
      <c r="S485" s="182"/>
      <c r="T485" s="183"/>
      <c r="AT485" s="177" t="s">
        <v>179</v>
      </c>
      <c r="AU485" s="177" t="s">
        <v>84</v>
      </c>
      <c r="AV485" s="14" t="s">
        <v>84</v>
      </c>
      <c r="AW485" s="14" t="s">
        <v>31</v>
      </c>
      <c r="AX485" s="14" t="s">
        <v>82</v>
      </c>
      <c r="AY485" s="177" t="s">
        <v>168</v>
      </c>
    </row>
    <row r="486" spans="1:65" s="2" customFormat="1" ht="24.2" customHeight="1">
      <c r="A486" s="33"/>
      <c r="B486" s="149"/>
      <c r="C486" s="200" t="s">
        <v>651</v>
      </c>
      <c r="D486" s="200" t="s">
        <v>523</v>
      </c>
      <c r="E486" s="201" t="s">
        <v>1427</v>
      </c>
      <c r="F486" s="202" t="s">
        <v>1428</v>
      </c>
      <c r="G486" s="203" t="s">
        <v>670</v>
      </c>
      <c r="H486" s="204">
        <v>4</v>
      </c>
      <c r="I486" s="205"/>
      <c r="J486" s="206">
        <f>ROUND(I486*H486,2)</f>
        <v>0</v>
      </c>
      <c r="K486" s="202" t="s">
        <v>187</v>
      </c>
      <c r="L486" s="207"/>
      <c r="M486" s="208" t="s">
        <v>1</v>
      </c>
      <c r="N486" s="209" t="s">
        <v>40</v>
      </c>
      <c r="O486" s="59"/>
      <c r="P486" s="159">
        <f>O486*H486</f>
        <v>0</v>
      </c>
      <c r="Q486" s="159">
        <v>6.9999999999999999E-4</v>
      </c>
      <c r="R486" s="159">
        <f>Q486*H486</f>
        <v>2.8E-3</v>
      </c>
      <c r="S486" s="159">
        <v>0</v>
      </c>
      <c r="T486" s="160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1" t="s">
        <v>244</v>
      </c>
      <c r="AT486" s="161" t="s">
        <v>523</v>
      </c>
      <c r="AU486" s="161" t="s">
        <v>84</v>
      </c>
      <c r="AY486" s="18" t="s">
        <v>168</v>
      </c>
      <c r="BE486" s="162">
        <f>IF(N486="základní",J486,0)</f>
        <v>0</v>
      </c>
      <c r="BF486" s="162">
        <f>IF(N486="snížená",J486,0)</f>
        <v>0</v>
      </c>
      <c r="BG486" s="162">
        <f>IF(N486="zákl. přenesená",J486,0)</f>
        <v>0</v>
      </c>
      <c r="BH486" s="162">
        <f>IF(N486="sníž. přenesená",J486,0)</f>
        <v>0</v>
      </c>
      <c r="BI486" s="162">
        <f>IF(N486="nulová",J486,0)</f>
        <v>0</v>
      </c>
      <c r="BJ486" s="18" t="s">
        <v>82</v>
      </c>
      <c r="BK486" s="162">
        <f>ROUND(I486*H486,2)</f>
        <v>0</v>
      </c>
      <c r="BL486" s="18" t="s">
        <v>108</v>
      </c>
      <c r="BM486" s="161" t="s">
        <v>1429</v>
      </c>
    </row>
    <row r="487" spans="1:65" s="2" customFormat="1">
      <c r="A487" s="33"/>
      <c r="B487" s="34"/>
      <c r="C487" s="33"/>
      <c r="D487" s="163" t="s">
        <v>175</v>
      </c>
      <c r="E487" s="33"/>
      <c r="F487" s="164" t="s">
        <v>1428</v>
      </c>
      <c r="G487" s="33"/>
      <c r="H487" s="33"/>
      <c r="I487" s="165"/>
      <c r="J487" s="33"/>
      <c r="K487" s="33"/>
      <c r="L487" s="34"/>
      <c r="M487" s="166"/>
      <c r="N487" s="167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175</v>
      </c>
      <c r="AU487" s="18" t="s">
        <v>84</v>
      </c>
    </row>
    <row r="488" spans="1:65" s="2" customFormat="1" ht="24.2" customHeight="1">
      <c r="A488" s="33"/>
      <c r="B488" s="149"/>
      <c r="C488" s="150" t="s">
        <v>667</v>
      </c>
      <c r="D488" s="150" t="s">
        <v>170</v>
      </c>
      <c r="E488" s="151" t="s">
        <v>1430</v>
      </c>
      <c r="F488" s="152" t="s">
        <v>1431</v>
      </c>
      <c r="G488" s="153" t="s">
        <v>670</v>
      </c>
      <c r="H488" s="154">
        <v>10</v>
      </c>
      <c r="I488" s="155"/>
      <c r="J488" s="156">
        <f>ROUND(I488*H488,2)</f>
        <v>0</v>
      </c>
      <c r="K488" s="152" t="s">
        <v>187</v>
      </c>
      <c r="L488" s="34"/>
      <c r="M488" s="157" t="s">
        <v>1</v>
      </c>
      <c r="N488" s="158" t="s">
        <v>40</v>
      </c>
      <c r="O488" s="59"/>
      <c r="P488" s="159">
        <f>O488*H488</f>
        <v>0</v>
      </c>
      <c r="Q488" s="159">
        <v>0</v>
      </c>
      <c r="R488" s="159">
        <f>Q488*H488</f>
        <v>0</v>
      </c>
      <c r="S488" s="159">
        <v>0</v>
      </c>
      <c r="T488" s="160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1" t="s">
        <v>108</v>
      </c>
      <c r="AT488" s="161" t="s">
        <v>170</v>
      </c>
      <c r="AU488" s="161" t="s">
        <v>84</v>
      </c>
      <c r="AY488" s="18" t="s">
        <v>168</v>
      </c>
      <c r="BE488" s="162">
        <f>IF(N488="základní",J488,0)</f>
        <v>0</v>
      </c>
      <c r="BF488" s="162">
        <f>IF(N488="snížená",J488,0)</f>
        <v>0</v>
      </c>
      <c r="BG488" s="162">
        <f>IF(N488="zákl. přenesená",J488,0)</f>
        <v>0</v>
      </c>
      <c r="BH488" s="162">
        <f>IF(N488="sníž. přenesená",J488,0)</f>
        <v>0</v>
      </c>
      <c r="BI488" s="162">
        <f>IF(N488="nulová",J488,0)</f>
        <v>0</v>
      </c>
      <c r="BJ488" s="18" t="s">
        <v>82</v>
      </c>
      <c r="BK488" s="162">
        <f>ROUND(I488*H488,2)</f>
        <v>0</v>
      </c>
      <c r="BL488" s="18" t="s">
        <v>108</v>
      </c>
      <c r="BM488" s="161" t="s">
        <v>1432</v>
      </c>
    </row>
    <row r="489" spans="1:65" s="2" customFormat="1" ht="19.5">
      <c r="A489" s="33"/>
      <c r="B489" s="34"/>
      <c r="C489" s="33"/>
      <c r="D489" s="163" t="s">
        <v>175</v>
      </c>
      <c r="E489" s="33"/>
      <c r="F489" s="164" t="s">
        <v>1433</v>
      </c>
      <c r="G489" s="33"/>
      <c r="H489" s="33"/>
      <c r="I489" s="165"/>
      <c r="J489" s="33"/>
      <c r="K489" s="33"/>
      <c r="L489" s="34"/>
      <c r="M489" s="166"/>
      <c r="N489" s="167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175</v>
      </c>
      <c r="AU489" s="18" t="s">
        <v>84</v>
      </c>
    </row>
    <row r="490" spans="1:65" s="2" customFormat="1" ht="19.5">
      <c r="A490" s="33"/>
      <c r="B490" s="34"/>
      <c r="C490" s="33"/>
      <c r="D490" s="163" t="s">
        <v>177</v>
      </c>
      <c r="E490" s="33"/>
      <c r="F490" s="168" t="s">
        <v>1189</v>
      </c>
      <c r="G490" s="33"/>
      <c r="H490" s="33"/>
      <c r="I490" s="165"/>
      <c r="J490" s="33"/>
      <c r="K490" s="33"/>
      <c r="L490" s="34"/>
      <c r="M490" s="166"/>
      <c r="N490" s="167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T490" s="18" t="s">
        <v>177</v>
      </c>
      <c r="AU490" s="18" t="s">
        <v>84</v>
      </c>
    </row>
    <row r="491" spans="1:65" s="14" customFormat="1">
      <c r="B491" s="176"/>
      <c r="D491" s="163" t="s">
        <v>179</v>
      </c>
      <c r="E491" s="177" t="s">
        <v>1</v>
      </c>
      <c r="F491" s="178" t="s">
        <v>1434</v>
      </c>
      <c r="H491" s="179">
        <v>4</v>
      </c>
      <c r="I491" s="180"/>
      <c r="L491" s="176"/>
      <c r="M491" s="181"/>
      <c r="N491" s="182"/>
      <c r="O491" s="182"/>
      <c r="P491" s="182"/>
      <c r="Q491" s="182"/>
      <c r="R491" s="182"/>
      <c r="S491" s="182"/>
      <c r="T491" s="183"/>
      <c r="AT491" s="177" t="s">
        <v>179</v>
      </c>
      <c r="AU491" s="177" t="s">
        <v>84</v>
      </c>
      <c r="AV491" s="14" t="s">
        <v>84</v>
      </c>
      <c r="AW491" s="14" t="s">
        <v>31</v>
      </c>
      <c r="AX491" s="14" t="s">
        <v>75</v>
      </c>
      <c r="AY491" s="177" t="s">
        <v>168</v>
      </c>
    </row>
    <row r="492" spans="1:65" s="14" customFormat="1">
      <c r="B492" s="176"/>
      <c r="D492" s="163" t="s">
        <v>179</v>
      </c>
      <c r="E492" s="177" t="s">
        <v>1</v>
      </c>
      <c r="F492" s="178" t="s">
        <v>1435</v>
      </c>
      <c r="H492" s="179">
        <v>4</v>
      </c>
      <c r="I492" s="180"/>
      <c r="L492" s="176"/>
      <c r="M492" s="181"/>
      <c r="N492" s="182"/>
      <c r="O492" s="182"/>
      <c r="P492" s="182"/>
      <c r="Q492" s="182"/>
      <c r="R492" s="182"/>
      <c r="S492" s="182"/>
      <c r="T492" s="183"/>
      <c r="AT492" s="177" t="s">
        <v>179</v>
      </c>
      <c r="AU492" s="177" t="s">
        <v>84</v>
      </c>
      <c r="AV492" s="14" t="s">
        <v>84</v>
      </c>
      <c r="AW492" s="14" t="s">
        <v>31</v>
      </c>
      <c r="AX492" s="14" t="s">
        <v>75</v>
      </c>
      <c r="AY492" s="177" t="s">
        <v>168</v>
      </c>
    </row>
    <row r="493" spans="1:65" s="14" customFormat="1">
      <c r="B493" s="176"/>
      <c r="D493" s="163" t="s">
        <v>179</v>
      </c>
      <c r="E493" s="177" t="s">
        <v>1</v>
      </c>
      <c r="F493" s="178" t="s">
        <v>1436</v>
      </c>
      <c r="H493" s="179">
        <v>1</v>
      </c>
      <c r="I493" s="180"/>
      <c r="L493" s="176"/>
      <c r="M493" s="181"/>
      <c r="N493" s="182"/>
      <c r="O493" s="182"/>
      <c r="P493" s="182"/>
      <c r="Q493" s="182"/>
      <c r="R493" s="182"/>
      <c r="S493" s="182"/>
      <c r="T493" s="183"/>
      <c r="AT493" s="177" t="s">
        <v>179</v>
      </c>
      <c r="AU493" s="177" t="s">
        <v>84</v>
      </c>
      <c r="AV493" s="14" t="s">
        <v>84</v>
      </c>
      <c r="AW493" s="14" t="s">
        <v>31</v>
      </c>
      <c r="AX493" s="14" t="s">
        <v>75</v>
      </c>
      <c r="AY493" s="177" t="s">
        <v>168</v>
      </c>
    </row>
    <row r="494" spans="1:65" s="14" customFormat="1">
      <c r="B494" s="176"/>
      <c r="D494" s="163" t="s">
        <v>179</v>
      </c>
      <c r="E494" s="177" t="s">
        <v>1</v>
      </c>
      <c r="F494" s="178" t="s">
        <v>1437</v>
      </c>
      <c r="H494" s="179">
        <v>1</v>
      </c>
      <c r="I494" s="180"/>
      <c r="L494" s="176"/>
      <c r="M494" s="181"/>
      <c r="N494" s="182"/>
      <c r="O494" s="182"/>
      <c r="P494" s="182"/>
      <c r="Q494" s="182"/>
      <c r="R494" s="182"/>
      <c r="S494" s="182"/>
      <c r="T494" s="183"/>
      <c r="AT494" s="177" t="s">
        <v>179</v>
      </c>
      <c r="AU494" s="177" t="s">
        <v>84</v>
      </c>
      <c r="AV494" s="14" t="s">
        <v>84</v>
      </c>
      <c r="AW494" s="14" t="s">
        <v>31</v>
      </c>
      <c r="AX494" s="14" t="s">
        <v>75</v>
      </c>
      <c r="AY494" s="177" t="s">
        <v>168</v>
      </c>
    </row>
    <row r="495" spans="1:65" s="15" customFormat="1">
      <c r="B495" s="184"/>
      <c r="D495" s="163" t="s">
        <v>179</v>
      </c>
      <c r="E495" s="185" t="s">
        <v>1</v>
      </c>
      <c r="F495" s="186" t="s">
        <v>184</v>
      </c>
      <c r="H495" s="187">
        <v>10</v>
      </c>
      <c r="I495" s="188"/>
      <c r="L495" s="184"/>
      <c r="M495" s="189"/>
      <c r="N495" s="190"/>
      <c r="O495" s="190"/>
      <c r="P495" s="190"/>
      <c r="Q495" s="190"/>
      <c r="R495" s="190"/>
      <c r="S495" s="190"/>
      <c r="T495" s="191"/>
      <c r="AT495" s="185" t="s">
        <v>179</v>
      </c>
      <c r="AU495" s="185" t="s">
        <v>84</v>
      </c>
      <c r="AV495" s="15" t="s">
        <v>108</v>
      </c>
      <c r="AW495" s="15" t="s">
        <v>31</v>
      </c>
      <c r="AX495" s="15" t="s">
        <v>82</v>
      </c>
      <c r="AY495" s="185" t="s">
        <v>168</v>
      </c>
    </row>
    <row r="496" spans="1:65" s="2" customFormat="1" ht="16.5" customHeight="1">
      <c r="A496" s="33"/>
      <c r="B496" s="149"/>
      <c r="C496" s="200" t="s">
        <v>675</v>
      </c>
      <c r="D496" s="200" t="s">
        <v>523</v>
      </c>
      <c r="E496" s="201" t="s">
        <v>1438</v>
      </c>
      <c r="F496" s="202" t="s">
        <v>1439</v>
      </c>
      <c r="G496" s="203" t="s">
        <v>269</v>
      </c>
      <c r="H496" s="204">
        <v>4</v>
      </c>
      <c r="I496" s="205"/>
      <c r="J496" s="206">
        <f>ROUND(I496*H496,2)</f>
        <v>0</v>
      </c>
      <c r="K496" s="202" t="s">
        <v>1</v>
      </c>
      <c r="L496" s="207"/>
      <c r="M496" s="208" t="s">
        <v>1</v>
      </c>
      <c r="N496" s="209" t="s">
        <v>40</v>
      </c>
      <c r="O496" s="59"/>
      <c r="P496" s="159">
        <f>O496*H496</f>
        <v>0</v>
      </c>
      <c r="Q496" s="159">
        <v>0</v>
      </c>
      <c r="R496" s="159">
        <f>Q496*H496</f>
        <v>0</v>
      </c>
      <c r="S496" s="159">
        <v>0</v>
      </c>
      <c r="T496" s="160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1" t="s">
        <v>244</v>
      </c>
      <c r="AT496" s="161" t="s">
        <v>523</v>
      </c>
      <c r="AU496" s="161" t="s">
        <v>84</v>
      </c>
      <c r="AY496" s="18" t="s">
        <v>168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8" t="s">
        <v>82</v>
      </c>
      <c r="BK496" s="162">
        <f>ROUND(I496*H496,2)</f>
        <v>0</v>
      </c>
      <c r="BL496" s="18" t="s">
        <v>108</v>
      </c>
      <c r="BM496" s="161" t="s">
        <v>1440</v>
      </c>
    </row>
    <row r="497" spans="1:65" s="2" customFormat="1">
      <c r="A497" s="33"/>
      <c r="B497" s="34"/>
      <c r="C497" s="33"/>
      <c r="D497" s="163" t="s">
        <v>175</v>
      </c>
      <c r="E497" s="33"/>
      <c r="F497" s="164" t="s">
        <v>1439</v>
      </c>
      <c r="G497" s="33"/>
      <c r="H497" s="33"/>
      <c r="I497" s="165"/>
      <c r="J497" s="33"/>
      <c r="K497" s="33"/>
      <c r="L497" s="34"/>
      <c r="M497" s="166"/>
      <c r="N497" s="167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175</v>
      </c>
      <c r="AU497" s="18" t="s">
        <v>84</v>
      </c>
    </row>
    <row r="498" spans="1:65" s="2" customFormat="1" ht="16.5" customHeight="1">
      <c r="A498" s="33"/>
      <c r="B498" s="149"/>
      <c r="C498" s="200" t="s">
        <v>680</v>
      </c>
      <c r="D498" s="200" t="s">
        <v>523</v>
      </c>
      <c r="E498" s="201" t="s">
        <v>1441</v>
      </c>
      <c r="F498" s="202" t="s">
        <v>1442</v>
      </c>
      <c r="G498" s="203" t="s">
        <v>269</v>
      </c>
      <c r="H498" s="204">
        <v>4</v>
      </c>
      <c r="I498" s="205"/>
      <c r="J498" s="206">
        <f>ROUND(I498*H498,2)</f>
        <v>0</v>
      </c>
      <c r="K498" s="202" t="s">
        <v>1</v>
      </c>
      <c r="L498" s="207"/>
      <c r="M498" s="208" t="s">
        <v>1</v>
      </c>
      <c r="N498" s="209" t="s">
        <v>40</v>
      </c>
      <c r="O498" s="59"/>
      <c r="P498" s="159">
        <f>O498*H498</f>
        <v>0</v>
      </c>
      <c r="Q498" s="159">
        <v>0</v>
      </c>
      <c r="R498" s="159">
        <f>Q498*H498</f>
        <v>0</v>
      </c>
      <c r="S498" s="159">
        <v>0</v>
      </c>
      <c r="T498" s="160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1" t="s">
        <v>244</v>
      </c>
      <c r="AT498" s="161" t="s">
        <v>523</v>
      </c>
      <c r="AU498" s="161" t="s">
        <v>84</v>
      </c>
      <c r="AY498" s="18" t="s">
        <v>168</v>
      </c>
      <c r="BE498" s="162">
        <f>IF(N498="základní",J498,0)</f>
        <v>0</v>
      </c>
      <c r="BF498" s="162">
        <f>IF(N498="snížená",J498,0)</f>
        <v>0</v>
      </c>
      <c r="BG498" s="162">
        <f>IF(N498="zákl. přenesená",J498,0)</f>
        <v>0</v>
      </c>
      <c r="BH498" s="162">
        <f>IF(N498="sníž. přenesená",J498,0)</f>
        <v>0</v>
      </c>
      <c r="BI498" s="162">
        <f>IF(N498="nulová",J498,0)</f>
        <v>0</v>
      </c>
      <c r="BJ498" s="18" t="s">
        <v>82</v>
      </c>
      <c r="BK498" s="162">
        <f>ROUND(I498*H498,2)</f>
        <v>0</v>
      </c>
      <c r="BL498" s="18" t="s">
        <v>108</v>
      </c>
      <c r="BM498" s="161" t="s">
        <v>1443</v>
      </c>
    </row>
    <row r="499" spans="1:65" s="2" customFormat="1">
      <c r="A499" s="33"/>
      <c r="B499" s="34"/>
      <c r="C499" s="33"/>
      <c r="D499" s="163" t="s">
        <v>175</v>
      </c>
      <c r="E499" s="33"/>
      <c r="F499" s="164" t="s">
        <v>1442</v>
      </c>
      <c r="G499" s="33"/>
      <c r="H499" s="33"/>
      <c r="I499" s="165"/>
      <c r="J499" s="33"/>
      <c r="K499" s="33"/>
      <c r="L499" s="34"/>
      <c r="M499" s="166"/>
      <c r="N499" s="167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8" t="s">
        <v>175</v>
      </c>
      <c r="AU499" s="18" t="s">
        <v>84</v>
      </c>
    </row>
    <row r="500" spans="1:65" s="2" customFormat="1" ht="16.5" customHeight="1">
      <c r="A500" s="33"/>
      <c r="B500" s="149"/>
      <c r="C500" s="200" t="s">
        <v>684</v>
      </c>
      <c r="D500" s="200" t="s">
        <v>523</v>
      </c>
      <c r="E500" s="201" t="s">
        <v>1444</v>
      </c>
      <c r="F500" s="202" t="s">
        <v>1445</v>
      </c>
      <c r="G500" s="203" t="s">
        <v>269</v>
      </c>
      <c r="H500" s="204">
        <v>1</v>
      </c>
      <c r="I500" s="205"/>
      <c r="J500" s="206">
        <f>ROUND(I500*H500,2)</f>
        <v>0</v>
      </c>
      <c r="K500" s="202" t="s">
        <v>1</v>
      </c>
      <c r="L500" s="207"/>
      <c r="M500" s="208" t="s">
        <v>1</v>
      </c>
      <c r="N500" s="209" t="s">
        <v>40</v>
      </c>
      <c r="O500" s="59"/>
      <c r="P500" s="159">
        <f>O500*H500</f>
        <v>0</v>
      </c>
      <c r="Q500" s="159">
        <v>0</v>
      </c>
      <c r="R500" s="159">
        <f>Q500*H500</f>
        <v>0</v>
      </c>
      <c r="S500" s="159">
        <v>0</v>
      </c>
      <c r="T500" s="160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61" t="s">
        <v>244</v>
      </c>
      <c r="AT500" s="161" t="s">
        <v>523</v>
      </c>
      <c r="AU500" s="161" t="s">
        <v>84</v>
      </c>
      <c r="AY500" s="18" t="s">
        <v>168</v>
      </c>
      <c r="BE500" s="162">
        <f>IF(N500="základní",J500,0)</f>
        <v>0</v>
      </c>
      <c r="BF500" s="162">
        <f>IF(N500="snížená",J500,0)</f>
        <v>0</v>
      </c>
      <c r="BG500" s="162">
        <f>IF(N500="zákl. přenesená",J500,0)</f>
        <v>0</v>
      </c>
      <c r="BH500" s="162">
        <f>IF(N500="sníž. přenesená",J500,0)</f>
        <v>0</v>
      </c>
      <c r="BI500" s="162">
        <f>IF(N500="nulová",J500,0)</f>
        <v>0</v>
      </c>
      <c r="BJ500" s="18" t="s">
        <v>82</v>
      </c>
      <c r="BK500" s="162">
        <f>ROUND(I500*H500,2)</f>
        <v>0</v>
      </c>
      <c r="BL500" s="18" t="s">
        <v>108</v>
      </c>
      <c r="BM500" s="161" t="s">
        <v>1446</v>
      </c>
    </row>
    <row r="501" spans="1:65" s="2" customFormat="1">
      <c r="A501" s="33"/>
      <c r="B501" s="34"/>
      <c r="C501" s="33"/>
      <c r="D501" s="163" t="s">
        <v>175</v>
      </c>
      <c r="E501" s="33"/>
      <c r="F501" s="164" t="s">
        <v>1445</v>
      </c>
      <c r="G501" s="33"/>
      <c r="H501" s="33"/>
      <c r="I501" s="165"/>
      <c r="J501" s="33"/>
      <c r="K501" s="33"/>
      <c r="L501" s="34"/>
      <c r="M501" s="166"/>
      <c r="N501" s="167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175</v>
      </c>
      <c r="AU501" s="18" t="s">
        <v>84</v>
      </c>
    </row>
    <row r="502" spans="1:65" s="2" customFormat="1" ht="16.5" customHeight="1">
      <c r="A502" s="33"/>
      <c r="B502" s="149"/>
      <c r="C502" s="200" t="s">
        <v>689</v>
      </c>
      <c r="D502" s="200" t="s">
        <v>523</v>
      </c>
      <c r="E502" s="201" t="s">
        <v>1447</v>
      </c>
      <c r="F502" s="202" t="s">
        <v>1448</v>
      </c>
      <c r="G502" s="203" t="s">
        <v>269</v>
      </c>
      <c r="H502" s="204">
        <v>1</v>
      </c>
      <c r="I502" s="205"/>
      <c r="J502" s="206">
        <f>ROUND(I502*H502,2)</f>
        <v>0</v>
      </c>
      <c r="K502" s="202" t="s">
        <v>1</v>
      </c>
      <c r="L502" s="207"/>
      <c r="M502" s="208" t="s">
        <v>1</v>
      </c>
      <c r="N502" s="209" t="s">
        <v>40</v>
      </c>
      <c r="O502" s="59"/>
      <c r="P502" s="159">
        <f>O502*H502</f>
        <v>0</v>
      </c>
      <c r="Q502" s="159">
        <v>0</v>
      </c>
      <c r="R502" s="159">
        <f>Q502*H502</f>
        <v>0</v>
      </c>
      <c r="S502" s="159">
        <v>0</v>
      </c>
      <c r="T502" s="160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1" t="s">
        <v>244</v>
      </c>
      <c r="AT502" s="161" t="s">
        <v>523</v>
      </c>
      <c r="AU502" s="161" t="s">
        <v>84</v>
      </c>
      <c r="AY502" s="18" t="s">
        <v>168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18" t="s">
        <v>82</v>
      </c>
      <c r="BK502" s="162">
        <f>ROUND(I502*H502,2)</f>
        <v>0</v>
      </c>
      <c r="BL502" s="18" t="s">
        <v>108</v>
      </c>
      <c r="BM502" s="161" t="s">
        <v>1449</v>
      </c>
    </row>
    <row r="503" spans="1:65" s="2" customFormat="1">
      <c r="A503" s="33"/>
      <c r="B503" s="34"/>
      <c r="C503" s="33"/>
      <c r="D503" s="163" t="s">
        <v>175</v>
      </c>
      <c r="E503" s="33"/>
      <c r="F503" s="164" t="s">
        <v>1448</v>
      </c>
      <c r="G503" s="33"/>
      <c r="H503" s="33"/>
      <c r="I503" s="165"/>
      <c r="J503" s="33"/>
      <c r="K503" s="33"/>
      <c r="L503" s="34"/>
      <c r="M503" s="166"/>
      <c r="N503" s="167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175</v>
      </c>
      <c r="AU503" s="18" t="s">
        <v>84</v>
      </c>
    </row>
    <row r="504" spans="1:65" s="2" customFormat="1" ht="24.2" customHeight="1">
      <c r="A504" s="33"/>
      <c r="B504" s="149"/>
      <c r="C504" s="150" t="s">
        <v>693</v>
      </c>
      <c r="D504" s="150" t="s">
        <v>170</v>
      </c>
      <c r="E504" s="151" t="s">
        <v>1450</v>
      </c>
      <c r="F504" s="152" t="s">
        <v>1451</v>
      </c>
      <c r="G504" s="153" t="s">
        <v>670</v>
      </c>
      <c r="H504" s="154">
        <v>4</v>
      </c>
      <c r="I504" s="155"/>
      <c r="J504" s="156">
        <f>ROUND(I504*H504,2)</f>
        <v>0</v>
      </c>
      <c r="K504" s="152" t="s">
        <v>1</v>
      </c>
      <c r="L504" s="34"/>
      <c r="M504" s="157" t="s">
        <v>1</v>
      </c>
      <c r="N504" s="158" t="s">
        <v>40</v>
      </c>
      <c r="O504" s="59"/>
      <c r="P504" s="159">
        <f>O504*H504</f>
        <v>0</v>
      </c>
      <c r="Q504" s="159">
        <v>8.0000000000000007E-5</v>
      </c>
      <c r="R504" s="159">
        <f>Q504*H504</f>
        <v>3.2000000000000003E-4</v>
      </c>
      <c r="S504" s="159">
        <v>0</v>
      </c>
      <c r="T504" s="160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1" t="s">
        <v>108</v>
      </c>
      <c r="AT504" s="161" t="s">
        <v>170</v>
      </c>
      <c r="AU504" s="161" t="s">
        <v>84</v>
      </c>
      <c r="AY504" s="18" t="s">
        <v>168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18" t="s">
        <v>82</v>
      </c>
      <c r="BK504" s="162">
        <f>ROUND(I504*H504,2)</f>
        <v>0</v>
      </c>
      <c r="BL504" s="18" t="s">
        <v>108</v>
      </c>
      <c r="BM504" s="161" t="s">
        <v>1452</v>
      </c>
    </row>
    <row r="505" spans="1:65" s="2" customFormat="1" ht="19.5">
      <c r="A505" s="33"/>
      <c r="B505" s="34"/>
      <c r="C505" s="33"/>
      <c r="D505" s="163" t="s">
        <v>175</v>
      </c>
      <c r="E505" s="33"/>
      <c r="F505" s="164" t="s">
        <v>1451</v>
      </c>
      <c r="G505" s="33"/>
      <c r="H505" s="33"/>
      <c r="I505" s="165"/>
      <c r="J505" s="33"/>
      <c r="K505" s="33"/>
      <c r="L505" s="34"/>
      <c r="M505" s="166"/>
      <c r="N505" s="167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175</v>
      </c>
      <c r="AU505" s="18" t="s">
        <v>84</v>
      </c>
    </row>
    <row r="506" spans="1:65" s="2" customFormat="1" ht="19.5">
      <c r="A506" s="33"/>
      <c r="B506" s="34"/>
      <c r="C506" s="33"/>
      <c r="D506" s="163" t="s">
        <v>177</v>
      </c>
      <c r="E506" s="33"/>
      <c r="F506" s="168" t="s">
        <v>1189</v>
      </c>
      <c r="G506" s="33"/>
      <c r="H506" s="33"/>
      <c r="I506" s="165"/>
      <c r="J506" s="33"/>
      <c r="K506" s="33"/>
      <c r="L506" s="34"/>
      <c r="M506" s="166"/>
      <c r="N506" s="167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8" t="s">
        <v>177</v>
      </c>
      <c r="AU506" s="18" t="s">
        <v>84</v>
      </c>
    </row>
    <row r="507" spans="1:65" s="14" customFormat="1">
      <c r="B507" s="176"/>
      <c r="D507" s="163" t="s">
        <v>179</v>
      </c>
      <c r="E507" s="177" t="s">
        <v>1</v>
      </c>
      <c r="F507" s="178" t="s">
        <v>1453</v>
      </c>
      <c r="H507" s="179">
        <v>4</v>
      </c>
      <c r="I507" s="180"/>
      <c r="L507" s="176"/>
      <c r="M507" s="181"/>
      <c r="N507" s="182"/>
      <c r="O507" s="182"/>
      <c r="P507" s="182"/>
      <c r="Q507" s="182"/>
      <c r="R507" s="182"/>
      <c r="S507" s="182"/>
      <c r="T507" s="183"/>
      <c r="AT507" s="177" t="s">
        <v>179</v>
      </c>
      <c r="AU507" s="177" t="s">
        <v>84</v>
      </c>
      <c r="AV507" s="14" t="s">
        <v>84</v>
      </c>
      <c r="AW507" s="14" t="s">
        <v>31</v>
      </c>
      <c r="AX507" s="14" t="s">
        <v>82</v>
      </c>
      <c r="AY507" s="177" t="s">
        <v>168</v>
      </c>
    </row>
    <row r="508" spans="1:65" s="2" customFormat="1" ht="24.2" customHeight="1">
      <c r="A508" s="33"/>
      <c r="B508" s="149"/>
      <c r="C508" s="200" t="s">
        <v>699</v>
      </c>
      <c r="D508" s="200" t="s">
        <v>523</v>
      </c>
      <c r="E508" s="201" t="s">
        <v>1454</v>
      </c>
      <c r="F508" s="202" t="s">
        <v>1455</v>
      </c>
      <c r="G508" s="203" t="s">
        <v>269</v>
      </c>
      <c r="H508" s="204">
        <v>4</v>
      </c>
      <c r="I508" s="205"/>
      <c r="J508" s="206">
        <f>ROUND(I508*H508,2)</f>
        <v>0</v>
      </c>
      <c r="K508" s="202" t="s">
        <v>1</v>
      </c>
      <c r="L508" s="207"/>
      <c r="M508" s="208" t="s">
        <v>1</v>
      </c>
      <c r="N508" s="209" t="s">
        <v>40</v>
      </c>
      <c r="O508" s="59"/>
      <c r="P508" s="159">
        <f>O508*H508</f>
        <v>0</v>
      </c>
      <c r="Q508" s="159">
        <v>0</v>
      </c>
      <c r="R508" s="159">
        <f>Q508*H508</f>
        <v>0</v>
      </c>
      <c r="S508" s="159">
        <v>0</v>
      </c>
      <c r="T508" s="160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1" t="s">
        <v>244</v>
      </c>
      <c r="AT508" s="161" t="s">
        <v>523</v>
      </c>
      <c r="AU508" s="161" t="s">
        <v>84</v>
      </c>
      <c r="AY508" s="18" t="s">
        <v>168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8" t="s">
        <v>82</v>
      </c>
      <c r="BK508" s="162">
        <f>ROUND(I508*H508,2)</f>
        <v>0</v>
      </c>
      <c r="BL508" s="18" t="s">
        <v>108</v>
      </c>
      <c r="BM508" s="161" t="s">
        <v>1456</v>
      </c>
    </row>
    <row r="509" spans="1:65" s="2" customFormat="1">
      <c r="A509" s="33"/>
      <c r="B509" s="34"/>
      <c r="C509" s="33"/>
      <c r="D509" s="163" t="s">
        <v>175</v>
      </c>
      <c r="E509" s="33"/>
      <c r="F509" s="164" t="s">
        <v>1455</v>
      </c>
      <c r="G509" s="33"/>
      <c r="H509" s="33"/>
      <c r="I509" s="165"/>
      <c r="J509" s="33"/>
      <c r="K509" s="33"/>
      <c r="L509" s="34"/>
      <c r="M509" s="166"/>
      <c r="N509" s="167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8" t="s">
        <v>175</v>
      </c>
      <c r="AU509" s="18" t="s">
        <v>84</v>
      </c>
    </row>
    <row r="510" spans="1:65" s="2" customFormat="1" ht="24.2" customHeight="1">
      <c r="A510" s="33"/>
      <c r="B510" s="149"/>
      <c r="C510" s="150" t="s">
        <v>703</v>
      </c>
      <c r="D510" s="150" t="s">
        <v>170</v>
      </c>
      <c r="E510" s="151" t="s">
        <v>1457</v>
      </c>
      <c r="F510" s="152" t="s">
        <v>1458</v>
      </c>
      <c r="G510" s="153" t="s">
        <v>670</v>
      </c>
      <c r="H510" s="154">
        <v>2</v>
      </c>
      <c r="I510" s="155"/>
      <c r="J510" s="156">
        <f>ROUND(I510*H510,2)</f>
        <v>0</v>
      </c>
      <c r="K510" s="152" t="s">
        <v>1</v>
      </c>
      <c r="L510" s="34"/>
      <c r="M510" s="157" t="s">
        <v>1</v>
      </c>
      <c r="N510" s="158" t="s">
        <v>40</v>
      </c>
      <c r="O510" s="59"/>
      <c r="P510" s="159">
        <f>O510*H510</f>
        <v>0</v>
      </c>
      <c r="Q510" s="159">
        <v>0</v>
      </c>
      <c r="R510" s="159">
        <f>Q510*H510</f>
        <v>0</v>
      </c>
      <c r="S510" s="159">
        <v>0</v>
      </c>
      <c r="T510" s="160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1" t="s">
        <v>108</v>
      </c>
      <c r="AT510" s="161" t="s">
        <v>170</v>
      </c>
      <c r="AU510" s="161" t="s">
        <v>84</v>
      </c>
      <c r="AY510" s="18" t="s">
        <v>168</v>
      </c>
      <c r="BE510" s="162">
        <f>IF(N510="základní",J510,0)</f>
        <v>0</v>
      </c>
      <c r="BF510" s="162">
        <f>IF(N510="snížená",J510,0)</f>
        <v>0</v>
      </c>
      <c r="BG510" s="162">
        <f>IF(N510="zákl. přenesená",J510,0)</f>
        <v>0</v>
      </c>
      <c r="BH510" s="162">
        <f>IF(N510="sníž. přenesená",J510,0)</f>
        <v>0</v>
      </c>
      <c r="BI510" s="162">
        <f>IF(N510="nulová",J510,0)</f>
        <v>0</v>
      </c>
      <c r="BJ510" s="18" t="s">
        <v>82</v>
      </c>
      <c r="BK510" s="162">
        <f>ROUND(I510*H510,2)</f>
        <v>0</v>
      </c>
      <c r="BL510" s="18" t="s">
        <v>108</v>
      </c>
      <c r="BM510" s="161" t="s">
        <v>1459</v>
      </c>
    </row>
    <row r="511" spans="1:65" s="2" customFormat="1" ht="19.5">
      <c r="A511" s="33"/>
      <c r="B511" s="34"/>
      <c r="C511" s="33"/>
      <c r="D511" s="163" t="s">
        <v>175</v>
      </c>
      <c r="E511" s="33"/>
      <c r="F511" s="164" t="s">
        <v>1460</v>
      </c>
      <c r="G511" s="33"/>
      <c r="H511" s="33"/>
      <c r="I511" s="165"/>
      <c r="J511" s="33"/>
      <c r="K511" s="33"/>
      <c r="L511" s="34"/>
      <c r="M511" s="166"/>
      <c r="N511" s="167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175</v>
      </c>
      <c r="AU511" s="18" t="s">
        <v>84</v>
      </c>
    </row>
    <row r="512" spans="1:65" s="2" customFormat="1" ht="19.5">
      <c r="A512" s="33"/>
      <c r="B512" s="34"/>
      <c r="C512" s="33"/>
      <c r="D512" s="163" t="s">
        <v>177</v>
      </c>
      <c r="E512" s="33"/>
      <c r="F512" s="168" t="s">
        <v>1189</v>
      </c>
      <c r="G512" s="33"/>
      <c r="H512" s="33"/>
      <c r="I512" s="165"/>
      <c r="J512" s="33"/>
      <c r="K512" s="33"/>
      <c r="L512" s="34"/>
      <c r="M512" s="166"/>
      <c r="N512" s="167"/>
      <c r="O512" s="59"/>
      <c r="P512" s="59"/>
      <c r="Q512" s="59"/>
      <c r="R512" s="59"/>
      <c r="S512" s="59"/>
      <c r="T512" s="60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T512" s="18" t="s">
        <v>177</v>
      </c>
      <c r="AU512" s="18" t="s">
        <v>84</v>
      </c>
    </row>
    <row r="513" spans="1:65" s="14" customFormat="1">
      <c r="B513" s="176"/>
      <c r="D513" s="163" t="s">
        <v>179</v>
      </c>
      <c r="E513" s="177" t="s">
        <v>1</v>
      </c>
      <c r="F513" s="178" t="s">
        <v>84</v>
      </c>
      <c r="H513" s="179">
        <v>2</v>
      </c>
      <c r="I513" s="180"/>
      <c r="L513" s="176"/>
      <c r="M513" s="181"/>
      <c r="N513" s="182"/>
      <c r="O513" s="182"/>
      <c r="P513" s="182"/>
      <c r="Q513" s="182"/>
      <c r="R513" s="182"/>
      <c r="S513" s="182"/>
      <c r="T513" s="183"/>
      <c r="AT513" s="177" t="s">
        <v>179</v>
      </c>
      <c r="AU513" s="177" t="s">
        <v>84</v>
      </c>
      <c r="AV513" s="14" t="s">
        <v>84</v>
      </c>
      <c r="AW513" s="14" t="s">
        <v>31</v>
      </c>
      <c r="AX513" s="14" t="s">
        <v>82</v>
      </c>
      <c r="AY513" s="177" t="s">
        <v>168</v>
      </c>
    </row>
    <row r="514" spans="1:65" s="2" customFormat="1" ht="24.2" customHeight="1">
      <c r="A514" s="33"/>
      <c r="B514" s="149"/>
      <c r="C514" s="200" t="s">
        <v>712</v>
      </c>
      <c r="D514" s="200" t="s">
        <v>523</v>
      </c>
      <c r="E514" s="201" t="s">
        <v>1461</v>
      </c>
      <c r="F514" s="202" t="s">
        <v>1462</v>
      </c>
      <c r="G514" s="203" t="s">
        <v>670</v>
      </c>
      <c r="H514" s="204">
        <v>2</v>
      </c>
      <c r="I514" s="205"/>
      <c r="J514" s="206">
        <f>ROUND(I514*H514,2)</f>
        <v>0</v>
      </c>
      <c r="K514" s="202" t="s">
        <v>187</v>
      </c>
      <c r="L514" s="207"/>
      <c r="M514" s="208" t="s">
        <v>1</v>
      </c>
      <c r="N514" s="209" t="s">
        <v>40</v>
      </c>
      <c r="O514" s="59"/>
      <c r="P514" s="159">
        <f>O514*H514</f>
        <v>0</v>
      </c>
      <c r="Q514" s="159">
        <v>1.1999999999999999E-3</v>
      </c>
      <c r="R514" s="159">
        <f>Q514*H514</f>
        <v>2.3999999999999998E-3</v>
      </c>
      <c r="S514" s="159">
        <v>0</v>
      </c>
      <c r="T514" s="160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1" t="s">
        <v>244</v>
      </c>
      <c r="AT514" s="161" t="s">
        <v>523</v>
      </c>
      <c r="AU514" s="161" t="s">
        <v>84</v>
      </c>
      <c r="AY514" s="18" t="s">
        <v>168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18" t="s">
        <v>82</v>
      </c>
      <c r="BK514" s="162">
        <f>ROUND(I514*H514,2)</f>
        <v>0</v>
      </c>
      <c r="BL514" s="18" t="s">
        <v>108</v>
      </c>
      <c r="BM514" s="161" t="s">
        <v>1463</v>
      </c>
    </row>
    <row r="515" spans="1:65" s="2" customFormat="1">
      <c r="A515" s="33"/>
      <c r="B515" s="34"/>
      <c r="C515" s="33"/>
      <c r="D515" s="163" t="s">
        <v>175</v>
      </c>
      <c r="E515" s="33"/>
      <c r="F515" s="164" t="s">
        <v>1462</v>
      </c>
      <c r="G515" s="33"/>
      <c r="H515" s="33"/>
      <c r="I515" s="165"/>
      <c r="J515" s="33"/>
      <c r="K515" s="33"/>
      <c r="L515" s="34"/>
      <c r="M515" s="166"/>
      <c r="N515" s="167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T515" s="18" t="s">
        <v>175</v>
      </c>
      <c r="AU515" s="18" t="s">
        <v>84</v>
      </c>
    </row>
    <row r="516" spans="1:65" s="2" customFormat="1" ht="24.2" customHeight="1">
      <c r="A516" s="33"/>
      <c r="B516" s="149"/>
      <c r="C516" s="150" t="s">
        <v>719</v>
      </c>
      <c r="D516" s="150" t="s">
        <v>170</v>
      </c>
      <c r="E516" s="151" t="s">
        <v>1464</v>
      </c>
      <c r="F516" s="152" t="s">
        <v>1465</v>
      </c>
      <c r="G516" s="153" t="s">
        <v>670</v>
      </c>
      <c r="H516" s="154">
        <v>6</v>
      </c>
      <c r="I516" s="155"/>
      <c r="J516" s="156">
        <f>ROUND(I516*H516,2)</f>
        <v>0</v>
      </c>
      <c r="K516" s="152" t="s">
        <v>187</v>
      </c>
      <c r="L516" s="34"/>
      <c r="M516" s="157" t="s">
        <v>1</v>
      </c>
      <c r="N516" s="158" t="s">
        <v>40</v>
      </c>
      <c r="O516" s="59"/>
      <c r="P516" s="159">
        <f>O516*H516</f>
        <v>0</v>
      </c>
      <c r="Q516" s="159">
        <v>0</v>
      </c>
      <c r="R516" s="159">
        <f>Q516*H516</f>
        <v>0</v>
      </c>
      <c r="S516" s="159">
        <v>0</v>
      </c>
      <c r="T516" s="160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1" t="s">
        <v>108</v>
      </c>
      <c r="AT516" s="161" t="s">
        <v>170</v>
      </c>
      <c r="AU516" s="161" t="s">
        <v>84</v>
      </c>
      <c r="AY516" s="18" t="s">
        <v>168</v>
      </c>
      <c r="BE516" s="162">
        <f>IF(N516="základní",J516,0)</f>
        <v>0</v>
      </c>
      <c r="BF516" s="162">
        <f>IF(N516="snížená",J516,0)</f>
        <v>0</v>
      </c>
      <c r="BG516" s="162">
        <f>IF(N516="zákl. přenesená",J516,0)</f>
        <v>0</v>
      </c>
      <c r="BH516" s="162">
        <f>IF(N516="sníž. přenesená",J516,0)</f>
        <v>0</v>
      </c>
      <c r="BI516" s="162">
        <f>IF(N516="nulová",J516,0)</f>
        <v>0</v>
      </c>
      <c r="BJ516" s="18" t="s">
        <v>82</v>
      </c>
      <c r="BK516" s="162">
        <f>ROUND(I516*H516,2)</f>
        <v>0</v>
      </c>
      <c r="BL516" s="18" t="s">
        <v>108</v>
      </c>
      <c r="BM516" s="161" t="s">
        <v>1466</v>
      </c>
    </row>
    <row r="517" spans="1:65" s="2" customFormat="1" ht="19.5">
      <c r="A517" s="33"/>
      <c r="B517" s="34"/>
      <c r="C517" s="33"/>
      <c r="D517" s="163" t="s">
        <v>175</v>
      </c>
      <c r="E517" s="33"/>
      <c r="F517" s="164" t="s">
        <v>1460</v>
      </c>
      <c r="G517" s="33"/>
      <c r="H517" s="33"/>
      <c r="I517" s="165"/>
      <c r="J517" s="33"/>
      <c r="K517" s="33"/>
      <c r="L517" s="34"/>
      <c r="M517" s="166"/>
      <c r="N517" s="167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175</v>
      </c>
      <c r="AU517" s="18" t="s">
        <v>84</v>
      </c>
    </row>
    <row r="518" spans="1:65" s="2" customFormat="1" ht="19.5">
      <c r="A518" s="33"/>
      <c r="B518" s="34"/>
      <c r="C518" s="33"/>
      <c r="D518" s="163" t="s">
        <v>177</v>
      </c>
      <c r="E518" s="33"/>
      <c r="F518" s="168" t="s">
        <v>1189</v>
      </c>
      <c r="G518" s="33"/>
      <c r="H518" s="33"/>
      <c r="I518" s="165"/>
      <c r="J518" s="33"/>
      <c r="K518" s="33"/>
      <c r="L518" s="34"/>
      <c r="M518" s="166"/>
      <c r="N518" s="167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177</v>
      </c>
      <c r="AU518" s="18" t="s">
        <v>84</v>
      </c>
    </row>
    <row r="519" spans="1:65" s="14" customFormat="1">
      <c r="B519" s="176"/>
      <c r="D519" s="163" t="s">
        <v>179</v>
      </c>
      <c r="E519" s="177" t="s">
        <v>1</v>
      </c>
      <c r="F519" s="178" t="s">
        <v>1467</v>
      </c>
      <c r="H519" s="179">
        <v>2</v>
      </c>
      <c r="I519" s="180"/>
      <c r="L519" s="176"/>
      <c r="M519" s="181"/>
      <c r="N519" s="182"/>
      <c r="O519" s="182"/>
      <c r="P519" s="182"/>
      <c r="Q519" s="182"/>
      <c r="R519" s="182"/>
      <c r="S519" s="182"/>
      <c r="T519" s="183"/>
      <c r="AT519" s="177" t="s">
        <v>179</v>
      </c>
      <c r="AU519" s="177" t="s">
        <v>84</v>
      </c>
      <c r="AV519" s="14" t="s">
        <v>84</v>
      </c>
      <c r="AW519" s="14" t="s">
        <v>31</v>
      </c>
      <c r="AX519" s="14" t="s">
        <v>75</v>
      </c>
      <c r="AY519" s="177" t="s">
        <v>168</v>
      </c>
    </row>
    <row r="520" spans="1:65" s="14" customFormat="1">
      <c r="B520" s="176"/>
      <c r="D520" s="163" t="s">
        <v>179</v>
      </c>
      <c r="E520" s="177" t="s">
        <v>1</v>
      </c>
      <c r="F520" s="178" t="s">
        <v>1468</v>
      </c>
      <c r="H520" s="179">
        <v>2</v>
      </c>
      <c r="I520" s="180"/>
      <c r="L520" s="176"/>
      <c r="M520" s="181"/>
      <c r="N520" s="182"/>
      <c r="O520" s="182"/>
      <c r="P520" s="182"/>
      <c r="Q520" s="182"/>
      <c r="R520" s="182"/>
      <c r="S520" s="182"/>
      <c r="T520" s="183"/>
      <c r="AT520" s="177" t="s">
        <v>179</v>
      </c>
      <c r="AU520" s="177" t="s">
        <v>84</v>
      </c>
      <c r="AV520" s="14" t="s">
        <v>84</v>
      </c>
      <c r="AW520" s="14" t="s">
        <v>31</v>
      </c>
      <c r="AX520" s="14" t="s">
        <v>75</v>
      </c>
      <c r="AY520" s="177" t="s">
        <v>168</v>
      </c>
    </row>
    <row r="521" spans="1:65" s="14" customFormat="1">
      <c r="B521" s="176"/>
      <c r="D521" s="163" t="s">
        <v>179</v>
      </c>
      <c r="E521" s="177" t="s">
        <v>1</v>
      </c>
      <c r="F521" s="178" t="s">
        <v>1469</v>
      </c>
      <c r="H521" s="179">
        <v>2</v>
      </c>
      <c r="I521" s="180"/>
      <c r="L521" s="176"/>
      <c r="M521" s="181"/>
      <c r="N521" s="182"/>
      <c r="O521" s="182"/>
      <c r="P521" s="182"/>
      <c r="Q521" s="182"/>
      <c r="R521" s="182"/>
      <c r="S521" s="182"/>
      <c r="T521" s="183"/>
      <c r="AT521" s="177" t="s">
        <v>179</v>
      </c>
      <c r="AU521" s="177" t="s">
        <v>84</v>
      </c>
      <c r="AV521" s="14" t="s">
        <v>84</v>
      </c>
      <c r="AW521" s="14" t="s">
        <v>31</v>
      </c>
      <c r="AX521" s="14" t="s">
        <v>75</v>
      </c>
      <c r="AY521" s="177" t="s">
        <v>168</v>
      </c>
    </row>
    <row r="522" spans="1:65" s="15" customFormat="1">
      <c r="B522" s="184"/>
      <c r="D522" s="163" t="s">
        <v>179</v>
      </c>
      <c r="E522" s="185" t="s">
        <v>1</v>
      </c>
      <c r="F522" s="186" t="s">
        <v>184</v>
      </c>
      <c r="H522" s="187">
        <v>6</v>
      </c>
      <c r="I522" s="188"/>
      <c r="L522" s="184"/>
      <c r="M522" s="189"/>
      <c r="N522" s="190"/>
      <c r="O522" s="190"/>
      <c r="P522" s="190"/>
      <c r="Q522" s="190"/>
      <c r="R522" s="190"/>
      <c r="S522" s="190"/>
      <c r="T522" s="191"/>
      <c r="AT522" s="185" t="s">
        <v>179</v>
      </c>
      <c r="AU522" s="185" t="s">
        <v>84</v>
      </c>
      <c r="AV522" s="15" t="s">
        <v>108</v>
      </c>
      <c r="AW522" s="15" t="s">
        <v>31</v>
      </c>
      <c r="AX522" s="15" t="s">
        <v>82</v>
      </c>
      <c r="AY522" s="185" t="s">
        <v>168</v>
      </c>
    </row>
    <row r="523" spans="1:65" s="2" customFormat="1" ht="16.5" customHeight="1">
      <c r="A523" s="33"/>
      <c r="B523" s="149"/>
      <c r="C523" s="200" t="s">
        <v>725</v>
      </c>
      <c r="D523" s="200" t="s">
        <v>523</v>
      </c>
      <c r="E523" s="201" t="s">
        <v>1470</v>
      </c>
      <c r="F523" s="202" t="s">
        <v>1471</v>
      </c>
      <c r="G523" s="203" t="s">
        <v>269</v>
      </c>
      <c r="H523" s="204">
        <v>2</v>
      </c>
      <c r="I523" s="205"/>
      <c r="J523" s="206">
        <f>ROUND(I523*H523,2)</f>
        <v>0</v>
      </c>
      <c r="K523" s="202" t="s">
        <v>1</v>
      </c>
      <c r="L523" s="207"/>
      <c r="M523" s="208" t="s">
        <v>1</v>
      </c>
      <c r="N523" s="209" t="s">
        <v>40</v>
      </c>
      <c r="O523" s="59"/>
      <c r="P523" s="159">
        <f>O523*H523</f>
        <v>0</v>
      </c>
      <c r="Q523" s="159">
        <v>0</v>
      </c>
      <c r="R523" s="159">
        <f>Q523*H523</f>
        <v>0</v>
      </c>
      <c r="S523" s="159">
        <v>0</v>
      </c>
      <c r="T523" s="160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1" t="s">
        <v>244</v>
      </c>
      <c r="AT523" s="161" t="s">
        <v>523</v>
      </c>
      <c r="AU523" s="161" t="s">
        <v>84</v>
      </c>
      <c r="AY523" s="18" t="s">
        <v>168</v>
      </c>
      <c r="BE523" s="162">
        <f>IF(N523="základní",J523,0)</f>
        <v>0</v>
      </c>
      <c r="BF523" s="162">
        <f>IF(N523="snížená",J523,0)</f>
        <v>0</v>
      </c>
      <c r="BG523" s="162">
        <f>IF(N523="zákl. přenesená",J523,0)</f>
        <v>0</v>
      </c>
      <c r="BH523" s="162">
        <f>IF(N523="sníž. přenesená",J523,0)</f>
        <v>0</v>
      </c>
      <c r="BI523" s="162">
        <f>IF(N523="nulová",J523,0)</f>
        <v>0</v>
      </c>
      <c r="BJ523" s="18" t="s">
        <v>82</v>
      </c>
      <c r="BK523" s="162">
        <f>ROUND(I523*H523,2)</f>
        <v>0</v>
      </c>
      <c r="BL523" s="18" t="s">
        <v>108</v>
      </c>
      <c r="BM523" s="161" t="s">
        <v>1472</v>
      </c>
    </row>
    <row r="524" spans="1:65" s="2" customFormat="1">
      <c r="A524" s="33"/>
      <c r="B524" s="34"/>
      <c r="C524" s="33"/>
      <c r="D524" s="163" t="s">
        <v>175</v>
      </c>
      <c r="E524" s="33"/>
      <c r="F524" s="164" t="s">
        <v>1471</v>
      </c>
      <c r="G524" s="33"/>
      <c r="H524" s="33"/>
      <c r="I524" s="165"/>
      <c r="J524" s="33"/>
      <c r="K524" s="33"/>
      <c r="L524" s="34"/>
      <c r="M524" s="166"/>
      <c r="N524" s="167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8" t="s">
        <v>175</v>
      </c>
      <c r="AU524" s="18" t="s">
        <v>84</v>
      </c>
    </row>
    <row r="525" spans="1:65" s="2" customFormat="1" ht="16.5" customHeight="1">
      <c r="A525" s="33"/>
      <c r="B525" s="149"/>
      <c r="C525" s="200" t="s">
        <v>733</v>
      </c>
      <c r="D525" s="200" t="s">
        <v>523</v>
      </c>
      <c r="E525" s="201" t="s">
        <v>1473</v>
      </c>
      <c r="F525" s="202" t="s">
        <v>1474</v>
      </c>
      <c r="G525" s="203" t="s">
        <v>269</v>
      </c>
      <c r="H525" s="204">
        <v>2</v>
      </c>
      <c r="I525" s="205"/>
      <c r="J525" s="206">
        <f>ROUND(I525*H525,2)</f>
        <v>0</v>
      </c>
      <c r="K525" s="202" t="s">
        <v>1</v>
      </c>
      <c r="L525" s="207"/>
      <c r="M525" s="208" t="s">
        <v>1</v>
      </c>
      <c r="N525" s="209" t="s">
        <v>40</v>
      </c>
      <c r="O525" s="59"/>
      <c r="P525" s="159">
        <f>O525*H525</f>
        <v>0</v>
      </c>
      <c r="Q525" s="159">
        <v>0</v>
      </c>
      <c r="R525" s="159">
        <f>Q525*H525</f>
        <v>0</v>
      </c>
      <c r="S525" s="159">
        <v>0</v>
      </c>
      <c r="T525" s="160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1" t="s">
        <v>244</v>
      </c>
      <c r="AT525" s="161" t="s">
        <v>523</v>
      </c>
      <c r="AU525" s="161" t="s">
        <v>84</v>
      </c>
      <c r="AY525" s="18" t="s">
        <v>168</v>
      </c>
      <c r="BE525" s="162">
        <f>IF(N525="základní",J525,0)</f>
        <v>0</v>
      </c>
      <c r="BF525" s="162">
        <f>IF(N525="snížená",J525,0)</f>
        <v>0</v>
      </c>
      <c r="BG525" s="162">
        <f>IF(N525="zákl. přenesená",J525,0)</f>
        <v>0</v>
      </c>
      <c r="BH525" s="162">
        <f>IF(N525="sníž. přenesená",J525,0)</f>
        <v>0</v>
      </c>
      <c r="BI525" s="162">
        <f>IF(N525="nulová",J525,0)</f>
        <v>0</v>
      </c>
      <c r="BJ525" s="18" t="s">
        <v>82</v>
      </c>
      <c r="BK525" s="162">
        <f>ROUND(I525*H525,2)</f>
        <v>0</v>
      </c>
      <c r="BL525" s="18" t="s">
        <v>108</v>
      </c>
      <c r="BM525" s="161" t="s">
        <v>1475</v>
      </c>
    </row>
    <row r="526" spans="1:65" s="2" customFormat="1">
      <c r="A526" s="33"/>
      <c r="B526" s="34"/>
      <c r="C526" s="33"/>
      <c r="D526" s="163" t="s">
        <v>175</v>
      </c>
      <c r="E526" s="33"/>
      <c r="F526" s="164" t="s">
        <v>1474</v>
      </c>
      <c r="G526" s="33"/>
      <c r="H526" s="33"/>
      <c r="I526" s="165"/>
      <c r="J526" s="33"/>
      <c r="K526" s="33"/>
      <c r="L526" s="34"/>
      <c r="M526" s="166"/>
      <c r="N526" s="167"/>
      <c r="O526" s="59"/>
      <c r="P526" s="59"/>
      <c r="Q526" s="59"/>
      <c r="R526" s="59"/>
      <c r="S526" s="59"/>
      <c r="T526" s="60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175</v>
      </c>
      <c r="AU526" s="18" t="s">
        <v>84</v>
      </c>
    </row>
    <row r="527" spans="1:65" s="2" customFormat="1" ht="16.5" customHeight="1">
      <c r="A527" s="33"/>
      <c r="B527" s="149"/>
      <c r="C527" s="200" t="s">
        <v>740</v>
      </c>
      <c r="D527" s="200" t="s">
        <v>523</v>
      </c>
      <c r="E527" s="201" t="s">
        <v>1476</v>
      </c>
      <c r="F527" s="202" t="s">
        <v>1477</v>
      </c>
      <c r="G527" s="203" t="s">
        <v>269</v>
      </c>
      <c r="H527" s="204">
        <v>2</v>
      </c>
      <c r="I527" s="205"/>
      <c r="J527" s="206">
        <f>ROUND(I527*H527,2)</f>
        <v>0</v>
      </c>
      <c r="K527" s="202" t="s">
        <v>1</v>
      </c>
      <c r="L527" s="207"/>
      <c r="M527" s="208" t="s">
        <v>1</v>
      </c>
      <c r="N527" s="209" t="s">
        <v>40</v>
      </c>
      <c r="O527" s="59"/>
      <c r="P527" s="159">
        <f>O527*H527</f>
        <v>0</v>
      </c>
      <c r="Q527" s="159">
        <v>0</v>
      </c>
      <c r="R527" s="159">
        <f>Q527*H527</f>
        <v>0</v>
      </c>
      <c r="S527" s="159">
        <v>0</v>
      </c>
      <c r="T527" s="160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1" t="s">
        <v>244</v>
      </c>
      <c r="AT527" s="161" t="s">
        <v>523</v>
      </c>
      <c r="AU527" s="161" t="s">
        <v>84</v>
      </c>
      <c r="AY527" s="18" t="s">
        <v>168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82</v>
      </c>
      <c r="BK527" s="162">
        <f>ROUND(I527*H527,2)</f>
        <v>0</v>
      </c>
      <c r="BL527" s="18" t="s">
        <v>108</v>
      </c>
      <c r="BM527" s="161" t="s">
        <v>1478</v>
      </c>
    </row>
    <row r="528" spans="1:65" s="2" customFormat="1">
      <c r="A528" s="33"/>
      <c r="B528" s="34"/>
      <c r="C528" s="33"/>
      <c r="D528" s="163" t="s">
        <v>175</v>
      </c>
      <c r="E528" s="33"/>
      <c r="F528" s="164" t="s">
        <v>1477</v>
      </c>
      <c r="G528" s="33"/>
      <c r="H528" s="33"/>
      <c r="I528" s="165"/>
      <c r="J528" s="33"/>
      <c r="K528" s="33"/>
      <c r="L528" s="34"/>
      <c r="M528" s="166"/>
      <c r="N528" s="167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175</v>
      </c>
      <c r="AU528" s="18" t="s">
        <v>84</v>
      </c>
    </row>
    <row r="529" spans="1:65" s="2" customFormat="1" ht="24.2" customHeight="1">
      <c r="A529" s="33"/>
      <c r="B529" s="149"/>
      <c r="C529" s="150" t="s">
        <v>751</v>
      </c>
      <c r="D529" s="150" t="s">
        <v>170</v>
      </c>
      <c r="E529" s="151" t="s">
        <v>1479</v>
      </c>
      <c r="F529" s="152" t="s">
        <v>1480</v>
      </c>
      <c r="G529" s="153" t="s">
        <v>670</v>
      </c>
      <c r="H529" s="154">
        <v>2</v>
      </c>
      <c r="I529" s="155"/>
      <c r="J529" s="156">
        <f>ROUND(I529*H529,2)</f>
        <v>0</v>
      </c>
      <c r="K529" s="152" t="s">
        <v>1</v>
      </c>
      <c r="L529" s="34"/>
      <c r="M529" s="157" t="s">
        <v>1</v>
      </c>
      <c r="N529" s="158" t="s">
        <v>40</v>
      </c>
      <c r="O529" s="59"/>
      <c r="P529" s="159">
        <f>O529*H529</f>
        <v>0</v>
      </c>
      <c r="Q529" s="159">
        <v>1E-4</v>
      </c>
      <c r="R529" s="159">
        <f>Q529*H529</f>
        <v>2.0000000000000001E-4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108</v>
      </c>
      <c r="AT529" s="161" t="s">
        <v>170</v>
      </c>
      <c r="AU529" s="161" t="s">
        <v>84</v>
      </c>
      <c r="AY529" s="18" t="s">
        <v>168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82</v>
      </c>
      <c r="BK529" s="162">
        <f>ROUND(I529*H529,2)</f>
        <v>0</v>
      </c>
      <c r="BL529" s="18" t="s">
        <v>108</v>
      </c>
      <c r="BM529" s="161" t="s">
        <v>1481</v>
      </c>
    </row>
    <row r="530" spans="1:65" s="2" customFormat="1" ht="19.5">
      <c r="A530" s="33"/>
      <c r="B530" s="34"/>
      <c r="C530" s="33"/>
      <c r="D530" s="163" t="s">
        <v>175</v>
      </c>
      <c r="E530" s="33"/>
      <c r="F530" s="164" t="s">
        <v>1480</v>
      </c>
      <c r="G530" s="33"/>
      <c r="H530" s="33"/>
      <c r="I530" s="165"/>
      <c r="J530" s="33"/>
      <c r="K530" s="33"/>
      <c r="L530" s="34"/>
      <c r="M530" s="166"/>
      <c r="N530" s="167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175</v>
      </c>
      <c r="AU530" s="18" t="s">
        <v>84</v>
      </c>
    </row>
    <row r="531" spans="1:65" s="2" customFormat="1" ht="19.5">
      <c r="A531" s="33"/>
      <c r="B531" s="34"/>
      <c r="C531" s="33"/>
      <c r="D531" s="163" t="s">
        <v>177</v>
      </c>
      <c r="E531" s="33"/>
      <c r="F531" s="168" t="s">
        <v>1189</v>
      </c>
      <c r="G531" s="33"/>
      <c r="H531" s="33"/>
      <c r="I531" s="165"/>
      <c r="J531" s="33"/>
      <c r="K531" s="33"/>
      <c r="L531" s="34"/>
      <c r="M531" s="166"/>
      <c r="N531" s="167"/>
      <c r="O531" s="59"/>
      <c r="P531" s="59"/>
      <c r="Q531" s="59"/>
      <c r="R531" s="59"/>
      <c r="S531" s="59"/>
      <c r="T531" s="60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8" t="s">
        <v>177</v>
      </c>
      <c r="AU531" s="18" t="s">
        <v>84</v>
      </c>
    </row>
    <row r="532" spans="1:65" s="14" customFormat="1">
      <c r="B532" s="176"/>
      <c r="D532" s="163" t="s">
        <v>179</v>
      </c>
      <c r="E532" s="177" t="s">
        <v>1</v>
      </c>
      <c r="F532" s="178" t="s">
        <v>1482</v>
      </c>
      <c r="H532" s="179">
        <v>2</v>
      </c>
      <c r="I532" s="180"/>
      <c r="L532" s="176"/>
      <c r="M532" s="181"/>
      <c r="N532" s="182"/>
      <c r="O532" s="182"/>
      <c r="P532" s="182"/>
      <c r="Q532" s="182"/>
      <c r="R532" s="182"/>
      <c r="S532" s="182"/>
      <c r="T532" s="183"/>
      <c r="AT532" s="177" t="s">
        <v>179</v>
      </c>
      <c r="AU532" s="177" t="s">
        <v>84</v>
      </c>
      <c r="AV532" s="14" t="s">
        <v>84</v>
      </c>
      <c r="AW532" s="14" t="s">
        <v>31</v>
      </c>
      <c r="AX532" s="14" t="s">
        <v>82</v>
      </c>
      <c r="AY532" s="177" t="s">
        <v>168</v>
      </c>
    </row>
    <row r="533" spans="1:65" s="2" customFormat="1" ht="24.2" customHeight="1">
      <c r="A533" s="33"/>
      <c r="B533" s="149"/>
      <c r="C533" s="200" t="s">
        <v>757</v>
      </c>
      <c r="D533" s="200" t="s">
        <v>523</v>
      </c>
      <c r="E533" s="201" t="s">
        <v>1483</v>
      </c>
      <c r="F533" s="202" t="s">
        <v>1484</v>
      </c>
      <c r="G533" s="203" t="s">
        <v>269</v>
      </c>
      <c r="H533" s="204">
        <v>2</v>
      </c>
      <c r="I533" s="205"/>
      <c r="J533" s="206">
        <f>ROUND(I533*H533,2)</f>
        <v>0</v>
      </c>
      <c r="K533" s="202" t="s">
        <v>1</v>
      </c>
      <c r="L533" s="207"/>
      <c r="M533" s="208" t="s">
        <v>1</v>
      </c>
      <c r="N533" s="209" t="s">
        <v>40</v>
      </c>
      <c r="O533" s="59"/>
      <c r="P533" s="159">
        <f>O533*H533</f>
        <v>0</v>
      </c>
      <c r="Q533" s="159">
        <v>0</v>
      </c>
      <c r="R533" s="159">
        <f>Q533*H533</f>
        <v>0</v>
      </c>
      <c r="S533" s="159">
        <v>0</v>
      </c>
      <c r="T533" s="160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1" t="s">
        <v>244</v>
      </c>
      <c r="AT533" s="161" t="s">
        <v>523</v>
      </c>
      <c r="AU533" s="161" t="s">
        <v>84</v>
      </c>
      <c r="AY533" s="18" t="s">
        <v>168</v>
      </c>
      <c r="BE533" s="162">
        <f>IF(N533="základní",J533,0)</f>
        <v>0</v>
      </c>
      <c r="BF533" s="162">
        <f>IF(N533="snížená",J533,0)</f>
        <v>0</v>
      </c>
      <c r="BG533" s="162">
        <f>IF(N533="zákl. přenesená",J533,0)</f>
        <v>0</v>
      </c>
      <c r="BH533" s="162">
        <f>IF(N533="sníž. přenesená",J533,0)</f>
        <v>0</v>
      </c>
      <c r="BI533" s="162">
        <f>IF(N533="nulová",J533,0)</f>
        <v>0</v>
      </c>
      <c r="BJ533" s="18" t="s">
        <v>82</v>
      </c>
      <c r="BK533" s="162">
        <f>ROUND(I533*H533,2)</f>
        <v>0</v>
      </c>
      <c r="BL533" s="18" t="s">
        <v>108</v>
      </c>
      <c r="BM533" s="161" t="s">
        <v>1485</v>
      </c>
    </row>
    <row r="534" spans="1:65" s="2" customFormat="1">
      <c r="A534" s="33"/>
      <c r="B534" s="34"/>
      <c r="C534" s="33"/>
      <c r="D534" s="163" t="s">
        <v>175</v>
      </c>
      <c r="E534" s="33"/>
      <c r="F534" s="164" t="s">
        <v>1484</v>
      </c>
      <c r="G534" s="33"/>
      <c r="H534" s="33"/>
      <c r="I534" s="165"/>
      <c r="J534" s="33"/>
      <c r="K534" s="33"/>
      <c r="L534" s="34"/>
      <c r="M534" s="166"/>
      <c r="N534" s="167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T534" s="18" t="s">
        <v>175</v>
      </c>
      <c r="AU534" s="18" t="s">
        <v>84</v>
      </c>
    </row>
    <row r="535" spans="1:65" s="2" customFormat="1" ht="24.2" customHeight="1">
      <c r="A535" s="33"/>
      <c r="B535" s="149"/>
      <c r="C535" s="150" t="s">
        <v>767</v>
      </c>
      <c r="D535" s="150" t="s">
        <v>170</v>
      </c>
      <c r="E535" s="151" t="s">
        <v>1486</v>
      </c>
      <c r="F535" s="152" t="s">
        <v>1487</v>
      </c>
      <c r="G535" s="153" t="s">
        <v>670</v>
      </c>
      <c r="H535" s="154">
        <v>2</v>
      </c>
      <c r="I535" s="155"/>
      <c r="J535" s="156">
        <f>ROUND(I535*H535,2)</f>
        <v>0</v>
      </c>
      <c r="K535" s="152" t="s">
        <v>187</v>
      </c>
      <c r="L535" s="34"/>
      <c r="M535" s="157" t="s">
        <v>1</v>
      </c>
      <c r="N535" s="158" t="s">
        <v>40</v>
      </c>
      <c r="O535" s="59"/>
      <c r="P535" s="159">
        <f>O535*H535</f>
        <v>0</v>
      </c>
      <c r="Q535" s="159">
        <v>0</v>
      </c>
      <c r="R535" s="159">
        <f>Q535*H535</f>
        <v>0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108</v>
      </c>
      <c r="AT535" s="161" t="s">
        <v>170</v>
      </c>
      <c r="AU535" s="161" t="s">
        <v>84</v>
      </c>
      <c r="AY535" s="18" t="s">
        <v>168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82</v>
      </c>
      <c r="BK535" s="162">
        <f>ROUND(I535*H535,2)</f>
        <v>0</v>
      </c>
      <c r="BL535" s="18" t="s">
        <v>108</v>
      </c>
      <c r="BM535" s="161" t="s">
        <v>1488</v>
      </c>
    </row>
    <row r="536" spans="1:65" s="2" customFormat="1" ht="19.5">
      <c r="A536" s="33"/>
      <c r="B536" s="34"/>
      <c r="C536" s="33"/>
      <c r="D536" s="163" t="s">
        <v>175</v>
      </c>
      <c r="E536" s="33"/>
      <c r="F536" s="164" t="s">
        <v>1489</v>
      </c>
      <c r="G536" s="33"/>
      <c r="H536" s="33"/>
      <c r="I536" s="165"/>
      <c r="J536" s="33"/>
      <c r="K536" s="33"/>
      <c r="L536" s="34"/>
      <c r="M536" s="166"/>
      <c r="N536" s="167"/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T536" s="18" t="s">
        <v>175</v>
      </c>
      <c r="AU536" s="18" t="s">
        <v>84</v>
      </c>
    </row>
    <row r="537" spans="1:65" s="2" customFormat="1" ht="19.5">
      <c r="A537" s="33"/>
      <c r="B537" s="34"/>
      <c r="C537" s="33"/>
      <c r="D537" s="163" t="s">
        <v>177</v>
      </c>
      <c r="E537" s="33"/>
      <c r="F537" s="168" t="s">
        <v>1189</v>
      </c>
      <c r="G537" s="33"/>
      <c r="H537" s="33"/>
      <c r="I537" s="165"/>
      <c r="J537" s="33"/>
      <c r="K537" s="33"/>
      <c r="L537" s="34"/>
      <c r="M537" s="166"/>
      <c r="N537" s="167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177</v>
      </c>
      <c r="AU537" s="18" t="s">
        <v>84</v>
      </c>
    </row>
    <row r="538" spans="1:65" s="14" customFormat="1">
      <c r="B538" s="176"/>
      <c r="D538" s="163" t="s">
        <v>179</v>
      </c>
      <c r="E538" s="177" t="s">
        <v>1</v>
      </c>
      <c r="F538" s="178" t="s">
        <v>1490</v>
      </c>
      <c r="H538" s="179">
        <v>1</v>
      </c>
      <c r="I538" s="180"/>
      <c r="L538" s="176"/>
      <c r="M538" s="181"/>
      <c r="N538" s="182"/>
      <c r="O538" s="182"/>
      <c r="P538" s="182"/>
      <c r="Q538" s="182"/>
      <c r="R538" s="182"/>
      <c r="S538" s="182"/>
      <c r="T538" s="183"/>
      <c r="AT538" s="177" t="s">
        <v>179</v>
      </c>
      <c r="AU538" s="177" t="s">
        <v>84</v>
      </c>
      <c r="AV538" s="14" t="s">
        <v>84</v>
      </c>
      <c r="AW538" s="14" t="s">
        <v>31</v>
      </c>
      <c r="AX538" s="14" t="s">
        <v>75</v>
      </c>
      <c r="AY538" s="177" t="s">
        <v>168</v>
      </c>
    </row>
    <row r="539" spans="1:65" s="14" customFormat="1">
      <c r="B539" s="176"/>
      <c r="D539" s="163" t="s">
        <v>179</v>
      </c>
      <c r="E539" s="177" t="s">
        <v>1</v>
      </c>
      <c r="F539" s="178" t="s">
        <v>1436</v>
      </c>
      <c r="H539" s="179">
        <v>1</v>
      </c>
      <c r="I539" s="180"/>
      <c r="L539" s="176"/>
      <c r="M539" s="181"/>
      <c r="N539" s="182"/>
      <c r="O539" s="182"/>
      <c r="P539" s="182"/>
      <c r="Q539" s="182"/>
      <c r="R539" s="182"/>
      <c r="S539" s="182"/>
      <c r="T539" s="183"/>
      <c r="AT539" s="177" t="s">
        <v>179</v>
      </c>
      <c r="AU539" s="177" t="s">
        <v>84</v>
      </c>
      <c r="AV539" s="14" t="s">
        <v>84</v>
      </c>
      <c r="AW539" s="14" t="s">
        <v>31</v>
      </c>
      <c r="AX539" s="14" t="s">
        <v>75</v>
      </c>
      <c r="AY539" s="177" t="s">
        <v>168</v>
      </c>
    </row>
    <row r="540" spans="1:65" s="15" customFormat="1">
      <c r="B540" s="184"/>
      <c r="D540" s="163" t="s">
        <v>179</v>
      </c>
      <c r="E540" s="185" t="s">
        <v>1</v>
      </c>
      <c r="F540" s="186" t="s">
        <v>184</v>
      </c>
      <c r="H540" s="187">
        <v>2</v>
      </c>
      <c r="I540" s="188"/>
      <c r="L540" s="184"/>
      <c r="M540" s="189"/>
      <c r="N540" s="190"/>
      <c r="O540" s="190"/>
      <c r="P540" s="190"/>
      <c r="Q540" s="190"/>
      <c r="R540" s="190"/>
      <c r="S540" s="190"/>
      <c r="T540" s="191"/>
      <c r="AT540" s="185" t="s">
        <v>179</v>
      </c>
      <c r="AU540" s="185" t="s">
        <v>84</v>
      </c>
      <c r="AV540" s="15" t="s">
        <v>108</v>
      </c>
      <c r="AW540" s="15" t="s">
        <v>31</v>
      </c>
      <c r="AX540" s="15" t="s">
        <v>82</v>
      </c>
      <c r="AY540" s="185" t="s">
        <v>168</v>
      </c>
    </row>
    <row r="541" spans="1:65" s="2" customFormat="1" ht="16.5" customHeight="1">
      <c r="A541" s="33"/>
      <c r="B541" s="149"/>
      <c r="C541" s="200" t="s">
        <v>774</v>
      </c>
      <c r="D541" s="200" t="s">
        <v>523</v>
      </c>
      <c r="E541" s="201" t="s">
        <v>1491</v>
      </c>
      <c r="F541" s="202" t="s">
        <v>1492</v>
      </c>
      <c r="G541" s="203" t="s">
        <v>269</v>
      </c>
      <c r="H541" s="204">
        <v>1</v>
      </c>
      <c r="I541" s="205"/>
      <c r="J541" s="206">
        <f>ROUND(I541*H541,2)</f>
        <v>0</v>
      </c>
      <c r="K541" s="202" t="s">
        <v>1</v>
      </c>
      <c r="L541" s="207"/>
      <c r="M541" s="208" t="s">
        <v>1</v>
      </c>
      <c r="N541" s="209" t="s">
        <v>40</v>
      </c>
      <c r="O541" s="59"/>
      <c r="P541" s="159">
        <f>O541*H541</f>
        <v>0</v>
      </c>
      <c r="Q541" s="159">
        <v>0</v>
      </c>
      <c r="R541" s="159">
        <f>Q541*H541</f>
        <v>0</v>
      </c>
      <c r="S541" s="159">
        <v>0</v>
      </c>
      <c r="T541" s="160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1" t="s">
        <v>244</v>
      </c>
      <c r="AT541" s="161" t="s">
        <v>523</v>
      </c>
      <c r="AU541" s="161" t="s">
        <v>84</v>
      </c>
      <c r="AY541" s="18" t="s">
        <v>168</v>
      </c>
      <c r="BE541" s="162">
        <f>IF(N541="základní",J541,0)</f>
        <v>0</v>
      </c>
      <c r="BF541" s="162">
        <f>IF(N541="snížená",J541,0)</f>
        <v>0</v>
      </c>
      <c r="BG541" s="162">
        <f>IF(N541="zákl. přenesená",J541,0)</f>
        <v>0</v>
      </c>
      <c r="BH541" s="162">
        <f>IF(N541="sníž. přenesená",J541,0)</f>
        <v>0</v>
      </c>
      <c r="BI541" s="162">
        <f>IF(N541="nulová",J541,0)</f>
        <v>0</v>
      </c>
      <c r="BJ541" s="18" t="s">
        <v>82</v>
      </c>
      <c r="BK541" s="162">
        <f>ROUND(I541*H541,2)</f>
        <v>0</v>
      </c>
      <c r="BL541" s="18" t="s">
        <v>108</v>
      </c>
      <c r="BM541" s="161" t="s">
        <v>1493</v>
      </c>
    </row>
    <row r="542" spans="1:65" s="2" customFormat="1">
      <c r="A542" s="33"/>
      <c r="B542" s="34"/>
      <c r="C542" s="33"/>
      <c r="D542" s="163" t="s">
        <v>175</v>
      </c>
      <c r="E542" s="33"/>
      <c r="F542" s="164" t="s">
        <v>1492</v>
      </c>
      <c r="G542" s="33"/>
      <c r="H542" s="33"/>
      <c r="I542" s="165"/>
      <c r="J542" s="33"/>
      <c r="K542" s="33"/>
      <c r="L542" s="34"/>
      <c r="M542" s="166"/>
      <c r="N542" s="167"/>
      <c r="O542" s="59"/>
      <c r="P542" s="59"/>
      <c r="Q542" s="59"/>
      <c r="R542" s="59"/>
      <c r="S542" s="59"/>
      <c r="T542" s="60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T542" s="18" t="s">
        <v>175</v>
      </c>
      <c r="AU542" s="18" t="s">
        <v>84</v>
      </c>
    </row>
    <row r="543" spans="1:65" s="2" customFormat="1" ht="16.5" customHeight="1">
      <c r="A543" s="33"/>
      <c r="B543" s="149"/>
      <c r="C543" s="200" t="s">
        <v>779</v>
      </c>
      <c r="D543" s="200" t="s">
        <v>523</v>
      </c>
      <c r="E543" s="201" t="s">
        <v>1494</v>
      </c>
      <c r="F543" s="202" t="s">
        <v>1495</v>
      </c>
      <c r="G543" s="203" t="s">
        <v>269</v>
      </c>
      <c r="H543" s="204">
        <v>1</v>
      </c>
      <c r="I543" s="205"/>
      <c r="J543" s="206">
        <f>ROUND(I543*H543,2)</f>
        <v>0</v>
      </c>
      <c r="K543" s="202" t="s">
        <v>1</v>
      </c>
      <c r="L543" s="207"/>
      <c r="M543" s="208" t="s">
        <v>1</v>
      </c>
      <c r="N543" s="209" t="s">
        <v>40</v>
      </c>
      <c r="O543" s="59"/>
      <c r="P543" s="159">
        <f>O543*H543</f>
        <v>0</v>
      </c>
      <c r="Q543" s="159">
        <v>0</v>
      </c>
      <c r="R543" s="159">
        <f>Q543*H543</f>
        <v>0</v>
      </c>
      <c r="S543" s="159">
        <v>0</v>
      </c>
      <c r="T543" s="160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1" t="s">
        <v>244</v>
      </c>
      <c r="AT543" s="161" t="s">
        <v>523</v>
      </c>
      <c r="AU543" s="161" t="s">
        <v>84</v>
      </c>
      <c r="AY543" s="18" t="s">
        <v>168</v>
      </c>
      <c r="BE543" s="162">
        <f>IF(N543="základní",J543,0)</f>
        <v>0</v>
      </c>
      <c r="BF543" s="162">
        <f>IF(N543="snížená",J543,0)</f>
        <v>0</v>
      </c>
      <c r="BG543" s="162">
        <f>IF(N543="zákl. přenesená",J543,0)</f>
        <v>0</v>
      </c>
      <c r="BH543" s="162">
        <f>IF(N543="sníž. přenesená",J543,0)</f>
        <v>0</v>
      </c>
      <c r="BI543" s="162">
        <f>IF(N543="nulová",J543,0)</f>
        <v>0</v>
      </c>
      <c r="BJ543" s="18" t="s">
        <v>82</v>
      </c>
      <c r="BK543" s="162">
        <f>ROUND(I543*H543,2)</f>
        <v>0</v>
      </c>
      <c r="BL543" s="18" t="s">
        <v>108</v>
      </c>
      <c r="BM543" s="161" t="s">
        <v>1496</v>
      </c>
    </row>
    <row r="544" spans="1:65" s="2" customFormat="1">
      <c r="A544" s="33"/>
      <c r="B544" s="34"/>
      <c r="C544" s="33"/>
      <c r="D544" s="163" t="s">
        <v>175</v>
      </c>
      <c r="E544" s="33"/>
      <c r="F544" s="164" t="s">
        <v>1495</v>
      </c>
      <c r="G544" s="33"/>
      <c r="H544" s="33"/>
      <c r="I544" s="165"/>
      <c r="J544" s="33"/>
      <c r="K544" s="33"/>
      <c r="L544" s="34"/>
      <c r="M544" s="166"/>
      <c r="N544" s="167"/>
      <c r="O544" s="59"/>
      <c r="P544" s="59"/>
      <c r="Q544" s="59"/>
      <c r="R544" s="59"/>
      <c r="S544" s="59"/>
      <c r="T544" s="60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T544" s="18" t="s">
        <v>175</v>
      </c>
      <c r="AU544" s="18" t="s">
        <v>84</v>
      </c>
    </row>
    <row r="545" spans="1:65" s="2" customFormat="1" ht="24.2" customHeight="1">
      <c r="A545" s="33"/>
      <c r="B545" s="149"/>
      <c r="C545" s="150" t="s">
        <v>785</v>
      </c>
      <c r="D545" s="150" t="s">
        <v>170</v>
      </c>
      <c r="E545" s="151" t="s">
        <v>1497</v>
      </c>
      <c r="F545" s="152" t="s">
        <v>1498</v>
      </c>
      <c r="G545" s="153" t="s">
        <v>319</v>
      </c>
      <c r="H545" s="154">
        <v>7.0000000000000007E-2</v>
      </c>
      <c r="I545" s="155"/>
      <c r="J545" s="156">
        <f>ROUND(I545*H545,2)</f>
        <v>0</v>
      </c>
      <c r="K545" s="152" t="s">
        <v>1</v>
      </c>
      <c r="L545" s="34"/>
      <c r="M545" s="157" t="s">
        <v>1</v>
      </c>
      <c r="N545" s="158" t="s">
        <v>40</v>
      </c>
      <c r="O545" s="59"/>
      <c r="P545" s="159">
        <f>O545*H545</f>
        <v>0</v>
      </c>
      <c r="Q545" s="159">
        <v>0</v>
      </c>
      <c r="R545" s="159">
        <f>Q545*H545</f>
        <v>0</v>
      </c>
      <c r="S545" s="159">
        <v>0</v>
      </c>
      <c r="T545" s="160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61" t="s">
        <v>108</v>
      </c>
      <c r="AT545" s="161" t="s">
        <v>170</v>
      </c>
      <c r="AU545" s="161" t="s">
        <v>84</v>
      </c>
      <c r="AY545" s="18" t="s">
        <v>168</v>
      </c>
      <c r="BE545" s="162">
        <f>IF(N545="základní",J545,0)</f>
        <v>0</v>
      </c>
      <c r="BF545" s="162">
        <f>IF(N545="snížená",J545,0)</f>
        <v>0</v>
      </c>
      <c r="BG545" s="162">
        <f>IF(N545="zákl. přenesená",J545,0)</f>
        <v>0</v>
      </c>
      <c r="BH545" s="162">
        <f>IF(N545="sníž. přenesená",J545,0)</f>
        <v>0</v>
      </c>
      <c r="BI545" s="162">
        <f>IF(N545="nulová",J545,0)</f>
        <v>0</v>
      </c>
      <c r="BJ545" s="18" t="s">
        <v>82</v>
      </c>
      <c r="BK545" s="162">
        <f>ROUND(I545*H545,2)</f>
        <v>0</v>
      </c>
      <c r="BL545" s="18" t="s">
        <v>108</v>
      </c>
      <c r="BM545" s="161" t="s">
        <v>1499</v>
      </c>
    </row>
    <row r="546" spans="1:65" s="2" customFormat="1" ht="19.5">
      <c r="A546" s="33"/>
      <c r="B546" s="34"/>
      <c r="C546" s="33"/>
      <c r="D546" s="163" t="s">
        <v>175</v>
      </c>
      <c r="E546" s="33"/>
      <c r="F546" s="164" t="s">
        <v>1498</v>
      </c>
      <c r="G546" s="33"/>
      <c r="H546" s="33"/>
      <c r="I546" s="165"/>
      <c r="J546" s="33"/>
      <c r="K546" s="33"/>
      <c r="L546" s="34"/>
      <c r="M546" s="166"/>
      <c r="N546" s="167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T546" s="18" t="s">
        <v>175</v>
      </c>
      <c r="AU546" s="18" t="s">
        <v>84</v>
      </c>
    </row>
    <row r="547" spans="1:65" s="14" customFormat="1">
      <c r="B547" s="176"/>
      <c r="D547" s="163" t="s">
        <v>179</v>
      </c>
      <c r="E547" s="177" t="s">
        <v>1</v>
      </c>
      <c r="F547" s="178" t="s">
        <v>1500</v>
      </c>
      <c r="H547" s="179">
        <v>7.0000000000000007E-2</v>
      </c>
      <c r="I547" s="180"/>
      <c r="L547" s="176"/>
      <c r="M547" s="181"/>
      <c r="N547" s="182"/>
      <c r="O547" s="182"/>
      <c r="P547" s="182"/>
      <c r="Q547" s="182"/>
      <c r="R547" s="182"/>
      <c r="S547" s="182"/>
      <c r="T547" s="183"/>
      <c r="AT547" s="177" t="s">
        <v>179</v>
      </c>
      <c r="AU547" s="177" t="s">
        <v>84</v>
      </c>
      <c r="AV547" s="14" t="s">
        <v>84</v>
      </c>
      <c r="AW547" s="14" t="s">
        <v>31</v>
      </c>
      <c r="AX547" s="14" t="s">
        <v>82</v>
      </c>
      <c r="AY547" s="177" t="s">
        <v>168</v>
      </c>
    </row>
    <row r="548" spans="1:65" s="2" customFormat="1" ht="24.2" customHeight="1">
      <c r="A548" s="33"/>
      <c r="B548" s="149"/>
      <c r="C548" s="150" t="s">
        <v>790</v>
      </c>
      <c r="D548" s="150" t="s">
        <v>170</v>
      </c>
      <c r="E548" s="151" t="s">
        <v>852</v>
      </c>
      <c r="F548" s="152" t="s">
        <v>853</v>
      </c>
      <c r="G548" s="153" t="s">
        <v>254</v>
      </c>
      <c r="H548" s="154">
        <v>7.55</v>
      </c>
      <c r="I548" s="155"/>
      <c r="J548" s="156">
        <f>ROUND(I548*H548,2)</f>
        <v>0</v>
      </c>
      <c r="K548" s="152" t="s">
        <v>1</v>
      </c>
      <c r="L548" s="34"/>
      <c r="M548" s="157" t="s">
        <v>1</v>
      </c>
      <c r="N548" s="158" t="s">
        <v>40</v>
      </c>
      <c r="O548" s="59"/>
      <c r="P548" s="159">
        <f>O548*H548</f>
        <v>0</v>
      </c>
      <c r="Q548" s="159">
        <v>0</v>
      </c>
      <c r="R548" s="159">
        <f>Q548*H548</f>
        <v>0</v>
      </c>
      <c r="S548" s="159">
        <v>0</v>
      </c>
      <c r="T548" s="160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1" t="s">
        <v>108</v>
      </c>
      <c r="AT548" s="161" t="s">
        <v>170</v>
      </c>
      <c r="AU548" s="161" t="s">
        <v>84</v>
      </c>
      <c r="AY548" s="18" t="s">
        <v>168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8" t="s">
        <v>82</v>
      </c>
      <c r="BK548" s="162">
        <f>ROUND(I548*H548,2)</f>
        <v>0</v>
      </c>
      <c r="BL548" s="18" t="s">
        <v>108</v>
      </c>
      <c r="BM548" s="161" t="s">
        <v>1501</v>
      </c>
    </row>
    <row r="549" spans="1:65" s="2" customFormat="1" ht="19.5">
      <c r="A549" s="33"/>
      <c r="B549" s="34"/>
      <c r="C549" s="33"/>
      <c r="D549" s="163" t="s">
        <v>175</v>
      </c>
      <c r="E549" s="33"/>
      <c r="F549" s="164" t="s">
        <v>853</v>
      </c>
      <c r="G549" s="33"/>
      <c r="H549" s="33"/>
      <c r="I549" s="165"/>
      <c r="J549" s="33"/>
      <c r="K549" s="33"/>
      <c r="L549" s="34"/>
      <c r="M549" s="166"/>
      <c r="N549" s="167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175</v>
      </c>
      <c r="AU549" s="18" t="s">
        <v>84</v>
      </c>
    </row>
    <row r="550" spans="1:65" s="14" customFormat="1">
      <c r="B550" s="176"/>
      <c r="D550" s="163" t="s">
        <v>179</v>
      </c>
      <c r="E550" s="177" t="s">
        <v>1</v>
      </c>
      <c r="F550" s="178" t="s">
        <v>1502</v>
      </c>
      <c r="H550" s="179">
        <v>7.55</v>
      </c>
      <c r="I550" s="180"/>
      <c r="L550" s="176"/>
      <c r="M550" s="181"/>
      <c r="N550" s="182"/>
      <c r="O550" s="182"/>
      <c r="P550" s="182"/>
      <c r="Q550" s="182"/>
      <c r="R550" s="182"/>
      <c r="S550" s="182"/>
      <c r="T550" s="183"/>
      <c r="AT550" s="177" t="s">
        <v>179</v>
      </c>
      <c r="AU550" s="177" t="s">
        <v>84</v>
      </c>
      <c r="AV550" s="14" t="s">
        <v>84</v>
      </c>
      <c r="AW550" s="14" t="s">
        <v>31</v>
      </c>
      <c r="AX550" s="14" t="s">
        <v>82</v>
      </c>
      <c r="AY550" s="177" t="s">
        <v>168</v>
      </c>
    </row>
    <row r="551" spans="1:65" s="2" customFormat="1" ht="37.9" customHeight="1">
      <c r="A551" s="33"/>
      <c r="B551" s="149"/>
      <c r="C551" s="150" t="s">
        <v>796</v>
      </c>
      <c r="D551" s="150" t="s">
        <v>170</v>
      </c>
      <c r="E551" s="151" t="s">
        <v>967</v>
      </c>
      <c r="F551" s="152" t="s">
        <v>968</v>
      </c>
      <c r="G551" s="153" t="s">
        <v>254</v>
      </c>
      <c r="H551" s="154">
        <v>16.77</v>
      </c>
      <c r="I551" s="155"/>
      <c r="J551" s="156">
        <f>ROUND(I551*H551,2)</f>
        <v>0</v>
      </c>
      <c r="K551" s="152" t="s">
        <v>1</v>
      </c>
      <c r="L551" s="34"/>
      <c r="M551" s="157" t="s">
        <v>1</v>
      </c>
      <c r="N551" s="158" t="s">
        <v>40</v>
      </c>
      <c r="O551" s="59"/>
      <c r="P551" s="159">
        <f>O551*H551</f>
        <v>0</v>
      </c>
      <c r="Q551" s="159">
        <v>6.9999999999999994E-5</v>
      </c>
      <c r="R551" s="159">
        <f>Q551*H551</f>
        <v>1.1738999999999999E-3</v>
      </c>
      <c r="S551" s="159">
        <v>0</v>
      </c>
      <c r="T551" s="160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61" t="s">
        <v>108</v>
      </c>
      <c r="AT551" s="161" t="s">
        <v>170</v>
      </c>
      <c r="AU551" s="161" t="s">
        <v>84</v>
      </c>
      <c r="AY551" s="18" t="s">
        <v>168</v>
      </c>
      <c r="BE551" s="162">
        <f>IF(N551="základní",J551,0)</f>
        <v>0</v>
      </c>
      <c r="BF551" s="162">
        <f>IF(N551="snížená",J551,0)</f>
        <v>0</v>
      </c>
      <c r="BG551" s="162">
        <f>IF(N551="zákl. přenesená",J551,0)</f>
        <v>0</v>
      </c>
      <c r="BH551" s="162">
        <f>IF(N551="sníž. přenesená",J551,0)</f>
        <v>0</v>
      </c>
      <c r="BI551" s="162">
        <f>IF(N551="nulová",J551,0)</f>
        <v>0</v>
      </c>
      <c r="BJ551" s="18" t="s">
        <v>82</v>
      </c>
      <c r="BK551" s="162">
        <f>ROUND(I551*H551,2)</f>
        <v>0</v>
      </c>
      <c r="BL551" s="18" t="s">
        <v>108</v>
      </c>
      <c r="BM551" s="161" t="s">
        <v>969</v>
      </c>
    </row>
    <row r="552" spans="1:65" s="2" customFormat="1" ht="19.5">
      <c r="A552" s="33"/>
      <c r="B552" s="34"/>
      <c r="C552" s="33"/>
      <c r="D552" s="163" t="s">
        <v>175</v>
      </c>
      <c r="E552" s="33"/>
      <c r="F552" s="164" t="s">
        <v>970</v>
      </c>
      <c r="G552" s="33"/>
      <c r="H552" s="33"/>
      <c r="I552" s="165"/>
      <c r="J552" s="33"/>
      <c r="K552" s="33"/>
      <c r="L552" s="34"/>
      <c r="M552" s="166"/>
      <c r="N552" s="167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175</v>
      </c>
      <c r="AU552" s="18" t="s">
        <v>84</v>
      </c>
    </row>
    <row r="553" spans="1:65" s="2" customFormat="1" ht="39">
      <c r="A553" s="33"/>
      <c r="B553" s="34"/>
      <c r="C553" s="33"/>
      <c r="D553" s="163" t="s">
        <v>177</v>
      </c>
      <c r="E553" s="33"/>
      <c r="F553" s="168" t="s">
        <v>1503</v>
      </c>
      <c r="G553" s="33"/>
      <c r="H553" s="33"/>
      <c r="I553" s="165"/>
      <c r="J553" s="33"/>
      <c r="K553" s="33"/>
      <c r="L553" s="34"/>
      <c r="M553" s="166"/>
      <c r="N553" s="167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8" t="s">
        <v>177</v>
      </c>
      <c r="AU553" s="18" t="s">
        <v>84</v>
      </c>
    </row>
    <row r="554" spans="1:65" s="13" customFormat="1">
      <c r="B554" s="169"/>
      <c r="D554" s="163" t="s">
        <v>179</v>
      </c>
      <c r="E554" s="170" t="s">
        <v>1</v>
      </c>
      <c r="F554" s="171" t="s">
        <v>972</v>
      </c>
      <c r="H554" s="170" t="s">
        <v>1</v>
      </c>
      <c r="I554" s="172"/>
      <c r="L554" s="169"/>
      <c r="M554" s="173"/>
      <c r="N554" s="174"/>
      <c r="O554" s="174"/>
      <c r="P554" s="174"/>
      <c r="Q554" s="174"/>
      <c r="R554" s="174"/>
      <c r="S554" s="174"/>
      <c r="T554" s="175"/>
      <c r="AT554" s="170" t="s">
        <v>179</v>
      </c>
      <c r="AU554" s="170" t="s">
        <v>84</v>
      </c>
      <c r="AV554" s="13" t="s">
        <v>82</v>
      </c>
      <c r="AW554" s="13" t="s">
        <v>31</v>
      </c>
      <c r="AX554" s="13" t="s">
        <v>75</v>
      </c>
      <c r="AY554" s="170" t="s">
        <v>168</v>
      </c>
    </row>
    <row r="555" spans="1:65" s="14" customFormat="1">
      <c r="B555" s="176"/>
      <c r="D555" s="163" t="s">
        <v>179</v>
      </c>
      <c r="E555" s="177" t="s">
        <v>1</v>
      </c>
      <c r="F555" s="178" t="s">
        <v>1504</v>
      </c>
      <c r="H555" s="179">
        <v>16.77</v>
      </c>
      <c r="I555" s="180"/>
      <c r="L555" s="176"/>
      <c r="M555" s="181"/>
      <c r="N555" s="182"/>
      <c r="O555" s="182"/>
      <c r="P555" s="182"/>
      <c r="Q555" s="182"/>
      <c r="R555" s="182"/>
      <c r="S555" s="182"/>
      <c r="T555" s="183"/>
      <c r="AT555" s="177" t="s">
        <v>179</v>
      </c>
      <c r="AU555" s="177" t="s">
        <v>84</v>
      </c>
      <c r="AV555" s="14" t="s">
        <v>84</v>
      </c>
      <c r="AW555" s="14" t="s">
        <v>31</v>
      </c>
      <c r="AX555" s="14" t="s">
        <v>82</v>
      </c>
      <c r="AY555" s="177" t="s">
        <v>168</v>
      </c>
    </row>
    <row r="556" spans="1:65" s="2" customFormat="1" ht="24.2" customHeight="1">
      <c r="A556" s="33"/>
      <c r="B556" s="149"/>
      <c r="C556" s="150" t="s">
        <v>801</v>
      </c>
      <c r="D556" s="150" t="s">
        <v>170</v>
      </c>
      <c r="E556" s="151" t="s">
        <v>1009</v>
      </c>
      <c r="F556" s="152" t="s">
        <v>1010</v>
      </c>
      <c r="G556" s="153" t="s">
        <v>319</v>
      </c>
      <c r="H556" s="154">
        <v>0.46100000000000002</v>
      </c>
      <c r="I556" s="155"/>
      <c r="J556" s="156">
        <f>ROUND(I556*H556,2)</f>
        <v>0</v>
      </c>
      <c r="K556" s="152" t="s">
        <v>187</v>
      </c>
      <c r="L556" s="34"/>
      <c r="M556" s="157" t="s">
        <v>1</v>
      </c>
      <c r="N556" s="158" t="s">
        <v>40</v>
      </c>
      <c r="O556" s="59"/>
      <c r="P556" s="159">
        <f>O556*H556</f>
        <v>0</v>
      </c>
      <c r="Q556" s="159">
        <v>1.5298499999999999</v>
      </c>
      <c r="R556" s="159">
        <f>Q556*H556</f>
        <v>0.70526085000000005</v>
      </c>
      <c r="S556" s="159">
        <v>0</v>
      </c>
      <c r="T556" s="160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61" t="s">
        <v>108</v>
      </c>
      <c r="AT556" s="161" t="s">
        <v>170</v>
      </c>
      <c r="AU556" s="161" t="s">
        <v>84</v>
      </c>
      <c r="AY556" s="18" t="s">
        <v>168</v>
      </c>
      <c r="BE556" s="162">
        <f>IF(N556="základní",J556,0)</f>
        <v>0</v>
      </c>
      <c r="BF556" s="162">
        <f>IF(N556="snížená",J556,0)</f>
        <v>0</v>
      </c>
      <c r="BG556" s="162">
        <f>IF(N556="zákl. přenesená",J556,0)</f>
        <v>0</v>
      </c>
      <c r="BH556" s="162">
        <f>IF(N556="sníž. přenesená",J556,0)</f>
        <v>0</v>
      </c>
      <c r="BI556" s="162">
        <f>IF(N556="nulová",J556,0)</f>
        <v>0</v>
      </c>
      <c r="BJ556" s="18" t="s">
        <v>82</v>
      </c>
      <c r="BK556" s="162">
        <f>ROUND(I556*H556,2)</f>
        <v>0</v>
      </c>
      <c r="BL556" s="18" t="s">
        <v>108</v>
      </c>
      <c r="BM556" s="161" t="s">
        <v>1505</v>
      </c>
    </row>
    <row r="557" spans="1:65" s="2" customFormat="1" ht="19.5">
      <c r="A557" s="33"/>
      <c r="B557" s="34"/>
      <c r="C557" s="33"/>
      <c r="D557" s="163" t="s">
        <v>175</v>
      </c>
      <c r="E557" s="33"/>
      <c r="F557" s="164" t="s">
        <v>1013</v>
      </c>
      <c r="G557" s="33"/>
      <c r="H557" s="33"/>
      <c r="I557" s="165"/>
      <c r="J557" s="33"/>
      <c r="K557" s="33"/>
      <c r="L557" s="34"/>
      <c r="M557" s="166"/>
      <c r="N557" s="167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175</v>
      </c>
      <c r="AU557" s="18" t="s">
        <v>84</v>
      </c>
    </row>
    <row r="558" spans="1:65" s="2" customFormat="1" ht="19.5">
      <c r="A558" s="33"/>
      <c r="B558" s="34"/>
      <c r="C558" s="33"/>
      <c r="D558" s="163" t="s">
        <v>177</v>
      </c>
      <c r="E558" s="33"/>
      <c r="F558" s="168" t="s">
        <v>1189</v>
      </c>
      <c r="G558" s="33"/>
      <c r="H558" s="33"/>
      <c r="I558" s="165"/>
      <c r="J558" s="33"/>
      <c r="K558" s="33"/>
      <c r="L558" s="34"/>
      <c r="M558" s="166"/>
      <c r="N558" s="167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177</v>
      </c>
      <c r="AU558" s="18" t="s">
        <v>84</v>
      </c>
    </row>
    <row r="559" spans="1:65" s="14" customFormat="1">
      <c r="B559" s="176"/>
      <c r="D559" s="163" t="s">
        <v>179</v>
      </c>
      <c r="E559" s="177" t="s">
        <v>1</v>
      </c>
      <c r="F559" s="178" t="s">
        <v>1506</v>
      </c>
      <c r="H559" s="179">
        <v>0.14399999999999999</v>
      </c>
      <c r="I559" s="180"/>
      <c r="L559" s="176"/>
      <c r="M559" s="181"/>
      <c r="N559" s="182"/>
      <c r="O559" s="182"/>
      <c r="P559" s="182"/>
      <c r="Q559" s="182"/>
      <c r="R559" s="182"/>
      <c r="S559" s="182"/>
      <c r="T559" s="183"/>
      <c r="AT559" s="177" t="s">
        <v>179</v>
      </c>
      <c r="AU559" s="177" t="s">
        <v>84</v>
      </c>
      <c r="AV559" s="14" t="s">
        <v>84</v>
      </c>
      <c r="AW559" s="14" t="s">
        <v>31</v>
      </c>
      <c r="AX559" s="14" t="s">
        <v>75</v>
      </c>
      <c r="AY559" s="177" t="s">
        <v>168</v>
      </c>
    </row>
    <row r="560" spans="1:65" s="14" customFormat="1">
      <c r="B560" s="176"/>
      <c r="D560" s="163" t="s">
        <v>179</v>
      </c>
      <c r="E560" s="177" t="s">
        <v>1</v>
      </c>
      <c r="F560" s="178" t="s">
        <v>1507</v>
      </c>
      <c r="H560" s="179">
        <v>3.0000000000000001E-3</v>
      </c>
      <c r="I560" s="180"/>
      <c r="L560" s="176"/>
      <c r="M560" s="181"/>
      <c r="N560" s="182"/>
      <c r="O560" s="182"/>
      <c r="P560" s="182"/>
      <c r="Q560" s="182"/>
      <c r="R560" s="182"/>
      <c r="S560" s="182"/>
      <c r="T560" s="183"/>
      <c r="AT560" s="177" t="s">
        <v>179</v>
      </c>
      <c r="AU560" s="177" t="s">
        <v>84</v>
      </c>
      <c r="AV560" s="14" t="s">
        <v>84</v>
      </c>
      <c r="AW560" s="14" t="s">
        <v>31</v>
      </c>
      <c r="AX560" s="14" t="s">
        <v>75</v>
      </c>
      <c r="AY560" s="177" t="s">
        <v>168</v>
      </c>
    </row>
    <row r="561" spans="1:65" s="14" customFormat="1">
      <c r="B561" s="176"/>
      <c r="D561" s="163" t="s">
        <v>179</v>
      </c>
      <c r="E561" s="177" t="s">
        <v>1</v>
      </c>
      <c r="F561" s="178" t="s">
        <v>1508</v>
      </c>
      <c r="H561" s="179">
        <v>0.314</v>
      </c>
      <c r="I561" s="180"/>
      <c r="L561" s="176"/>
      <c r="M561" s="181"/>
      <c r="N561" s="182"/>
      <c r="O561" s="182"/>
      <c r="P561" s="182"/>
      <c r="Q561" s="182"/>
      <c r="R561" s="182"/>
      <c r="S561" s="182"/>
      <c r="T561" s="183"/>
      <c r="AT561" s="177" t="s">
        <v>179</v>
      </c>
      <c r="AU561" s="177" t="s">
        <v>84</v>
      </c>
      <c r="AV561" s="14" t="s">
        <v>84</v>
      </c>
      <c r="AW561" s="14" t="s">
        <v>31</v>
      </c>
      <c r="AX561" s="14" t="s">
        <v>75</v>
      </c>
      <c r="AY561" s="177" t="s">
        <v>168</v>
      </c>
    </row>
    <row r="562" spans="1:65" s="15" customFormat="1">
      <c r="B562" s="184"/>
      <c r="D562" s="163" t="s">
        <v>179</v>
      </c>
      <c r="E562" s="185" t="s">
        <v>1</v>
      </c>
      <c r="F562" s="186" t="s">
        <v>184</v>
      </c>
      <c r="H562" s="187">
        <v>0.46099999999999997</v>
      </c>
      <c r="I562" s="188"/>
      <c r="L562" s="184"/>
      <c r="M562" s="189"/>
      <c r="N562" s="190"/>
      <c r="O562" s="190"/>
      <c r="P562" s="190"/>
      <c r="Q562" s="190"/>
      <c r="R562" s="190"/>
      <c r="S562" s="190"/>
      <c r="T562" s="191"/>
      <c r="AT562" s="185" t="s">
        <v>179</v>
      </c>
      <c r="AU562" s="185" t="s">
        <v>84</v>
      </c>
      <c r="AV562" s="15" t="s">
        <v>108</v>
      </c>
      <c r="AW562" s="15" t="s">
        <v>31</v>
      </c>
      <c r="AX562" s="15" t="s">
        <v>82</v>
      </c>
      <c r="AY562" s="185" t="s">
        <v>168</v>
      </c>
    </row>
    <row r="563" spans="1:65" s="12" customFormat="1" ht="22.9" customHeight="1">
      <c r="B563" s="136"/>
      <c r="D563" s="137" t="s">
        <v>74</v>
      </c>
      <c r="E563" s="147" t="s">
        <v>251</v>
      </c>
      <c r="F563" s="147" t="s">
        <v>1023</v>
      </c>
      <c r="I563" s="139"/>
      <c r="J563" s="148">
        <f>BK563</f>
        <v>0</v>
      </c>
      <c r="L563" s="136"/>
      <c r="M563" s="141"/>
      <c r="N563" s="142"/>
      <c r="O563" s="142"/>
      <c r="P563" s="143">
        <f>SUM(P564:P579)</f>
        <v>0</v>
      </c>
      <c r="Q563" s="142"/>
      <c r="R563" s="143">
        <f>SUM(R564:R579)</f>
        <v>0</v>
      </c>
      <c r="S563" s="142"/>
      <c r="T563" s="144">
        <f>SUM(T564:T579)</f>
        <v>0</v>
      </c>
      <c r="AR563" s="137" t="s">
        <v>82</v>
      </c>
      <c r="AT563" s="145" t="s">
        <v>74</v>
      </c>
      <c r="AU563" s="145" t="s">
        <v>82</v>
      </c>
      <c r="AY563" s="137" t="s">
        <v>168</v>
      </c>
      <c r="BK563" s="146">
        <f>SUM(BK564:BK579)</f>
        <v>0</v>
      </c>
    </row>
    <row r="564" spans="1:65" s="2" customFormat="1" ht="21.75" customHeight="1">
      <c r="A564" s="33"/>
      <c r="B564" s="149"/>
      <c r="C564" s="150" t="s">
        <v>807</v>
      </c>
      <c r="D564" s="150" t="s">
        <v>170</v>
      </c>
      <c r="E564" s="151" t="s">
        <v>1025</v>
      </c>
      <c r="F564" s="152" t="s">
        <v>1026</v>
      </c>
      <c r="G564" s="153" t="s">
        <v>254</v>
      </c>
      <c r="H564" s="154">
        <v>72.72</v>
      </c>
      <c r="I564" s="155"/>
      <c r="J564" s="156">
        <f>ROUND(I564*H564,2)</f>
        <v>0</v>
      </c>
      <c r="K564" s="152" t="s">
        <v>187</v>
      </c>
      <c r="L564" s="34"/>
      <c r="M564" s="157" t="s">
        <v>1</v>
      </c>
      <c r="N564" s="158" t="s">
        <v>40</v>
      </c>
      <c r="O564" s="59"/>
      <c r="P564" s="159">
        <f>O564*H564</f>
        <v>0</v>
      </c>
      <c r="Q564" s="159">
        <v>0</v>
      </c>
      <c r="R564" s="159">
        <f>Q564*H564</f>
        <v>0</v>
      </c>
      <c r="S564" s="159">
        <v>0</v>
      </c>
      <c r="T564" s="160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1" t="s">
        <v>108</v>
      </c>
      <c r="AT564" s="161" t="s">
        <v>170</v>
      </c>
      <c r="AU564" s="161" t="s">
        <v>84</v>
      </c>
      <c r="AY564" s="18" t="s">
        <v>168</v>
      </c>
      <c r="BE564" s="162">
        <f>IF(N564="základní",J564,0)</f>
        <v>0</v>
      </c>
      <c r="BF564" s="162">
        <f>IF(N564="snížená",J564,0)</f>
        <v>0</v>
      </c>
      <c r="BG564" s="162">
        <f>IF(N564="zákl. přenesená",J564,0)</f>
        <v>0</v>
      </c>
      <c r="BH564" s="162">
        <f>IF(N564="sníž. přenesená",J564,0)</f>
        <v>0</v>
      </c>
      <c r="BI564" s="162">
        <f>IF(N564="nulová",J564,0)</f>
        <v>0</v>
      </c>
      <c r="BJ564" s="18" t="s">
        <v>82</v>
      </c>
      <c r="BK564" s="162">
        <f>ROUND(I564*H564,2)</f>
        <v>0</v>
      </c>
      <c r="BL564" s="18" t="s">
        <v>108</v>
      </c>
      <c r="BM564" s="161" t="s">
        <v>1027</v>
      </c>
    </row>
    <row r="565" spans="1:65" s="2" customFormat="1" ht="19.5">
      <c r="A565" s="33"/>
      <c r="B565" s="34"/>
      <c r="C565" s="33"/>
      <c r="D565" s="163" t="s">
        <v>175</v>
      </c>
      <c r="E565" s="33"/>
      <c r="F565" s="164" t="s">
        <v>1028</v>
      </c>
      <c r="G565" s="33"/>
      <c r="H565" s="33"/>
      <c r="I565" s="165"/>
      <c r="J565" s="33"/>
      <c r="K565" s="33"/>
      <c r="L565" s="34"/>
      <c r="M565" s="166"/>
      <c r="N565" s="167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T565" s="18" t="s">
        <v>175</v>
      </c>
      <c r="AU565" s="18" t="s">
        <v>84</v>
      </c>
    </row>
    <row r="566" spans="1:65" s="2" customFormat="1" ht="19.5">
      <c r="A566" s="33"/>
      <c r="B566" s="34"/>
      <c r="C566" s="33"/>
      <c r="D566" s="163" t="s">
        <v>177</v>
      </c>
      <c r="E566" s="33"/>
      <c r="F566" s="168" t="s">
        <v>1189</v>
      </c>
      <c r="G566" s="33"/>
      <c r="H566" s="33"/>
      <c r="I566" s="165"/>
      <c r="J566" s="33"/>
      <c r="K566" s="33"/>
      <c r="L566" s="34"/>
      <c r="M566" s="166"/>
      <c r="N566" s="167"/>
      <c r="O566" s="59"/>
      <c r="P566" s="59"/>
      <c r="Q566" s="59"/>
      <c r="R566" s="59"/>
      <c r="S566" s="59"/>
      <c r="T566" s="60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T566" s="18" t="s">
        <v>177</v>
      </c>
      <c r="AU566" s="18" t="s">
        <v>84</v>
      </c>
    </row>
    <row r="567" spans="1:65" s="13" customFormat="1">
      <c r="B567" s="169"/>
      <c r="D567" s="163" t="s">
        <v>179</v>
      </c>
      <c r="E567" s="170" t="s">
        <v>1</v>
      </c>
      <c r="F567" s="171" t="s">
        <v>1509</v>
      </c>
      <c r="H567" s="170" t="s">
        <v>1</v>
      </c>
      <c r="I567" s="172"/>
      <c r="L567" s="169"/>
      <c r="M567" s="173"/>
      <c r="N567" s="174"/>
      <c r="O567" s="174"/>
      <c r="P567" s="174"/>
      <c r="Q567" s="174"/>
      <c r="R567" s="174"/>
      <c r="S567" s="174"/>
      <c r="T567" s="175"/>
      <c r="AT567" s="170" t="s">
        <v>179</v>
      </c>
      <c r="AU567" s="170" t="s">
        <v>84</v>
      </c>
      <c r="AV567" s="13" t="s">
        <v>82</v>
      </c>
      <c r="AW567" s="13" t="s">
        <v>31</v>
      </c>
      <c r="AX567" s="13" t="s">
        <v>75</v>
      </c>
      <c r="AY567" s="170" t="s">
        <v>168</v>
      </c>
    </row>
    <row r="568" spans="1:65" s="13" customFormat="1">
      <c r="B568" s="169"/>
      <c r="D568" s="163" t="s">
        <v>179</v>
      </c>
      <c r="E568" s="170" t="s">
        <v>1</v>
      </c>
      <c r="F568" s="171" t="s">
        <v>1510</v>
      </c>
      <c r="H568" s="170" t="s">
        <v>1</v>
      </c>
      <c r="I568" s="172"/>
      <c r="L568" s="169"/>
      <c r="M568" s="173"/>
      <c r="N568" s="174"/>
      <c r="O568" s="174"/>
      <c r="P568" s="174"/>
      <c r="Q568" s="174"/>
      <c r="R568" s="174"/>
      <c r="S568" s="174"/>
      <c r="T568" s="175"/>
      <c r="AT568" s="170" t="s">
        <v>179</v>
      </c>
      <c r="AU568" s="170" t="s">
        <v>84</v>
      </c>
      <c r="AV568" s="13" t="s">
        <v>82</v>
      </c>
      <c r="AW568" s="13" t="s">
        <v>31</v>
      </c>
      <c r="AX568" s="13" t="s">
        <v>75</v>
      </c>
      <c r="AY568" s="170" t="s">
        <v>168</v>
      </c>
    </row>
    <row r="569" spans="1:65" s="14" customFormat="1">
      <c r="B569" s="176"/>
      <c r="D569" s="163" t="s">
        <v>179</v>
      </c>
      <c r="E569" s="177" t="s">
        <v>1</v>
      </c>
      <c r="F569" s="178" t="s">
        <v>1511</v>
      </c>
      <c r="H569" s="179">
        <v>6.6</v>
      </c>
      <c r="I569" s="180"/>
      <c r="L569" s="176"/>
      <c r="M569" s="181"/>
      <c r="N569" s="182"/>
      <c r="O569" s="182"/>
      <c r="P569" s="182"/>
      <c r="Q569" s="182"/>
      <c r="R569" s="182"/>
      <c r="S569" s="182"/>
      <c r="T569" s="183"/>
      <c r="AT569" s="177" t="s">
        <v>179</v>
      </c>
      <c r="AU569" s="177" t="s">
        <v>84</v>
      </c>
      <c r="AV569" s="14" t="s">
        <v>84</v>
      </c>
      <c r="AW569" s="14" t="s">
        <v>31</v>
      </c>
      <c r="AX569" s="14" t="s">
        <v>75</v>
      </c>
      <c r="AY569" s="177" t="s">
        <v>168</v>
      </c>
    </row>
    <row r="570" spans="1:65" s="13" customFormat="1">
      <c r="B570" s="169"/>
      <c r="D570" s="163" t="s">
        <v>179</v>
      </c>
      <c r="E570" s="170" t="s">
        <v>1</v>
      </c>
      <c r="F570" s="171" t="s">
        <v>1512</v>
      </c>
      <c r="H570" s="170" t="s">
        <v>1</v>
      </c>
      <c r="I570" s="172"/>
      <c r="L570" s="169"/>
      <c r="M570" s="173"/>
      <c r="N570" s="174"/>
      <c r="O570" s="174"/>
      <c r="P570" s="174"/>
      <c r="Q570" s="174"/>
      <c r="R570" s="174"/>
      <c r="S570" s="174"/>
      <c r="T570" s="175"/>
      <c r="AT570" s="170" t="s">
        <v>179</v>
      </c>
      <c r="AU570" s="170" t="s">
        <v>84</v>
      </c>
      <c r="AV570" s="13" t="s">
        <v>82</v>
      </c>
      <c r="AW570" s="13" t="s">
        <v>31</v>
      </c>
      <c r="AX570" s="13" t="s">
        <v>75</v>
      </c>
      <c r="AY570" s="170" t="s">
        <v>168</v>
      </c>
    </row>
    <row r="571" spans="1:65" s="14" customFormat="1">
      <c r="B571" s="176"/>
      <c r="D571" s="163" t="s">
        <v>179</v>
      </c>
      <c r="E571" s="177" t="s">
        <v>1</v>
      </c>
      <c r="F571" s="178" t="s">
        <v>1513</v>
      </c>
      <c r="H571" s="179">
        <v>15</v>
      </c>
      <c r="I571" s="180"/>
      <c r="L571" s="176"/>
      <c r="M571" s="181"/>
      <c r="N571" s="182"/>
      <c r="O571" s="182"/>
      <c r="P571" s="182"/>
      <c r="Q571" s="182"/>
      <c r="R571" s="182"/>
      <c r="S571" s="182"/>
      <c r="T571" s="183"/>
      <c r="AT571" s="177" t="s">
        <v>179</v>
      </c>
      <c r="AU571" s="177" t="s">
        <v>84</v>
      </c>
      <c r="AV571" s="14" t="s">
        <v>84</v>
      </c>
      <c r="AW571" s="14" t="s">
        <v>31</v>
      </c>
      <c r="AX571" s="14" t="s">
        <v>75</v>
      </c>
      <c r="AY571" s="177" t="s">
        <v>168</v>
      </c>
    </row>
    <row r="572" spans="1:65" s="14" customFormat="1">
      <c r="B572" s="176"/>
      <c r="D572" s="163" t="s">
        <v>179</v>
      </c>
      <c r="E572" s="177" t="s">
        <v>1</v>
      </c>
      <c r="F572" s="178" t="s">
        <v>1514</v>
      </c>
      <c r="H572" s="179">
        <v>15.4</v>
      </c>
      <c r="I572" s="180"/>
      <c r="L572" s="176"/>
      <c r="M572" s="181"/>
      <c r="N572" s="182"/>
      <c r="O572" s="182"/>
      <c r="P572" s="182"/>
      <c r="Q572" s="182"/>
      <c r="R572" s="182"/>
      <c r="S572" s="182"/>
      <c r="T572" s="183"/>
      <c r="AT572" s="177" t="s">
        <v>179</v>
      </c>
      <c r="AU572" s="177" t="s">
        <v>84</v>
      </c>
      <c r="AV572" s="14" t="s">
        <v>84</v>
      </c>
      <c r="AW572" s="14" t="s">
        <v>31</v>
      </c>
      <c r="AX572" s="14" t="s">
        <v>75</v>
      </c>
      <c r="AY572" s="177" t="s">
        <v>168</v>
      </c>
    </row>
    <row r="573" spans="1:65" s="14" customFormat="1">
      <c r="B573" s="176"/>
      <c r="D573" s="163" t="s">
        <v>179</v>
      </c>
      <c r="E573" s="177" t="s">
        <v>1</v>
      </c>
      <c r="F573" s="178" t="s">
        <v>1515</v>
      </c>
      <c r="H573" s="179">
        <v>11.4</v>
      </c>
      <c r="I573" s="180"/>
      <c r="L573" s="176"/>
      <c r="M573" s="181"/>
      <c r="N573" s="182"/>
      <c r="O573" s="182"/>
      <c r="P573" s="182"/>
      <c r="Q573" s="182"/>
      <c r="R573" s="182"/>
      <c r="S573" s="182"/>
      <c r="T573" s="183"/>
      <c r="AT573" s="177" t="s">
        <v>179</v>
      </c>
      <c r="AU573" s="177" t="s">
        <v>84</v>
      </c>
      <c r="AV573" s="14" t="s">
        <v>84</v>
      </c>
      <c r="AW573" s="14" t="s">
        <v>31</v>
      </c>
      <c r="AX573" s="14" t="s">
        <v>75</v>
      </c>
      <c r="AY573" s="177" t="s">
        <v>168</v>
      </c>
    </row>
    <row r="574" spans="1:65" s="14" customFormat="1">
      <c r="B574" s="176"/>
      <c r="D574" s="163" t="s">
        <v>179</v>
      </c>
      <c r="E574" s="177" t="s">
        <v>1</v>
      </c>
      <c r="F574" s="178" t="s">
        <v>1516</v>
      </c>
      <c r="H574" s="179">
        <v>7.9</v>
      </c>
      <c r="I574" s="180"/>
      <c r="L574" s="176"/>
      <c r="M574" s="181"/>
      <c r="N574" s="182"/>
      <c r="O574" s="182"/>
      <c r="P574" s="182"/>
      <c r="Q574" s="182"/>
      <c r="R574" s="182"/>
      <c r="S574" s="182"/>
      <c r="T574" s="183"/>
      <c r="AT574" s="177" t="s">
        <v>179</v>
      </c>
      <c r="AU574" s="177" t="s">
        <v>84</v>
      </c>
      <c r="AV574" s="14" t="s">
        <v>84</v>
      </c>
      <c r="AW574" s="14" t="s">
        <v>31</v>
      </c>
      <c r="AX574" s="14" t="s">
        <v>75</v>
      </c>
      <c r="AY574" s="177" t="s">
        <v>168</v>
      </c>
    </row>
    <row r="575" spans="1:65" s="14" customFormat="1">
      <c r="B575" s="176"/>
      <c r="D575" s="163" t="s">
        <v>179</v>
      </c>
      <c r="E575" s="177" t="s">
        <v>1</v>
      </c>
      <c r="F575" s="178" t="s">
        <v>1517</v>
      </c>
      <c r="H575" s="179">
        <v>12.4</v>
      </c>
      <c r="I575" s="180"/>
      <c r="L575" s="176"/>
      <c r="M575" s="181"/>
      <c r="N575" s="182"/>
      <c r="O575" s="182"/>
      <c r="P575" s="182"/>
      <c r="Q575" s="182"/>
      <c r="R575" s="182"/>
      <c r="S575" s="182"/>
      <c r="T575" s="183"/>
      <c r="AT575" s="177" t="s">
        <v>179</v>
      </c>
      <c r="AU575" s="177" t="s">
        <v>84</v>
      </c>
      <c r="AV575" s="14" t="s">
        <v>84</v>
      </c>
      <c r="AW575" s="14" t="s">
        <v>31</v>
      </c>
      <c r="AX575" s="14" t="s">
        <v>75</v>
      </c>
      <c r="AY575" s="177" t="s">
        <v>168</v>
      </c>
    </row>
    <row r="576" spans="1:65" s="14" customFormat="1">
      <c r="B576" s="176"/>
      <c r="D576" s="163" t="s">
        <v>179</v>
      </c>
      <c r="E576" s="177" t="s">
        <v>1</v>
      </c>
      <c r="F576" s="178" t="s">
        <v>1518</v>
      </c>
      <c r="H576" s="179">
        <v>2.8</v>
      </c>
      <c r="I576" s="180"/>
      <c r="L576" s="176"/>
      <c r="M576" s="181"/>
      <c r="N576" s="182"/>
      <c r="O576" s="182"/>
      <c r="P576" s="182"/>
      <c r="Q576" s="182"/>
      <c r="R576" s="182"/>
      <c r="S576" s="182"/>
      <c r="T576" s="183"/>
      <c r="AT576" s="177" t="s">
        <v>179</v>
      </c>
      <c r="AU576" s="177" t="s">
        <v>84</v>
      </c>
      <c r="AV576" s="14" t="s">
        <v>84</v>
      </c>
      <c r="AW576" s="14" t="s">
        <v>31</v>
      </c>
      <c r="AX576" s="14" t="s">
        <v>75</v>
      </c>
      <c r="AY576" s="177" t="s">
        <v>168</v>
      </c>
    </row>
    <row r="577" spans="1:65" s="14" customFormat="1">
      <c r="B577" s="176"/>
      <c r="D577" s="163" t="s">
        <v>179</v>
      </c>
      <c r="E577" s="177" t="s">
        <v>1</v>
      </c>
      <c r="F577" s="178" t="s">
        <v>1519</v>
      </c>
      <c r="H577" s="179">
        <v>13.4</v>
      </c>
      <c r="I577" s="180"/>
      <c r="L577" s="176"/>
      <c r="M577" s="181"/>
      <c r="N577" s="182"/>
      <c r="O577" s="182"/>
      <c r="P577" s="182"/>
      <c r="Q577" s="182"/>
      <c r="R577" s="182"/>
      <c r="S577" s="182"/>
      <c r="T577" s="183"/>
      <c r="AT577" s="177" t="s">
        <v>179</v>
      </c>
      <c r="AU577" s="177" t="s">
        <v>84</v>
      </c>
      <c r="AV577" s="14" t="s">
        <v>84</v>
      </c>
      <c r="AW577" s="14" t="s">
        <v>31</v>
      </c>
      <c r="AX577" s="14" t="s">
        <v>75</v>
      </c>
      <c r="AY577" s="177" t="s">
        <v>168</v>
      </c>
    </row>
    <row r="578" spans="1:65" s="14" customFormat="1" ht="22.5">
      <c r="B578" s="176"/>
      <c r="D578" s="163" t="s">
        <v>179</v>
      </c>
      <c r="E578" s="177" t="s">
        <v>1</v>
      </c>
      <c r="F578" s="178" t="s">
        <v>1520</v>
      </c>
      <c r="H578" s="179">
        <v>-12.18</v>
      </c>
      <c r="I578" s="180"/>
      <c r="L578" s="176"/>
      <c r="M578" s="181"/>
      <c r="N578" s="182"/>
      <c r="O578" s="182"/>
      <c r="P578" s="182"/>
      <c r="Q578" s="182"/>
      <c r="R578" s="182"/>
      <c r="S578" s="182"/>
      <c r="T578" s="183"/>
      <c r="AT578" s="177" t="s">
        <v>179</v>
      </c>
      <c r="AU578" s="177" t="s">
        <v>84</v>
      </c>
      <c r="AV578" s="14" t="s">
        <v>84</v>
      </c>
      <c r="AW578" s="14" t="s">
        <v>31</v>
      </c>
      <c r="AX578" s="14" t="s">
        <v>75</v>
      </c>
      <c r="AY578" s="177" t="s">
        <v>168</v>
      </c>
    </row>
    <row r="579" spans="1:65" s="15" customFormat="1">
      <c r="B579" s="184"/>
      <c r="D579" s="163" t="s">
        <v>179</v>
      </c>
      <c r="E579" s="185" t="s">
        <v>1</v>
      </c>
      <c r="F579" s="186" t="s">
        <v>184</v>
      </c>
      <c r="H579" s="187">
        <v>72.72</v>
      </c>
      <c r="I579" s="188"/>
      <c r="L579" s="184"/>
      <c r="M579" s="189"/>
      <c r="N579" s="190"/>
      <c r="O579" s="190"/>
      <c r="P579" s="190"/>
      <c r="Q579" s="190"/>
      <c r="R579" s="190"/>
      <c r="S579" s="190"/>
      <c r="T579" s="191"/>
      <c r="AT579" s="185" t="s">
        <v>179</v>
      </c>
      <c r="AU579" s="185" t="s">
        <v>84</v>
      </c>
      <c r="AV579" s="15" t="s">
        <v>108</v>
      </c>
      <c r="AW579" s="15" t="s">
        <v>31</v>
      </c>
      <c r="AX579" s="15" t="s">
        <v>82</v>
      </c>
      <c r="AY579" s="185" t="s">
        <v>168</v>
      </c>
    </row>
    <row r="580" spans="1:65" s="12" customFormat="1" ht="22.9" customHeight="1">
      <c r="B580" s="136"/>
      <c r="D580" s="137" t="s">
        <v>74</v>
      </c>
      <c r="E580" s="147" t="s">
        <v>1101</v>
      </c>
      <c r="F580" s="147" t="s">
        <v>1102</v>
      </c>
      <c r="I580" s="139"/>
      <c r="J580" s="148">
        <f>BK580</f>
        <v>0</v>
      </c>
      <c r="L580" s="136"/>
      <c r="M580" s="141"/>
      <c r="N580" s="142"/>
      <c r="O580" s="142"/>
      <c r="P580" s="143">
        <f>SUM(P581:P633)</f>
        <v>0</v>
      </c>
      <c r="Q580" s="142"/>
      <c r="R580" s="143">
        <f>SUM(R581:R633)</f>
        <v>0</v>
      </c>
      <c r="S580" s="142"/>
      <c r="T580" s="144">
        <f>SUM(T581:T633)</f>
        <v>0</v>
      </c>
      <c r="AR580" s="137" t="s">
        <v>82</v>
      </c>
      <c r="AT580" s="145" t="s">
        <v>74</v>
      </c>
      <c r="AU580" s="145" t="s">
        <v>82</v>
      </c>
      <c r="AY580" s="137" t="s">
        <v>168</v>
      </c>
      <c r="BK580" s="146">
        <f>SUM(BK581:BK633)</f>
        <v>0</v>
      </c>
    </row>
    <row r="581" spans="1:65" s="2" customFormat="1" ht="21.75" customHeight="1">
      <c r="A581" s="33"/>
      <c r="B581" s="149"/>
      <c r="C581" s="150" t="s">
        <v>813</v>
      </c>
      <c r="D581" s="150" t="s">
        <v>170</v>
      </c>
      <c r="E581" s="151" t="s">
        <v>1104</v>
      </c>
      <c r="F581" s="152" t="s">
        <v>1105</v>
      </c>
      <c r="G581" s="153" t="s">
        <v>488</v>
      </c>
      <c r="H581" s="154">
        <v>100.30800000000001</v>
      </c>
      <c r="I581" s="155"/>
      <c r="J581" s="156">
        <f>ROUND(I581*H581,2)</f>
        <v>0</v>
      </c>
      <c r="K581" s="152" t="s">
        <v>187</v>
      </c>
      <c r="L581" s="34"/>
      <c r="M581" s="157" t="s">
        <v>1</v>
      </c>
      <c r="N581" s="158" t="s">
        <v>40</v>
      </c>
      <c r="O581" s="59"/>
      <c r="P581" s="159">
        <f>O581*H581</f>
        <v>0</v>
      </c>
      <c r="Q581" s="159">
        <v>0</v>
      </c>
      <c r="R581" s="159">
        <f>Q581*H581</f>
        <v>0</v>
      </c>
      <c r="S581" s="159">
        <v>0</v>
      </c>
      <c r="T581" s="160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61" t="s">
        <v>108</v>
      </c>
      <c r="AT581" s="161" t="s">
        <v>170</v>
      </c>
      <c r="AU581" s="161" t="s">
        <v>84</v>
      </c>
      <c r="AY581" s="18" t="s">
        <v>168</v>
      </c>
      <c r="BE581" s="162">
        <f>IF(N581="základní",J581,0)</f>
        <v>0</v>
      </c>
      <c r="BF581" s="162">
        <f>IF(N581="snížená",J581,0)</f>
        <v>0</v>
      </c>
      <c r="BG581" s="162">
        <f>IF(N581="zákl. přenesená",J581,0)</f>
        <v>0</v>
      </c>
      <c r="BH581" s="162">
        <f>IF(N581="sníž. přenesená",J581,0)</f>
        <v>0</v>
      </c>
      <c r="BI581" s="162">
        <f>IF(N581="nulová",J581,0)</f>
        <v>0</v>
      </c>
      <c r="BJ581" s="18" t="s">
        <v>82</v>
      </c>
      <c r="BK581" s="162">
        <f>ROUND(I581*H581,2)</f>
        <v>0</v>
      </c>
      <c r="BL581" s="18" t="s">
        <v>108</v>
      </c>
      <c r="BM581" s="161" t="s">
        <v>1521</v>
      </c>
    </row>
    <row r="582" spans="1:65" s="2" customFormat="1" ht="19.5">
      <c r="A582" s="33"/>
      <c r="B582" s="34"/>
      <c r="C582" s="33"/>
      <c r="D582" s="163" t="s">
        <v>175</v>
      </c>
      <c r="E582" s="33"/>
      <c r="F582" s="164" t="s">
        <v>1107</v>
      </c>
      <c r="G582" s="33"/>
      <c r="H582" s="33"/>
      <c r="I582" s="165"/>
      <c r="J582" s="33"/>
      <c r="K582" s="33"/>
      <c r="L582" s="34"/>
      <c r="M582" s="166"/>
      <c r="N582" s="167"/>
      <c r="O582" s="59"/>
      <c r="P582" s="59"/>
      <c r="Q582" s="59"/>
      <c r="R582" s="59"/>
      <c r="S582" s="59"/>
      <c r="T582" s="60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T582" s="18" t="s">
        <v>175</v>
      </c>
      <c r="AU582" s="18" t="s">
        <v>84</v>
      </c>
    </row>
    <row r="583" spans="1:65" s="14" customFormat="1" ht="22.5">
      <c r="B583" s="176"/>
      <c r="D583" s="163" t="s">
        <v>179</v>
      </c>
      <c r="E583" s="177" t="s">
        <v>1</v>
      </c>
      <c r="F583" s="178" t="s">
        <v>1522</v>
      </c>
      <c r="H583" s="179">
        <v>23.751000000000001</v>
      </c>
      <c r="I583" s="180"/>
      <c r="L583" s="176"/>
      <c r="M583" s="181"/>
      <c r="N583" s="182"/>
      <c r="O583" s="182"/>
      <c r="P583" s="182"/>
      <c r="Q583" s="182"/>
      <c r="R583" s="182"/>
      <c r="S583" s="182"/>
      <c r="T583" s="183"/>
      <c r="AT583" s="177" t="s">
        <v>179</v>
      </c>
      <c r="AU583" s="177" t="s">
        <v>84</v>
      </c>
      <c r="AV583" s="14" t="s">
        <v>84</v>
      </c>
      <c r="AW583" s="14" t="s">
        <v>31</v>
      </c>
      <c r="AX583" s="14" t="s">
        <v>75</v>
      </c>
      <c r="AY583" s="177" t="s">
        <v>168</v>
      </c>
    </row>
    <row r="584" spans="1:65" s="14" customFormat="1" ht="22.5">
      <c r="B584" s="176"/>
      <c r="D584" s="163" t="s">
        <v>179</v>
      </c>
      <c r="E584" s="177" t="s">
        <v>1</v>
      </c>
      <c r="F584" s="178" t="s">
        <v>1523</v>
      </c>
      <c r="H584" s="179">
        <v>23.751000000000001</v>
      </c>
      <c r="I584" s="180"/>
      <c r="L584" s="176"/>
      <c r="M584" s="181"/>
      <c r="N584" s="182"/>
      <c r="O584" s="182"/>
      <c r="P584" s="182"/>
      <c r="Q584" s="182"/>
      <c r="R584" s="182"/>
      <c r="S584" s="182"/>
      <c r="T584" s="183"/>
      <c r="AT584" s="177" t="s">
        <v>179</v>
      </c>
      <c r="AU584" s="177" t="s">
        <v>84</v>
      </c>
      <c r="AV584" s="14" t="s">
        <v>84</v>
      </c>
      <c r="AW584" s="14" t="s">
        <v>31</v>
      </c>
      <c r="AX584" s="14" t="s">
        <v>75</v>
      </c>
      <c r="AY584" s="177" t="s">
        <v>168</v>
      </c>
    </row>
    <row r="585" spans="1:65" s="14" customFormat="1" ht="22.5">
      <c r="B585" s="176"/>
      <c r="D585" s="163" t="s">
        <v>179</v>
      </c>
      <c r="E585" s="177" t="s">
        <v>1</v>
      </c>
      <c r="F585" s="178" t="s">
        <v>1524</v>
      </c>
      <c r="H585" s="179">
        <v>24.295999999999999</v>
      </c>
      <c r="I585" s="180"/>
      <c r="L585" s="176"/>
      <c r="M585" s="181"/>
      <c r="N585" s="182"/>
      <c r="O585" s="182"/>
      <c r="P585" s="182"/>
      <c r="Q585" s="182"/>
      <c r="R585" s="182"/>
      <c r="S585" s="182"/>
      <c r="T585" s="183"/>
      <c r="AT585" s="177" t="s">
        <v>179</v>
      </c>
      <c r="AU585" s="177" t="s">
        <v>84</v>
      </c>
      <c r="AV585" s="14" t="s">
        <v>84</v>
      </c>
      <c r="AW585" s="14" t="s">
        <v>31</v>
      </c>
      <c r="AX585" s="14" t="s">
        <v>75</v>
      </c>
      <c r="AY585" s="177" t="s">
        <v>168</v>
      </c>
    </row>
    <row r="586" spans="1:65" s="14" customFormat="1">
      <c r="B586" s="176"/>
      <c r="D586" s="163" t="s">
        <v>179</v>
      </c>
      <c r="E586" s="177" t="s">
        <v>1</v>
      </c>
      <c r="F586" s="178" t="s">
        <v>1525</v>
      </c>
      <c r="H586" s="179">
        <v>24.498999999999999</v>
      </c>
      <c r="I586" s="180"/>
      <c r="L586" s="176"/>
      <c r="M586" s="181"/>
      <c r="N586" s="182"/>
      <c r="O586" s="182"/>
      <c r="P586" s="182"/>
      <c r="Q586" s="182"/>
      <c r="R586" s="182"/>
      <c r="S586" s="182"/>
      <c r="T586" s="183"/>
      <c r="AT586" s="177" t="s">
        <v>179</v>
      </c>
      <c r="AU586" s="177" t="s">
        <v>84</v>
      </c>
      <c r="AV586" s="14" t="s">
        <v>84</v>
      </c>
      <c r="AW586" s="14" t="s">
        <v>31</v>
      </c>
      <c r="AX586" s="14" t="s">
        <v>75</v>
      </c>
      <c r="AY586" s="177" t="s">
        <v>168</v>
      </c>
    </row>
    <row r="587" spans="1:65" s="14" customFormat="1">
      <c r="B587" s="176"/>
      <c r="D587" s="163" t="s">
        <v>179</v>
      </c>
      <c r="E587" s="177" t="s">
        <v>1</v>
      </c>
      <c r="F587" s="178" t="s">
        <v>1526</v>
      </c>
      <c r="H587" s="179">
        <v>4.0110000000000001</v>
      </c>
      <c r="I587" s="180"/>
      <c r="L587" s="176"/>
      <c r="M587" s="181"/>
      <c r="N587" s="182"/>
      <c r="O587" s="182"/>
      <c r="P587" s="182"/>
      <c r="Q587" s="182"/>
      <c r="R587" s="182"/>
      <c r="S587" s="182"/>
      <c r="T587" s="183"/>
      <c r="AT587" s="177" t="s">
        <v>179</v>
      </c>
      <c r="AU587" s="177" t="s">
        <v>84</v>
      </c>
      <c r="AV587" s="14" t="s">
        <v>84</v>
      </c>
      <c r="AW587" s="14" t="s">
        <v>31</v>
      </c>
      <c r="AX587" s="14" t="s">
        <v>75</v>
      </c>
      <c r="AY587" s="177" t="s">
        <v>168</v>
      </c>
    </row>
    <row r="588" spans="1:65" s="15" customFormat="1">
      <c r="B588" s="184"/>
      <c r="D588" s="163" t="s">
        <v>179</v>
      </c>
      <c r="E588" s="185" t="s">
        <v>1</v>
      </c>
      <c r="F588" s="186" t="s">
        <v>184</v>
      </c>
      <c r="H588" s="187">
        <v>100.30799999999999</v>
      </c>
      <c r="I588" s="188"/>
      <c r="L588" s="184"/>
      <c r="M588" s="189"/>
      <c r="N588" s="190"/>
      <c r="O588" s="190"/>
      <c r="P588" s="190"/>
      <c r="Q588" s="190"/>
      <c r="R588" s="190"/>
      <c r="S588" s="190"/>
      <c r="T588" s="191"/>
      <c r="AT588" s="185" t="s">
        <v>179</v>
      </c>
      <c r="AU588" s="185" t="s">
        <v>84</v>
      </c>
      <c r="AV588" s="15" t="s">
        <v>108</v>
      </c>
      <c r="AW588" s="15" t="s">
        <v>31</v>
      </c>
      <c r="AX588" s="15" t="s">
        <v>82</v>
      </c>
      <c r="AY588" s="185" t="s">
        <v>168</v>
      </c>
    </row>
    <row r="589" spans="1:65" s="2" customFormat="1" ht="24.2" customHeight="1">
      <c r="A589" s="33"/>
      <c r="B589" s="149"/>
      <c r="C589" s="150" t="s">
        <v>818</v>
      </c>
      <c r="D589" s="150" t="s">
        <v>170</v>
      </c>
      <c r="E589" s="151" t="s">
        <v>1113</v>
      </c>
      <c r="F589" s="152" t="s">
        <v>1114</v>
      </c>
      <c r="G589" s="153" t="s">
        <v>488</v>
      </c>
      <c r="H589" s="154">
        <v>5855.5730000000003</v>
      </c>
      <c r="I589" s="155"/>
      <c r="J589" s="156">
        <f>ROUND(I589*H589,2)</f>
        <v>0</v>
      </c>
      <c r="K589" s="152" t="s">
        <v>187</v>
      </c>
      <c r="L589" s="34"/>
      <c r="M589" s="157" t="s">
        <v>1</v>
      </c>
      <c r="N589" s="158" t="s">
        <v>40</v>
      </c>
      <c r="O589" s="59"/>
      <c r="P589" s="159">
        <f>O589*H589</f>
        <v>0</v>
      </c>
      <c r="Q589" s="159">
        <v>0</v>
      </c>
      <c r="R589" s="159">
        <f>Q589*H589</f>
        <v>0</v>
      </c>
      <c r="S589" s="159">
        <v>0</v>
      </c>
      <c r="T589" s="160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61" t="s">
        <v>108</v>
      </c>
      <c r="AT589" s="161" t="s">
        <v>170</v>
      </c>
      <c r="AU589" s="161" t="s">
        <v>84</v>
      </c>
      <c r="AY589" s="18" t="s">
        <v>168</v>
      </c>
      <c r="BE589" s="162">
        <f>IF(N589="základní",J589,0)</f>
        <v>0</v>
      </c>
      <c r="BF589" s="162">
        <f>IF(N589="snížená",J589,0)</f>
        <v>0</v>
      </c>
      <c r="BG589" s="162">
        <f>IF(N589="zákl. přenesená",J589,0)</f>
        <v>0</v>
      </c>
      <c r="BH589" s="162">
        <f>IF(N589="sníž. přenesená",J589,0)</f>
        <v>0</v>
      </c>
      <c r="BI589" s="162">
        <f>IF(N589="nulová",J589,0)</f>
        <v>0</v>
      </c>
      <c r="BJ589" s="18" t="s">
        <v>82</v>
      </c>
      <c r="BK589" s="162">
        <f>ROUND(I589*H589,2)</f>
        <v>0</v>
      </c>
      <c r="BL589" s="18" t="s">
        <v>108</v>
      </c>
      <c r="BM589" s="161" t="s">
        <v>1527</v>
      </c>
    </row>
    <row r="590" spans="1:65" s="2" customFormat="1" ht="29.25">
      <c r="A590" s="33"/>
      <c r="B590" s="34"/>
      <c r="C590" s="33"/>
      <c r="D590" s="163" t="s">
        <v>175</v>
      </c>
      <c r="E590" s="33"/>
      <c r="F590" s="164" t="s">
        <v>1116</v>
      </c>
      <c r="G590" s="33"/>
      <c r="H590" s="33"/>
      <c r="I590" s="165"/>
      <c r="J590" s="33"/>
      <c r="K590" s="33"/>
      <c r="L590" s="34"/>
      <c r="M590" s="166"/>
      <c r="N590" s="167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175</v>
      </c>
      <c r="AU590" s="18" t="s">
        <v>84</v>
      </c>
    </row>
    <row r="591" spans="1:65" s="14" customFormat="1" ht="22.5">
      <c r="B591" s="176"/>
      <c r="D591" s="163" t="s">
        <v>179</v>
      </c>
      <c r="E591" s="177" t="s">
        <v>1</v>
      </c>
      <c r="F591" s="178" t="s">
        <v>1528</v>
      </c>
      <c r="H591" s="179">
        <v>120.91500000000001</v>
      </c>
      <c r="I591" s="180"/>
      <c r="L591" s="176"/>
      <c r="M591" s="181"/>
      <c r="N591" s="182"/>
      <c r="O591" s="182"/>
      <c r="P591" s="182"/>
      <c r="Q591" s="182"/>
      <c r="R591" s="182"/>
      <c r="S591" s="182"/>
      <c r="T591" s="183"/>
      <c r="AT591" s="177" t="s">
        <v>179</v>
      </c>
      <c r="AU591" s="177" t="s">
        <v>84</v>
      </c>
      <c r="AV591" s="14" t="s">
        <v>84</v>
      </c>
      <c r="AW591" s="14" t="s">
        <v>31</v>
      </c>
      <c r="AX591" s="14" t="s">
        <v>75</v>
      </c>
      <c r="AY591" s="177" t="s">
        <v>168</v>
      </c>
    </row>
    <row r="592" spans="1:65" s="14" customFormat="1" ht="33.75">
      <c r="B592" s="176"/>
      <c r="D592" s="163" t="s">
        <v>179</v>
      </c>
      <c r="E592" s="177" t="s">
        <v>1</v>
      </c>
      <c r="F592" s="178" t="s">
        <v>1529</v>
      </c>
      <c r="H592" s="179">
        <v>194.82</v>
      </c>
      <c r="I592" s="180"/>
      <c r="L592" s="176"/>
      <c r="M592" s="181"/>
      <c r="N592" s="182"/>
      <c r="O592" s="182"/>
      <c r="P592" s="182"/>
      <c r="Q592" s="182"/>
      <c r="R592" s="182"/>
      <c r="S592" s="182"/>
      <c r="T592" s="183"/>
      <c r="AT592" s="177" t="s">
        <v>179</v>
      </c>
      <c r="AU592" s="177" t="s">
        <v>84</v>
      </c>
      <c r="AV592" s="14" t="s">
        <v>84</v>
      </c>
      <c r="AW592" s="14" t="s">
        <v>31</v>
      </c>
      <c r="AX592" s="14" t="s">
        <v>75</v>
      </c>
      <c r="AY592" s="177" t="s">
        <v>168</v>
      </c>
    </row>
    <row r="593" spans="1:65" s="14" customFormat="1" ht="22.5">
      <c r="B593" s="176"/>
      <c r="D593" s="163" t="s">
        <v>179</v>
      </c>
      <c r="E593" s="177" t="s">
        <v>1</v>
      </c>
      <c r="F593" s="178" t="s">
        <v>1530</v>
      </c>
      <c r="H593" s="179">
        <v>191.57300000000001</v>
      </c>
      <c r="I593" s="180"/>
      <c r="L593" s="176"/>
      <c r="M593" s="181"/>
      <c r="N593" s="182"/>
      <c r="O593" s="182"/>
      <c r="P593" s="182"/>
      <c r="Q593" s="182"/>
      <c r="R593" s="182"/>
      <c r="S593" s="182"/>
      <c r="T593" s="183"/>
      <c r="AT593" s="177" t="s">
        <v>179</v>
      </c>
      <c r="AU593" s="177" t="s">
        <v>84</v>
      </c>
      <c r="AV593" s="14" t="s">
        <v>84</v>
      </c>
      <c r="AW593" s="14" t="s">
        <v>31</v>
      </c>
      <c r="AX593" s="14" t="s">
        <v>75</v>
      </c>
      <c r="AY593" s="177" t="s">
        <v>168</v>
      </c>
    </row>
    <row r="594" spans="1:65" s="14" customFormat="1" ht="33.75">
      <c r="B594" s="176"/>
      <c r="D594" s="163" t="s">
        <v>179</v>
      </c>
      <c r="E594" s="177" t="s">
        <v>1</v>
      </c>
      <c r="F594" s="178" t="s">
        <v>1119</v>
      </c>
      <c r="H594" s="179">
        <v>5288.1</v>
      </c>
      <c r="I594" s="180"/>
      <c r="L594" s="176"/>
      <c r="M594" s="181"/>
      <c r="N594" s="182"/>
      <c r="O594" s="182"/>
      <c r="P594" s="182"/>
      <c r="Q594" s="182"/>
      <c r="R594" s="182"/>
      <c r="S594" s="182"/>
      <c r="T594" s="183"/>
      <c r="AT594" s="177" t="s">
        <v>179</v>
      </c>
      <c r="AU594" s="177" t="s">
        <v>84</v>
      </c>
      <c r="AV594" s="14" t="s">
        <v>84</v>
      </c>
      <c r="AW594" s="14" t="s">
        <v>31</v>
      </c>
      <c r="AX594" s="14" t="s">
        <v>75</v>
      </c>
      <c r="AY594" s="177" t="s">
        <v>168</v>
      </c>
    </row>
    <row r="595" spans="1:65" s="14" customFormat="1" ht="22.5">
      <c r="B595" s="176"/>
      <c r="D595" s="163" t="s">
        <v>179</v>
      </c>
      <c r="E595" s="177" t="s">
        <v>1</v>
      </c>
      <c r="F595" s="178" t="s">
        <v>1531</v>
      </c>
      <c r="H595" s="179">
        <v>60.164999999999999</v>
      </c>
      <c r="I595" s="180"/>
      <c r="L595" s="176"/>
      <c r="M595" s="181"/>
      <c r="N595" s="182"/>
      <c r="O595" s="182"/>
      <c r="P595" s="182"/>
      <c r="Q595" s="182"/>
      <c r="R595" s="182"/>
      <c r="S595" s="182"/>
      <c r="T595" s="183"/>
      <c r="AT595" s="177" t="s">
        <v>179</v>
      </c>
      <c r="AU595" s="177" t="s">
        <v>84</v>
      </c>
      <c r="AV595" s="14" t="s">
        <v>84</v>
      </c>
      <c r="AW595" s="14" t="s">
        <v>31</v>
      </c>
      <c r="AX595" s="14" t="s">
        <v>75</v>
      </c>
      <c r="AY595" s="177" t="s">
        <v>168</v>
      </c>
    </row>
    <row r="596" spans="1:65" s="15" customFormat="1">
      <c r="B596" s="184"/>
      <c r="D596" s="163" t="s">
        <v>179</v>
      </c>
      <c r="E596" s="185" t="s">
        <v>1</v>
      </c>
      <c r="F596" s="186" t="s">
        <v>184</v>
      </c>
      <c r="H596" s="187">
        <v>5855.5730000000003</v>
      </c>
      <c r="I596" s="188"/>
      <c r="L596" s="184"/>
      <c r="M596" s="189"/>
      <c r="N596" s="190"/>
      <c r="O596" s="190"/>
      <c r="P596" s="190"/>
      <c r="Q596" s="190"/>
      <c r="R596" s="190"/>
      <c r="S596" s="190"/>
      <c r="T596" s="191"/>
      <c r="AT596" s="185" t="s">
        <v>179</v>
      </c>
      <c r="AU596" s="185" t="s">
        <v>84</v>
      </c>
      <c r="AV596" s="15" t="s">
        <v>108</v>
      </c>
      <c r="AW596" s="15" t="s">
        <v>31</v>
      </c>
      <c r="AX596" s="15" t="s">
        <v>82</v>
      </c>
      <c r="AY596" s="185" t="s">
        <v>168</v>
      </c>
    </row>
    <row r="597" spans="1:65" s="2" customFormat="1" ht="21.75" customHeight="1">
      <c r="A597" s="33"/>
      <c r="B597" s="149"/>
      <c r="C597" s="150" t="s">
        <v>823</v>
      </c>
      <c r="D597" s="150" t="s">
        <v>170</v>
      </c>
      <c r="E597" s="151" t="s">
        <v>1121</v>
      </c>
      <c r="F597" s="152" t="s">
        <v>1122</v>
      </c>
      <c r="G597" s="153" t="s">
        <v>488</v>
      </c>
      <c r="H597" s="154">
        <v>4.343</v>
      </c>
      <c r="I597" s="155"/>
      <c r="J597" s="156">
        <f>ROUND(I597*H597,2)</f>
        <v>0</v>
      </c>
      <c r="K597" s="152" t="s">
        <v>187</v>
      </c>
      <c r="L597" s="34"/>
      <c r="M597" s="157" t="s">
        <v>1</v>
      </c>
      <c r="N597" s="158" t="s">
        <v>40</v>
      </c>
      <c r="O597" s="59"/>
      <c r="P597" s="159">
        <f>O597*H597</f>
        <v>0</v>
      </c>
      <c r="Q597" s="159">
        <v>0</v>
      </c>
      <c r="R597" s="159">
        <f>Q597*H597</f>
        <v>0</v>
      </c>
      <c r="S597" s="159">
        <v>0</v>
      </c>
      <c r="T597" s="160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1" t="s">
        <v>108</v>
      </c>
      <c r="AT597" s="161" t="s">
        <v>170</v>
      </c>
      <c r="AU597" s="161" t="s">
        <v>84</v>
      </c>
      <c r="AY597" s="18" t="s">
        <v>168</v>
      </c>
      <c r="BE597" s="162">
        <f>IF(N597="základní",J597,0)</f>
        <v>0</v>
      </c>
      <c r="BF597" s="162">
        <f>IF(N597="snížená",J597,0)</f>
        <v>0</v>
      </c>
      <c r="BG597" s="162">
        <f>IF(N597="zákl. přenesená",J597,0)</f>
        <v>0</v>
      </c>
      <c r="BH597" s="162">
        <f>IF(N597="sníž. přenesená",J597,0)</f>
        <v>0</v>
      </c>
      <c r="BI597" s="162">
        <f>IF(N597="nulová",J597,0)</f>
        <v>0</v>
      </c>
      <c r="BJ597" s="18" t="s">
        <v>82</v>
      </c>
      <c r="BK597" s="162">
        <f>ROUND(I597*H597,2)</f>
        <v>0</v>
      </c>
      <c r="BL597" s="18" t="s">
        <v>108</v>
      </c>
      <c r="BM597" s="161" t="s">
        <v>1532</v>
      </c>
    </row>
    <row r="598" spans="1:65" s="2" customFormat="1" ht="19.5">
      <c r="A598" s="33"/>
      <c r="B598" s="34"/>
      <c r="C598" s="33"/>
      <c r="D598" s="163" t="s">
        <v>175</v>
      </c>
      <c r="E598" s="33"/>
      <c r="F598" s="164" t="s">
        <v>1124</v>
      </c>
      <c r="G598" s="33"/>
      <c r="H598" s="33"/>
      <c r="I598" s="165"/>
      <c r="J598" s="33"/>
      <c r="K598" s="33"/>
      <c r="L598" s="34"/>
      <c r="M598" s="166"/>
      <c r="N598" s="167"/>
      <c r="O598" s="59"/>
      <c r="P598" s="59"/>
      <c r="Q598" s="59"/>
      <c r="R598" s="59"/>
      <c r="S598" s="59"/>
      <c r="T598" s="60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T598" s="18" t="s">
        <v>175</v>
      </c>
      <c r="AU598" s="18" t="s">
        <v>84</v>
      </c>
    </row>
    <row r="599" spans="1:65" s="14" customFormat="1">
      <c r="B599" s="176"/>
      <c r="D599" s="163" t="s">
        <v>179</v>
      </c>
      <c r="E599" s="177" t="s">
        <v>1</v>
      </c>
      <c r="F599" s="178" t="s">
        <v>1533</v>
      </c>
      <c r="H599" s="179">
        <v>0.57699999999999996</v>
      </c>
      <c r="I599" s="180"/>
      <c r="L599" s="176"/>
      <c r="M599" s="181"/>
      <c r="N599" s="182"/>
      <c r="O599" s="182"/>
      <c r="P599" s="182"/>
      <c r="Q599" s="182"/>
      <c r="R599" s="182"/>
      <c r="S599" s="182"/>
      <c r="T599" s="183"/>
      <c r="AT599" s="177" t="s">
        <v>179</v>
      </c>
      <c r="AU599" s="177" t="s">
        <v>84</v>
      </c>
      <c r="AV599" s="14" t="s">
        <v>84</v>
      </c>
      <c r="AW599" s="14" t="s">
        <v>31</v>
      </c>
      <c r="AX599" s="14" t="s">
        <v>75</v>
      </c>
      <c r="AY599" s="177" t="s">
        <v>168</v>
      </c>
    </row>
    <row r="600" spans="1:65" s="14" customFormat="1">
      <c r="B600" s="176"/>
      <c r="D600" s="163" t="s">
        <v>179</v>
      </c>
      <c r="E600" s="177" t="s">
        <v>1</v>
      </c>
      <c r="F600" s="178" t="s">
        <v>1534</v>
      </c>
      <c r="H600" s="179">
        <v>1.347</v>
      </c>
      <c r="I600" s="180"/>
      <c r="L600" s="176"/>
      <c r="M600" s="181"/>
      <c r="N600" s="182"/>
      <c r="O600" s="182"/>
      <c r="P600" s="182"/>
      <c r="Q600" s="182"/>
      <c r="R600" s="182"/>
      <c r="S600" s="182"/>
      <c r="T600" s="183"/>
      <c r="AT600" s="177" t="s">
        <v>179</v>
      </c>
      <c r="AU600" s="177" t="s">
        <v>84</v>
      </c>
      <c r="AV600" s="14" t="s">
        <v>84</v>
      </c>
      <c r="AW600" s="14" t="s">
        <v>31</v>
      </c>
      <c r="AX600" s="14" t="s">
        <v>75</v>
      </c>
      <c r="AY600" s="177" t="s">
        <v>168</v>
      </c>
    </row>
    <row r="601" spans="1:65" s="14" customFormat="1">
      <c r="B601" s="176"/>
      <c r="D601" s="163" t="s">
        <v>179</v>
      </c>
      <c r="E601" s="177" t="s">
        <v>1</v>
      </c>
      <c r="F601" s="178" t="s">
        <v>1535</v>
      </c>
      <c r="H601" s="179">
        <v>2.3260000000000001</v>
      </c>
      <c r="I601" s="180"/>
      <c r="L601" s="176"/>
      <c r="M601" s="181"/>
      <c r="N601" s="182"/>
      <c r="O601" s="182"/>
      <c r="P601" s="182"/>
      <c r="Q601" s="182"/>
      <c r="R601" s="182"/>
      <c r="S601" s="182"/>
      <c r="T601" s="183"/>
      <c r="AT601" s="177" t="s">
        <v>179</v>
      </c>
      <c r="AU601" s="177" t="s">
        <v>84</v>
      </c>
      <c r="AV601" s="14" t="s">
        <v>84</v>
      </c>
      <c r="AW601" s="14" t="s">
        <v>31</v>
      </c>
      <c r="AX601" s="14" t="s">
        <v>75</v>
      </c>
      <c r="AY601" s="177" t="s">
        <v>168</v>
      </c>
    </row>
    <row r="602" spans="1:65" s="14" customFormat="1">
      <c r="B602" s="176"/>
      <c r="D602" s="163" t="s">
        <v>179</v>
      </c>
      <c r="E602" s="177" t="s">
        <v>1</v>
      </c>
      <c r="F602" s="178" t="s">
        <v>1536</v>
      </c>
      <c r="H602" s="179">
        <v>9.2999999999999999E-2</v>
      </c>
      <c r="I602" s="180"/>
      <c r="L602" s="176"/>
      <c r="M602" s="181"/>
      <c r="N602" s="182"/>
      <c r="O602" s="182"/>
      <c r="P602" s="182"/>
      <c r="Q602" s="182"/>
      <c r="R602" s="182"/>
      <c r="S602" s="182"/>
      <c r="T602" s="183"/>
      <c r="AT602" s="177" t="s">
        <v>179</v>
      </c>
      <c r="AU602" s="177" t="s">
        <v>84</v>
      </c>
      <c r="AV602" s="14" t="s">
        <v>84</v>
      </c>
      <c r="AW602" s="14" t="s">
        <v>31</v>
      </c>
      <c r="AX602" s="14" t="s">
        <v>75</v>
      </c>
      <c r="AY602" s="177" t="s">
        <v>168</v>
      </c>
    </row>
    <row r="603" spans="1:65" s="15" customFormat="1">
      <c r="B603" s="184"/>
      <c r="D603" s="163" t="s">
        <v>179</v>
      </c>
      <c r="E603" s="185" t="s">
        <v>1</v>
      </c>
      <c r="F603" s="186" t="s">
        <v>184</v>
      </c>
      <c r="H603" s="187">
        <v>4.343</v>
      </c>
      <c r="I603" s="188"/>
      <c r="L603" s="184"/>
      <c r="M603" s="189"/>
      <c r="N603" s="190"/>
      <c r="O603" s="190"/>
      <c r="P603" s="190"/>
      <c r="Q603" s="190"/>
      <c r="R603" s="190"/>
      <c r="S603" s="190"/>
      <c r="T603" s="191"/>
      <c r="AT603" s="185" t="s">
        <v>179</v>
      </c>
      <c r="AU603" s="185" t="s">
        <v>84</v>
      </c>
      <c r="AV603" s="15" t="s">
        <v>108</v>
      </c>
      <c r="AW603" s="15" t="s">
        <v>31</v>
      </c>
      <c r="AX603" s="15" t="s">
        <v>82</v>
      </c>
      <c r="AY603" s="185" t="s">
        <v>168</v>
      </c>
    </row>
    <row r="604" spans="1:65" s="2" customFormat="1" ht="24.2" customHeight="1">
      <c r="A604" s="33"/>
      <c r="B604" s="149"/>
      <c r="C604" s="150" t="s">
        <v>829</v>
      </c>
      <c r="D604" s="150" t="s">
        <v>170</v>
      </c>
      <c r="E604" s="151" t="s">
        <v>1136</v>
      </c>
      <c r="F604" s="152" t="s">
        <v>1137</v>
      </c>
      <c r="G604" s="153" t="s">
        <v>488</v>
      </c>
      <c r="H604" s="154">
        <v>13.007999999999999</v>
      </c>
      <c r="I604" s="155"/>
      <c r="J604" s="156">
        <f>ROUND(I604*H604,2)</f>
        <v>0</v>
      </c>
      <c r="K604" s="152" t="s">
        <v>187</v>
      </c>
      <c r="L604" s="34"/>
      <c r="M604" s="157" t="s">
        <v>1</v>
      </c>
      <c r="N604" s="158" t="s">
        <v>40</v>
      </c>
      <c r="O604" s="59"/>
      <c r="P604" s="159">
        <f>O604*H604</f>
        <v>0</v>
      </c>
      <c r="Q604" s="159">
        <v>0</v>
      </c>
      <c r="R604" s="159">
        <f>Q604*H604</f>
        <v>0</v>
      </c>
      <c r="S604" s="159">
        <v>0</v>
      </c>
      <c r="T604" s="160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1" t="s">
        <v>108</v>
      </c>
      <c r="AT604" s="161" t="s">
        <v>170</v>
      </c>
      <c r="AU604" s="161" t="s">
        <v>84</v>
      </c>
      <c r="AY604" s="18" t="s">
        <v>168</v>
      </c>
      <c r="BE604" s="162">
        <f>IF(N604="základní",J604,0)</f>
        <v>0</v>
      </c>
      <c r="BF604" s="162">
        <f>IF(N604="snížená",J604,0)</f>
        <v>0</v>
      </c>
      <c r="BG604" s="162">
        <f>IF(N604="zákl. přenesená",J604,0)</f>
        <v>0</v>
      </c>
      <c r="BH604" s="162">
        <f>IF(N604="sníž. přenesená",J604,0)</f>
        <v>0</v>
      </c>
      <c r="BI604" s="162">
        <f>IF(N604="nulová",J604,0)</f>
        <v>0</v>
      </c>
      <c r="BJ604" s="18" t="s">
        <v>82</v>
      </c>
      <c r="BK604" s="162">
        <f>ROUND(I604*H604,2)</f>
        <v>0</v>
      </c>
      <c r="BL604" s="18" t="s">
        <v>108</v>
      </c>
      <c r="BM604" s="161" t="s">
        <v>1537</v>
      </c>
    </row>
    <row r="605" spans="1:65" s="2" customFormat="1" ht="29.25">
      <c r="A605" s="33"/>
      <c r="B605" s="34"/>
      <c r="C605" s="33"/>
      <c r="D605" s="163" t="s">
        <v>175</v>
      </c>
      <c r="E605" s="33"/>
      <c r="F605" s="164" t="s">
        <v>1116</v>
      </c>
      <c r="G605" s="33"/>
      <c r="H605" s="33"/>
      <c r="I605" s="165"/>
      <c r="J605" s="33"/>
      <c r="K605" s="33"/>
      <c r="L605" s="34"/>
      <c r="M605" s="166"/>
      <c r="N605" s="167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175</v>
      </c>
      <c r="AU605" s="18" t="s">
        <v>84</v>
      </c>
    </row>
    <row r="606" spans="1:65" s="14" customFormat="1" ht="22.5">
      <c r="B606" s="176"/>
      <c r="D606" s="163" t="s">
        <v>179</v>
      </c>
      <c r="E606" s="177" t="s">
        <v>1</v>
      </c>
      <c r="F606" s="178" t="s">
        <v>1538</v>
      </c>
      <c r="H606" s="179">
        <v>2.3090000000000002</v>
      </c>
      <c r="I606" s="180"/>
      <c r="L606" s="176"/>
      <c r="M606" s="181"/>
      <c r="N606" s="182"/>
      <c r="O606" s="182"/>
      <c r="P606" s="182"/>
      <c r="Q606" s="182"/>
      <c r="R606" s="182"/>
      <c r="S606" s="182"/>
      <c r="T606" s="183"/>
      <c r="AT606" s="177" t="s">
        <v>179</v>
      </c>
      <c r="AU606" s="177" t="s">
        <v>84</v>
      </c>
      <c r="AV606" s="14" t="s">
        <v>84</v>
      </c>
      <c r="AW606" s="14" t="s">
        <v>31</v>
      </c>
      <c r="AX606" s="14" t="s">
        <v>75</v>
      </c>
      <c r="AY606" s="177" t="s">
        <v>168</v>
      </c>
    </row>
    <row r="607" spans="1:65" s="14" customFormat="1" ht="22.5">
      <c r="B607" s="176"/>
      <c r="D607" s="163" t="s">
        <v>179</v>
      </c>
      <c r="E607" s="177" t="s">
        <v>1</v>
      </c>
      <c r="F607" s="178" t="s">
        <v>1539</v>
      </c>
      <c r="H607" s="179">
        <v>9.3040000000000003</v>
      </c>
      <c r="I607" s="180"/>
      <c r="L607" s="176"/>
      <c r="M607" s="181"/>
      <c r="N607" s="182"/>
      <c r="O607" s="182"/>
      <c r="P607" s="182"/>
      <c r="Q607" s="182"/>
      <c r="R607" s="182"/>
      <c r="S607" s="182"/>
      <c r="T607" s="183"/>
      <c r="AT607" s="177" t="s">
        <v>179</v>
      </c>
      <c r="AU607" s="177" t="s">
        <v>84</v>
      </c>
      <c r="AV607" s="14" t="s">
        <v>84</v>
      </c>
      <c r="AW607" s="14" t="s">
        <v>31</v>
      </c>
      <c r="AX607" s="14" t="s">
        <v>75</v>
      </c>
      <c r="AY607" s="177" t="s">
        <v>168</v>
      </c>
    </row>
    <row r="608" spans="1:65" s="14" customFormat="1">
      <c r="B608" s="176"/>
      <c r="D608" s="163" t="s">
        <v>179</v>
      </c>
      <c r="E608" s="177" t="s">
        <v>1</v>
      </c>
      <c r="F608" s="178" t="s">
        <v>1540</v>
      </c>
      <c r="H608" s="179">
        <v>1.395</v>
      </c>
      <c r="I608" s="180"/>
      <c r="L608" s="176"/>
      <c r="M608" s="181"/>
      <c r="N608" s="182"/>
      <c r="O608" s="182"/>
      <c r="P608" s="182"/>
      <c r="Q608" s="182"/>
      <c r="R608" s="182"/>
      <c r="S608" s="182"/>
      <c r="T608" s="183"/>
      <c r="AT608" s="177" t="s">
        <v>179</v>
      </c>
      <c r="AU608" s="177" t="s">
        <v>84</v>
      </c>
      <c r="AV608" s="14" t="s">
        <v>84</v>
      </c>
      <c r="AW608" s="14" t="s">
        <v>31</v>
      </c>
      <c r="AX608" s="14" t="s">
        <v>75</v>
      </c>
      <c r="AY608" s="177" t="s">
        <v>168</v>
      </c>
    </row>
    <row r="609" spans="1:65" s="15" customFormat="1">
      <c r="B609" s="184"/>
      <c r="D609" s="163" t="s">
        <v>179</v>
      </c>
      <c r="E609" s="185" t="s">
        <v>1</v>
      </c>
      <c r="F609" s="186" t="s">
        <v>184</v>
      </c>
      <c r="H609" s="187">
        <v>13.007999999999999</v>
      </c>
      <c r="I609" s="188"/>
      <c r="L609" s="184"/>
      <c r="M609" s="189"/>
      <c r="N609" s="190"/>
      <c r="O609" s="190"/>
      <c r="P609" s="190"/>
      <c r="Q609" s="190"/>
      <c r="R609" s="190"/>
      <c r="S609" s="190"/>
      <c r="T609" s="191"/>
      <c r="AT609" s="185" t="s">
        <v>179</v>
      </c>
      <c r="AU609" s="185" t="s">
        <v>84</v>
      </c>
      <c r="AV609" s="15" t="s">
        <v>108</v>
      </c>
      <c r="AW609" s="15" t="s">
        <v>31</v>
      </c>
      <c r="AX609" s="15" t="s">
        <v>82</v>
      </c>
      <c r="AY609" s="185" t="s">
        <v>168</v>
      </c>
    </row>
    <row r="610" spans="1:65" s="2" customFormat="1" ht="24.2" customHeight="1">
      <c r="A610" s="33"/>
      <c r="B610" s="149"/>
      <c r="C610" s="150" t="s">
        <v>834</v>
      </c>
      <c r="D610" s="150" t="s">
        <v>170</v>
      </c>
      <c r="E610" s="151" t="s">
        <v>1147</v>
      </c>
      <c r="F610" s="152" t="s">
        <v>1148</v>
      </c>
      <c r="G610" s="153" t="s">
        <v>488</v>
      </c>
      <c r="H610" s="154">
        <v>104.651</v>
      </c>
      <c r="I610" s="155"/>
      <c r="J610" s="156">
        <f>ROUND(I610*H610,2)</f>
        <v>0</v>
      </c>
      <c r="K610" s="152" t="s">
        <v>187</v>
      </c>
      <c r="L610" s="34"/>
      <c r="M610" s="157" t="s">
        <v>1</v>
      </c>
      <c r="N610" s="158" t="s">
        <v>40</v>
      </c>
      <c r="O610" s="59"/>
      <c r="P610" s="159">
        <f>O610*H610</f>
        <v>0</v>
      </c>
      <c r="Q610" s="159">
        <v>0</v>
      </c>
      <c r="R610" s="159">
        <f>Q610*H610</f>
        <v>0</v>
      </c>
      <c r="S610" s="159">
        <v>0</v>
      </c>
      <c r="T610" s="160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61" t="s">
        <v>108</v>
      </c>
      <c r="AT610" s="161" t="s">
        <v>170</v>
      </c>
      <c r="AU610" s="161" t="s">
        <v>84</v>
      </c>
      <c r="AY610" s="18" t="s">
        <v>168</v>
      </c>
      <c r="BE610" s="162">
        <f>IF(N610="základní",J610,0)</f>
        <v>0</v>
      </c>
      <c r="BF610" s="162">
        <f>IF(N610="snížená",J610,0)</f>
        <v>0</v>
      </c>
      <c r="BG610" s="162">
        <f>IF(N610="zákl. přenesená",J610,0)</f>
        <v>0</v>
      </c>
      <c r="BH610" s="162">
        <f>IF(N610="sníž. přenesená",J610,0)</f>
        <v>0</v>
      </c>
      <c r="BI610" s="162">
        <f>IF(N610="nulová",J610,0)</f>
        <v>0</v>
      </c>
      <c r="BJ610" s="18" t="s">
        <v>82</v>
      </c>
      <c r="BK610" s="162">
        <f>ROUND(I610*H610,2)</f>
        <v>0</v>
      </c>
      <c r="BL610" s="18" t="s">
        <v>108</v>
      </c>
      <c r="BM610" s="161" t="s">
        <v>1541</v>
      </c>
    </row>
    <row r="611" spans="1:65" s="2" customFormat="1">
      <c r="A611" s="33"/>
      <c r="B611" s="34"/>
      <c r="C611" s="33"/>
      <c r="D611" s="163" t="s">
        <v>175</v>
      </c>
      <c r="E611" s="33"/>
      <c r="F611" s="164" t="s">
        <v>1150</v>
      </c>
      <c r="G611" s="33"/>
      <c r="H611" s="33"/>
      <c r="I611" s="165"/>
      <c r="J611" s="33"/>
      <c r="K611" s="33"/>
      <c r="L611" s="34"/>
      <c r="M611" s="166"/>
      <c r="N611" s="167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T611" s="18" t="s">
        <v>175</v>
      </c>
      <c r="AU611" s="18" t="s">
        <v>84</v>
      </c>
    </row>
    <row r="612" spans="1:65" s="14" customFormat="1">
      <c r="B612" s="176"/>
      <c r="D612" s="163" t="s">
        <v>179</v>
      </c>
      <c r="E612" s="177" t="s">
        <v>1</v>
      </c>
      <c r="F612" s="178" t="s">
        <v>1542</v>
      </c>
      <c r="H612" s="179">
        <v>104.651</v>
      </c>
      <c r="I612" s="180"/>
      <c r="L612" s="176"/>
      <c r="M612" s="181"/>
      <c r="N612" s="182"/>
      <c r="O612" s="182"/>
      <c r="P612" s="182"/>
      <c r="Q612" s="182"/>
      <c r="R612" s="182"/>
      <c r="S612" s="182"/>
      <c r="T612" s="183"/>
      <c r="AT612" s="177" t="s">
        <v>179</v>
      </c>
      <c r="AU612" s="177" t="s">
        <v>84</v>
      </c>
      <c r="AV612" s="14" t="s">
        <v>84</v>
      </c>
      <c r="AW612" s="14" t="s">
        <v>31</v>
      </c>
      <c r="AX612" s="14" t="s">
        <v>82</v>
      </c>
      <c r="AY612" s="177" t="s">
        <v>168</v>
      </c>
    </row>
    <row r="613" spans="1:65" s="2" customFormat="1" ht="37.9" customHeight="1">
      <c r="A613" s="33"/>
      <c r="B613" s="149"/>
      <c r="C613" s="150" t="s">
        <v>839</v>
      </c>
      <c r="D613" s="150" t="s">
        <v>170</v>
      </c>
      <c r="E613" s="151" t="s">
        <v>1153</v>
      </c>
      <c r="F613" s="152" t="s">
        <v>1543</v>
      </c>
      <c r="G613" s="153" t="s">
        <v>488</v>
      </c>
      <c r="H613" s="154">
        <v>3.2469999999999999</v>
      </c>
      <c r="I613" s="155"/>
      <c r="J613" s="156">
        <f>ROUND(I613*H613,2)</f>
        <v>0</v>
      </c>
      <c r="K613" s="152" t="s">
        <v>187</v>
      </c>
      <c r="L613" s="34"/>
      <c r="M613" s="157" t="s">
        <v>1</v>
      </c>
      <c r="N613" s="158" t="s">
        <v>40</v>
      </c>
      <c r="O613" s="59"/>
      <c r="P613" s="159">
        <f>O613*H613</f>
        <v>0</v>
      </c>
      <c r="Q613" s="159">
        <v>0</v>
      </c>
      <c r="R613" s="159">
        <f>Q613*H613</f>
        <v>0</v>
      </c>
      <c r="S613" s="159">
        <v>0</v>
      </c>
      <c r="T613" s="160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61" t="s">
        <v>108</v>
      </c>
      <c r="AT613" s="161" t="s">
        <v>170</v>
      </c>
      <c r="AU613" s="161" t="s">
        <v>84</v>
      </c>
      <c r="AY613" s="18" t="s">
        <v>168</v>
      </c>
      <c r="BE613" s="162">
        <f>IF(N613="základní",J613,0)</f>
        <v>0</v>
      </c>
      <c r="BF613" s="162">
        <f>IF(N613="snížená",J613,0)</f>
        <v>0</v>
      </c>
      <c r="BG613" s="162">
        <f>IF(N613="zákl. přenesená",J613,0)</f>
        <v>0</v>
      </c>
      <c r="BH613" s="162">
        <f>IF(N613="sníž. přenesená",J613,0)</f>
        <v>0</v>
      </c>
      <c r="BI613" s="162">
        <f>IF(N613="nulová",J613,0)</f>
        <v>0</v>
      </c>
      <c r="BJ613" s="18" t="s">
        <v>82</v>
      </c>
      <c r="BK613" s="162">
        <f>ROUND(I613*H613,2)</f>
        <v>0</v>
      </c>
      <c r="BL613" s="18" t="s">
        <v>108</v>
      </c>
      <c r="BM613" s="161" t="s">
        <v>1544</v>
      </c>
    </row>
    <row r="614" spans="1:65" s="2" customFormat="1" ht="29.25">
      <c r="A614" s="33"/>
      <c r="B614" s="34"/>
      <c r="C614" s="33"/>
      <c r="D614" s="163" t="s">
        <v>175</v>
      </c>
      <c r="E614" s="33"/>
      <c r="F614" s="164" t="s">
        <v>1156</v>
      </c>
      <c r="G614" s="33"/>
      <c r="H614" s="33"/>
      <c r="I614" s="165"/>
      <c r="J614" s="33"/>
      <c r="K614" s="33"/>
      <c r="L614" s="34"/>
      <c r="M614" s="166"/>
      <c r="N614" s="167"/>
      <c r="O614" s="59"/>
      <c r="P614" s="59"/>
      <c r="Q614" s="59"/>
      <c r="R614" s="59"/>
      <c r="S614" s="59"/>
      <c r="T614" s="60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T614" s="18" t="s">
        <v>175</v>
      </c>
      <c r="AU614" s="18" t="s">
        <v>84</v>
      </c>
    </row>
    <row r="615" spans="1:65" s="14" customFormat="1" ht="22.5">
      <c r="B615" s="176"/>
      <c r="D615" s="163" t="s">
        <v>179</v>
      </c>
      <c r="E615" s="177" t="s">
        <v>1</v>
      </c>
      <c r="F615" s="178" t="s">
        <v>1545</v>
      </c>
      <c r="H615" s="179">
        <v>3.2469999999999999</v>
      </c>
      <c r="I615" s="180"/>
      <c r="L615" s="176"/>
      <c r="M615" s="181"/>
      <c r="N615" s="182"/>
      <c r="O615" s="182"/>
      <c r="P615" s="182"/>
      <c r="Q615" s="182"/>
      <c r="R615" s="182"/>
      <c r="S615" s="182"/>
      <c r="T615" s="183"/>
      <c r="AT615" s="177" t="s">
        <v>179</v>
      </c>
      <c r="AU615" s="177" t="s">
        <v>84</v>
      </c>
      <c r="AV615" s="14" t="s">
        <v>84</v>
      </c>
      <c r="AW615" s="14" t="s">
        <v>31</v>
      </c>
      <c r="AX615" s="14" t="s">
        <v>82</v>
      </c>
      <c r="AY615" s="177" t="s">
        <v>168</v>
      </c>
    </row>
    <row r="616" spans="1:65" s="2" customFormat="1" ht="44.25" customHeight="1">
      <c r="A616" s="33"/>
      <c r="B616" s="149"/>
      <c r="C616" s="150" t="s">
        <v>844</v>
      </c>
      <c r="D616" s="150" t="s">
        <v>170</v>
      </c>
      <c r="E616" s="151" t="s">
        <v>1159</v>
      </c>
      <c r="F616" s="152" t="s">
        <v>1160</v>
      </c>
      <c r="G616" s="153" t="s">
        <v>488</v>
      </c>
      <c r="H616" s="154">
        <v>28.51</v>
      </c>
      <c r="I616" s="155"/>
      <c r="J616" s="156">
        <f>ROUND(I616*H616,2)</f>
        <v>0</v>
      </c>
      <c r="K616" s="152" t="s">
        <v>187</v>
      </c>
      <c r="L616" s="34"/>
      <c r="M616" s="157" t="s">
        <v>1</v>
      </c>
      <c r="N616" s="158" t="s">
        <v>40</v>
      </c>
      <c r="O616" s="59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1" t="s">
        <v>108</v>
      </c>
      <c r="AT616" s="161" t="s">
        <v>170</v>
      </c>
      <c r="AU616" s="161" t="s">
        <v>84</v>
      </c>
      <c r="AY616" s="18" t="s">
        <v>168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8" t="s">
        <v>82</v>
      </c>
      <c r="BK616" s="162">
        <f>ROUND(I616*H616,2)</f>
        <v>0</v>
      </c>
      <c r="BL616" s="18" t="s">
        <v>108</v>
      </c>
      <c r="BM616" s="161" t="s">
        <v>1546</v>
      </c>
    </row>
    <row r="617" spans="1:65" s="2" customFormat="1" ht="29.25">
      <c r="A617" s="33"/>
      <c r="B617" s="34"/>
      <c r="C617" s="33"/>
      <c r="D617" s="163" t="s">
        <v>175</v>
      </c>
      <c r="E617" s="33"/>
      <c r="F617" s="164" t="s">
        <v>1162</v>
      </c>
      <c r="G617" s="33"/>
      <c r="H617" s="33"/>
      <c r="I617" s="165"/>
      <c r="J617" s="33"/>
      <c r="K617" s="33"/>
      <c r="L617" s="34"/>
      <c r="M617" s="166"/>
      <c r="N617" s="167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T617" s="18" t="s">
        <v>175</v>
      </c>
      <c r="AU617" s="18" t="s">
        <v>84</v>
      </c>
    </row>
    <row r="618" spans="1:65" s="14" customFormat="1">
      <c r="B618" s="176"/>
      <c r="D618" s="163" t="s">
        <v>179</v>
      </c>
      <c r="E618" s="177" t="s">
        <v>1</v>
      </c>
      <c r="F618" s="178" t="s">
        <v>1525</v>
      </c>
      <c r="H618" s="179">
        <v>24.498999999999999</v>
      </c>
      <c r="I618" s="180"/>
      <c r="L618" s="176"/>
      <c r="M618" s="181"/>
      <c r="N618" s="182"/>
      <c r="O618" s="182"/>
      <c r="P618" s="182"/>
      <c r="Q618" s="182"/>
      <c r="R618" s="182"/>
      <c r="S618" s="182"/>
      <c r="T618" s="183"/>
      <c r="AT618" s="177" t="s">
        <v>179</v>
      </c>
      <c r="AU618" s="177" t="s">
        <v>84</v>
      </c>
      <c r="AV618" s="14" t="s">
        <v>84</v>
      </c>
      <c r="AW618" s="14" t="s">
        <v>31</v>
      </c>
      <c r="AX618" s="14" t="s">
        <v>75</v>
      </c>
      <c r="AY618" s="177" t="s">
        <v>168</v>
      </c>
    </row>
    <row r="619" spans="1:65" s="14" customFormat="1">
      <c r="B619" s="176"/>
      <c r="D619" s="163" t="s">
        <v>179</v>
      </c>
      <c r="E619" s="177" t="s">
        <v>1</v>
      </c>
      <c r="F619" s="178" t="s">
        <v>1526</v>
      </c>
      <c r="H619" s="179">
        <v>4.0110000000000001</v>
      </c>
      <c r="I619" s="180"/>
      <c r="L619" s="176"/>
      <c r="M619" s="181"/>
      <c r="N619" s="182"/>
      <c r="O619" s="182"/>
      <c r="P619" s="182"/>
      <c r="Q619" s="182"/>
      <c r="R619" s="182"/>
      <c r="S619" s="182"/>
      <c r="T619" s="183"/>
      <c r="AT619" s="177" t="s">
        <v>179</v>
      </c>
      <c r="AU619" s="177" t="s">
        <v>84</v>
      </c>
      <c r="AV619" s="14" t="s">
        <v>84</v>
      </c>
      <c r="AW619" s="14" t="s">
        <v>31</v>
      </c>
      <c r="AX619" s="14" t="s">
        <v>75</v>
      </c>
      <c r="AY619" s="177" t="s">
        <v>168</v>
      </c>
    </row>
    <row r="620" spans="1:65" s="15" customFormat="1">
      <c r="B620" s="184"/>
      <c r="D620" s="163" t="s">
        <v>179</v>
      </c>
      <c r="E620" s="185" t="s">
        <v>1</v>
      </c>
      <c r="F620" s="186" t="s">
        <v>184</v>
      </c>
      <c r="H620" s="187">
        <v>28.509999999999998</v>
      </c>
      <c r="I620" s="188"/>
      <c r="L620" s="184"/>
      <c r="M620" s="189"/>
      <c r="N620" s="190"/>
      <c r="O620" s="190"/>
      <c r="P620" s="190"/>
      <c r="Q620" s="190"/>
      <c r="R620" s="190"/>
      <c r="S620" s="190"/>
      <c r="T620" s="191"/>
      <c r="AT620" s="185" t="s">
        <v>179</v>
      </c>
      <c r="AU620" s="185" t="s">
        <v>84</v>
      </c>
      <c r="AV620" s="15" t="s">
        <v>108</v>
      </c>
      <c r="AW620" s="15" t="s">
        <v>31</v>
      </c>
      <c r="AX620" s="15" t="s">
        <v>82</v>
      </c>
      <c r="AY620" s="185" t="s">
        <v>168</v>
      </c>
    </row>
    <row r="621" spans="1:65" s="2" customFormat="1" ht="37.9" customHeight="1">
      <c r="A621" s="33"/>
      <c r="B621" s="149"/>
      <c r="C621" s="150" t="s">
        <v>851</v>
      </c>
      <c r="D621" s="150" t="s">
        <v>170</v>
      </c>
      <c r="E621" s="151" t="s">
        <v>1164</v>
      </c>
      <c r="F621" s="152" t="s">
        <v>1165</v>
      </c>
      <c r="G621" s="153" t="s">
        <v>488</v>
      </c>
      <c r="H621" s="154">
        <v>2.903</v>
      </c>
      <c r="I621" s="155"/>
      <c r="J621" s="156">
        <f>ROUND(I621*H621,2)</f>
        <v>0</v>
      </c>
      <c r="K621" s="152" t="s">
        <v>187</v>
      </c>
      <c r="L621" s="34"/>
      <c r="M621" s="157" t="s">
        <v>1</v>
      </c>
      <c r="N621" s="158" t="s">
        <v>40</v>
      </c>
      <c r="O621" s="59"/>
      <c r="P621" s="159">
        <f>O621*H621</f>
        <v>0</v>
      </c>
      <c r="Q621" s="159">
        <v>0</v>
      </c>
      <c r="R621" s="159">
        <f>Q621*H621</f>
        <v>0</v>
      </c>
      <c r="S621" s="159">
        <v>0</v>
      </c>
      <c r="T621" s="160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1" t="s">
        <v>108</v>
      </c>
      <c r="AT621" s="161" t="s">
        <v>170</v>
      </c>
      <c r="AU621" s="161" t="s">
        <v>84</v>
      </c>
      <c r="AY621" s="18" t="s">
        <v>168</v>
      </c>
      <c r="BE621" s="162">
        <f>IF(N621="základní",J621,0)</f>
        <v>0</v>
      </c>
      <c r="BF621" s="162">
        <f>IF(N621="snížená",J621,0)</f>
        <v>0</v>
      </c>
      <c r="BG621" s="162">
        <f>IF(N621="zákl. přenesená",J621,0)</f>
        <v>0</v>
      </c>
      <c r="BH621" s="162">
        <f>IF(N621="sníž. přenesená",J621,0)</f>
        <v>0</v>
      </c>
      <c r="BI621" s="162">
        <f>IF(N621="nulová",J621,0)</f>
        <v>0</v>
      </c>
      <c r="BJ621" s="18" t="s">
        <v>82</v>
      </c>
      <c r="BK621" s="162">
        <f>ROUND(I621*H621,2)</f>
        <v>0</v>
      </c>
      <c r="BL621" s="18" t="s">
        <v>108</v>
      </c>
      <c r="BM621" s="161" t="s">
        <v>1547</v>
      </c>
    </row>
    <row r="622" spans="1:65" s="2" customFormat="1" ht="29.25">
      <c r="A622" s="33"/>
      <c r="B622" s="34"/>
      <c r="C622" s="33"/>
      <c r="D622" s="163" t="s">
        <v>175</v>
      </c>
      <c r="E622" s="33"/>
      <c r="F622" s="164" t="s">
        <v>1167</v>
      </c>
      <c r="G622" s="33"/>
      <c r="H622" s="33"/>
      <c r="I622" s="165"/>
      <c r="J622" s="33"/>
      <c r="K622" s="33"/>
      <c r="L622" s="34"/>
      <c r="M622" s="166"/>
      <c r="N622" s="167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T622" s="18" t="s">
        <v>175</v>
      </c>
      <c r="AU622" s="18" t="s">
        <v>84</v>
      </c>
    </row>
    <row r="623" spans="1:65" s="14" customFormat="1">
      <c r="B623" s="176"/>
      <c r="D623" s="163" t="s">
        <v>179</v>
      </c>
      <c r="E623" s="177" t="s">
        <v>1</v>
      </c>
      <c r="F623" s="178" t="s">
        <v>1533</v>
      </c>
      <c r="H623" s="179">
        <v>0.57699999999999996</v>
      </c>
      <c r="I623" s="180"/>
      <c r="L623" s="176"/>
      <c r="M623" s="181"/>
      <c r="N623" s="182"/>
      <c r="O623" s="182"/>
      <c r="P623" s="182"/>
      <c r="Q623" s="182"/>
      <c r="R623" s="182"/>
      <c r="S623" s="182"/>
      <c r="T623" s="183"/>
      <c r="AT623" s="177" t="s">
        <v>179</v>
      </c>
      <c r="AU623" s="177" t="s">
        <v>84</v>
      </c>
      <c r="AV623" s="14" t="s">
        <v>84</v>
      </c>
      <c r="AW623" s="14" t="s">
        <v>31</v>
      </c>
      <c r="AX623" s="14" t="s">
        <v>75</v>
      </c>
      <c r="AY623" s="177" t="s">
        <v>168</v>
      </c>
    </row>
    <row r="624" spans="1:65" s="14" customFormat="1">
      <c r="B624" s="176"/>
      <c r="D624" s="163" t="s">
        <v>179</v>
      </c>
      <c r="E624" s="177" t="s">
        <v>1</v>
      </c>
      <c r="F624" s="178" t="s">
        <v>1535</v>
      </c>
      <c r="H624" s="179">
        <v>2.3260000000000001</v>
      </c>
      <c r="I624" s="180"/>
      <c r="L624" s="176"/>
      <c r="M624" s="181"/>
      <c r="N624" s="182"/>
      <c r="O624" s="182"/>
      <c r="P624" s="182"/>
      <c r="Q624" s="182"/>
      <c r="R624" s="182"/>
      <c r="S624" s="182"/>
      <c r="T624" s="183"/>
      <c r="AT624" s="177" t="s">
        <v>179</v>
      </c>
      <c r="AU624" s="177" t="s">
        <v>84</v>
      </c>
      <c r="AV624" s="14" t="s">
        <v>84</v>
      </c>
      <c r="AW624" s="14" t="s">
        <v>31</v>
      </c>
      <c r="AX624" s="14" t="s">
        <v>75</v>
      </c>
      <c r="AY624" s="177" t="s">
        <v>168</v>
      </c>
    </row>
    <row r="625" spans="1:65" s="15" customFormat="1">
      <c r="B625" s="184"/>
      <c r="D625" s="163" t="s">
        <v>179</v>
      </c>
      <c r="E625" s="185" t="s">
        <v>1</v>
      </c>
      <c r="F625" s="186" t="s">
        <v>184</v>
      </c>
      <c r="H625" s="187">
        <v>2.903</v>
      </c>
      <c r="I625" s="188"/>
      <c r="L625" s="184"/>
      <c r="M625" s="189"/>
      <c r="N625" s="190"/>
      <c r="O625" s="190"/>
      <c r="P625" s="190"/>
      <c r="Q625" s="190"/>
      <c r="R625" s="190"/>
      <c r="S625" s="190"/>
      <c r="T625" s="191"/>
      <c r="AT625" s="185" t="s">
        <v>179</v>
      </c>
      <c r="AU625" s="185" t="s">
        <v>84</v>
      </c>
      <c r="AV625" s="15" t="s">
        <v>108</v>
      </c>
      <c r="AW625" s="15" t="s">
        <v>31</v>
      </c>
      <c r="AX625" s="15" t="s">
        <v>82</v>
      </c>
      <c r="AY625" s="185" t="s">
        <v>168</v>
      </c>
    </row>
    <row r="626" spans="1:65" s="2" customFormat="1" ht="44.25" customHeight="1">
      <c r="A626" s="33"/>
      <c r="B626" s="149"/>
      <c r="C626" s="150" t="s">
        <v>856</v>
      </c>
      <c r="D626" s="150" t="s">
        <v>170</v>
      </c>
      <c r="E626" s="151" t="s">
        <v>1169</v>
      </c>
      <c r="F626" s="152" t="s">
        <v>490</v>
      </c>
      <c r="G626" s="153" t="s">
        <v>488</v>
      </c>
      <c r="H626" s="154">
        <v>21.048999999999999</v>
      </c>
      <c r="I626" s="155"/>
      <c r="J626" s="156">
        <f>ROUND(I626*H626,2)</f>
        <v>0</v>
      </c>
      <c r="K626" s="152" t="s">
        <v>187</v>
      </c>
      <c r="L626" s="34"/>
      <c r="M626" s="157" t="s">
        <v>1</v>
      </c>
      <c r="N626" s="158" t="s">
        <v>40</v>
      </c>
      <c r="O626" s="59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1" t="s">
        <v>108</v>
      </c>
      <c r="AT626" s="161" t="s">
        <v>170</v>
      </c>
      <c r="AU626" s="161" t="s">
        <v>84</v>
      </c>
      <c r="AY626" s="18" t="s">
        <v>168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8" t="s">
        <v>82</v>
      </c>
      <c r="BK626" s="162">
        <f>ROUND(I626*H626,2)</f>
        <v>0</v>
      </c>
      <c r="BL626" s="18" t="s">
        <v>108</v>
      </c>
      <c r="BM626" s="161" t="s">
        <v>1548</v>
      </c>
    </row>
    <row r="627" spans="1:65" s="2" customFormat="1" ht="29.25">
      <c r="A627" s="33"/>
      <c r="B627" s="34"/>
      <c r="C627" s="33"/>
      <c r="D627" s="163" t="s">
        <v>175</v>
      </c>
      <c r="E627" s="33"/>
      <c r="F627" s="164" t="s">
        <v>490</v>
      </c>
      <c r="G627" s="33"/>
      <c r="H627" s="33"/>
      <c r="I627" s="165"/>
      <c r="J627" s="33"/>
      <c r="K627" s="33"/>
      <c r="L627" s="34"/>
      <c r="M627" s="166"/>
      <c r="N627" s="167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T627" s="18" t="s">
        <v>175</v>
      </c>
      <c r="AU627" s="18" t="s">
        <v>84</v>
      </c>
    </row>
    <row r="628" spans="1:65" s="14" customFormat="1">
      <c r="B628" s="176"/>
      <c r="D628" s="163" t="s">
        <v>179</v>
      </c>
      <c r="E628" s="177" t="s">
        <v>1</v>
      </c>
      <c r="F628" s="178" t="s">
        <v>1549</v>
      </c>
      <c r="H628" s="179">
        <v>8.0609999999999999</v>
      </c>
      <c r="I628" s="180"/>
      <c r="L628" s="176"/>
      <c r="M628" s="181"/>
      <c r="N628" s="182"/>
      <c r="O628" s="182"/>
      <c r="P628" s="182"/>
      <c r="Q628" s="182"/>
      <c r="R628" s="182"/>
      <c r="S628" s="182"/>
      <c r="T628" s="183"/>
      <c r="AT628" s="177" t="s">
        <v>179</v>
      </c>
      <c r="AU628" s="177" t="s">
        <v>84</v>
      </c>
      <c r="AV628" s="14" t="s">
        <v>84</v>
      </c>
      <c r="AW628" s="14" t="s">
        <v>31</v>
      </c>
      <c r="AX628" s="14" t="s">
        <v>75</v>
      </c>
      <c r="AY628" s="177" t="s">
        <v>168</v>
      </c>
    </row>
    <row r="629" spans="1:65" s="14" customFormat="1" ht="22.5">
      <c r="B629" s="176"/>
      <c r="D629" s="163" t="s">
        <v>179</v>
      </c>
      <c r="E629" s="177" t="s">
        <v>1</v>
      </c>
      <c r="F629" s="178" t="s">
        <v>1550</v>
      </c>
      <c r="H629" s="179">
        <v>12.988</v>
      </c>
      <c r="I629" s="180"/>
      <c r="L629" s="176"/>
      <c r="M629" s="181"/>
      <c r="N629" s="182"/>
      <c r="O629" s="182"/>
      <c r="P629" s="182"/>
      <c r="Q629" s="182"/>
      <c r="R629" s="182"/>
      <c r="S629" s="182"/>
      <c r="T629" s="183"/>
      <c r="AT629" s="177" t="s">
        <v>179</v>
      </c>
      <c r="AU629" s="177" t="s">
        <v>84</v>
      </c>
      <c r="AV629" s="14" t="s">
        <v>84</v>
      </c>
      <c r="AW629" s="14" t="s">
        <v>31</v>
      </c>
      <c r="AX629" s="14" t="s">
        <v>75</v>
      </c>
      <c r="AY629" s="177" t="s">
        <v>168</v>
      </c>
    </row>
    <row r="630" spans="1:65" s="15" customFormat="1">
      <c r="B630" s="184"/>
      <c r="D630" s="163" t="s">
        <v>179</v>
      </c>
      <c r="E630" s="185" t="s">
        <v>1</v>
      </c>
      <c r="F630" s="186" t="s">
        <v>184</v>
      </c>
      <c r="H630" s="187">
        <v>21.048999999999999</v>
      </c>
      <c r="I630" s="188"/>
      <c r="L630" s="184"/>
      <c r="M630" s="189"/>
      <c r="N630" s="190"/>
      <c r="O630" s="190"/>
      <c r="P630" s="190"/>
      <c r="Q630" s="190"/>
      <c r="R630" s="190"/>
      <c r="S630" s="190"/>
      <c r="T630" s="191"/>
      <c r="AT630" s="185" t="s">
        <v>179</v>
      </c>
      <c r="AU630" s="185" t="s">
        <v>84</v>
      </c>
      <c r="AV630" s="15" t="s">
        <v>108</v>
      </c>
      <c r="AW630" s="15" t="s">
        <v>31</v>
      </c>
      <c r="AX630" s="15" t="s">
        <v>82</v>
      </c>
      <c r="AY630" s="185" t="s">
        <v>168</v>
      </c>
    </row>
    <row r="631" spans="1:65" s="2" customFormat="1" ht="37.9" customHeight="1">
      <c r="A631" s="33"/>
      <c r="B631" s="149"/>
      <c r="C631" s="150" t="s">
        <v>861</v>
      </c>
      <c r="D631" s="150" t="s">
        <v>170</v>
      </c>
      <c r="E631" s="151" t="s">
        <v>1174</v>
      </c>
      <c r="F631" s="152" t="s">
        <v>1175</v>
      </c>
      <c r="G631" s="153" t="s">
        <v>488</v>
      </c>
      <c r="H631" s="154">
        <v>9.2999999999999999E-2</v>
      </c>
      <c r="I631" s="155"/>
      <c r="J631" s="156">
        <f>ROUND(I631*H631,2)</f>
        <v>0</v>
      </c>
      <c r="K631" s="152" t="s">
        <v>187</v>
      </c>
      <c r="L631" s="34"/>
      <c r="M631" s="157" t="s">
        <v>1</v>
      </c>
      <c r="N631" s="158" t="s">
        <v>40</v>
      </c>
      <c r="O631" s="59"/>
      <c r="P631" s="159">
        <f>O631*H631</f>
        <v>0</v>
      </c>
      <c r="Q631" s="159">
        <v>0</v>
      </c>
      <c r="R631" s="159">
        <f>Q631*H631</f>
        <v>0</v>
      </c>
      <c r="S631" s="159">
        <v>0</v>
      </c>
      <c r="T631" s="160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61" t="s">
        <v>108</v>
      </c>
      <c r="AT631" s="161" t="s">
        <v>170</v>
      </c>
      <c r="AU631" s="161" t="s">
        <v>84</v>
      </c>
      <c r="AY631" s="18" t="s">
        <v>168</v>
      </c>
      <c r="BE631" s="162">
        <f>IF(N631="základní",J631,0)</f>
        <v>0</v>
      </c>
      <c r="BF631" s="162">
        <f>IF(N631="snížená",J631,0)</f>
        <v>0</v>
      </c>
      <c r="BG631" s="162">
        <f>IF(N631="zákl. přenesená",J631,0)</f>
        <v>0</v>
      </c>
      <c r="BH631" s="162">
        <f>IF(N631="sníž. přenesená",J631,0)</f>
        <v>0</v>
      </c>
      <c r="BI631" s="162">
        <f>IF(N631="nulová",J631,0)</f>
        <v>0</v>
      </c>
      <c r="BJ631" s="18" t="s">
        <v>82</v>
      </c>
      <c r="BK631" s="162">
        <f>ROUND(I631*H631,2)</f>
        <v>0</v>
      </c>
      <c r="BL631" s="18" t="s">
        <v>108</v>
      </c>
      <c r="BM631" s="161" t="s">
        <v>1551</v>
      </c>
    </row>
    <row r="632" spans="1:65" s="2" customFormat="1" ht="29.25">
      <c r="A632" s="33"/>
      <c r="B632" s="34"/>
      <c r="C632" s="33"/>
      <c r="D632" s="163" t="s">
        <v>175</v>
      </c>
      <c r="E632" s="33"/>
      <c r="F632" s="164" t="s">
        <v>1177</v>
      </c>
      <c r="G632" s="33"/>
      <c r="H632" s="33"/>
      <c r="I632" s="165"/>
      <c r="J632" s="33"/>
      <c r="K632" s="33"/>
      <c r="L632" s="34"/>
      <c r="M632" s="166"/>
      <c r="N632" s="167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T632" s="18" t="s">
        <v>175</v>
      </c>
      <c r="AU632" s="18" t="s">
        <v>84</v>
      </c>
    </row>
    <row r="633" spans="1:65" s="14" customFormat="1">
      <c r="B633" s="176"/>
      <c r="D633" s="163" t="s">
        <v>179</v>
      </c>
      <c r="E633" s="177" t="s">
        <v>1</v>
      </c>
      <c r="F633" s="178" t="s">
        <v>1536</v>
      </c>
      <c r="H633" s="179">
        <v>9.2999999999999999E-2</v>
      </c>
      <c r="I633" s="180"/>
      <c r="L633" s="176"/>
      <c r="M633" s="181"/>
      <c r="N633" s="182"/>
      <c r="O633" s="182"/>
      <c r="P633" s="182"/>
      <c r="Q633" s="182"/>
      <c r="R633" s="182"/>
      <c r="S633" s="182"/>
      <c r="T633" s="183"/>
      <c r="AT633" s="177" t="s">
        <v>179</v>
      </c>
      <c r="AU633" s="177" t="s">
        <v>84</v>
      </c>
      <c r="AV633" s="14" t="s">
        <v>84</v>
      </c>
      <c r="AW633" s="14" t="s">
        <v>31</v>
      </c>
      <c r="AX633" s="14" t="s">
        <v>82</v>
      </c>
      <c r="AY633" s="177" t="s">
        <v>168</v>
      </c>
    </row>
    <row r="634" spans="1:65" s="12" customFormat="1" ht="22.9" customHeight="1">
      <c r="B634" s="136"/>
      <c r="D634" s="137" t="s">
        <v>74</v>
      </c>
      <c r="E634" s="147" t="s">
        <v>1178</v>
      </c>
      <c r="F634" s="147" t="s">
        <v>1179</v>
      </c>
      <c r="I634" s="139"/>
      <c r="J634" s="148">
        <f>BK634</f>
        <v>0</v>
      </c>
      <c r="L634" s="136"/>
      <c r="M634" s="141"/>
      <c r="N634" s="142"/>
      <c r="O634" s="142"/>
      <c r="P634" s="143">
        <f>SUM(P635:P638)</f>
        <v>0</v>
      </c>
      <c r="Q634" s="142"/>
      <c r="R634" s="143">
        <f>SUM(R635:R638)</f>
        <v>0</v>
      </c>
      <c r="S634" s="142"/>
      <c r="T634" s="144">
        <f>SUM(T635:T638)</f>
        <v>0</v>
      </c>
      <c r="AR634" s="137" t="s">
        <v>82</v>
      </c>
      <c r="AT634" s="145" t="s">
        <v>74</v>
      </c>
      <c r="AU634" s="145" t="s">
        <v>82</v>
      </c>
      <c r="AY634" s="137" t="s">
        <v>168</v>
      </c>
      <c r="BK634" s="146">
        <f>SUM(BK635:BK638)</f>
        <v>0</v>
      </c>
    </row>
    <row r="635" spans="1:65" s="2" customFormat="1" ht="24.2" customHeight="1">
      <c r="A635" s="33"/>
      <c r="B635" s="149"/>
      <c r="C635" s="150" t="s">
        <v>867</v>
      </c>
      <c r="D635" s="150" t="s">
        <v>170</v>
      </c>
      <c r="E635" s="151" t="s">
        <v>1181</v>
      </c>
      <c r="F635" s="152" t="s">
        <v>1182</v>
      </c>
      <c r="G635" s="153" t="s">
        <v>488</v>
      </c>
      <c r="H635" s="154">
        <v>13.824</v>
      </c>
      <c r="I635" s="155"/>
      <c r="J635" s="156">
        <f>ROUND(I635*H635,2)</f>
        <v>0</v>
      </c>
      <c r="K635" s="152" t="s">
        <v>187</v>
      </c>
      <c r="L635" s="34"/>
      <c r="M635" s="157" t="s">
        <v>1</v>
      </c>
      <c r="N635" s="158" t="s">
        <v>40</v>
      </c>
      <c r="O635" s="59"/>
      <c r="P635" s="159">
        <f>O635*H635</f>
        <v>0</v>
      </c>
      <c r="Q635" s="159">
        <v>0</v>
      </c>
      <c r="R635" s="159">
        <f>Q635*H635</f>
        <v>0</v>
      </c>
      <c r="S635" s="159">
        <v>0</v>
      </c>
      <c r="T635" s="160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1" t="s">
        <v>108</v>
      </c>
      <c r="AT635" s="161" t="s">
        <v>170</v>
      </c>
      <c r="AU635" s="161" t="s">
        <v>84</v>
      </c>
      <c r="AY635" s="18" t="s">
        <v>168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8" t="s">
        <v>82</v>
      </c>
      <c r="BK635" s="162">
        <f>ROUND(I635*H635,2)</f>
        <v>0</v>
      </c>
      <c r="BL635" s="18" t="s">
        <v>108</v>
      </c>
      <c r="BM635" s="161" t="s">
        <v>1183</v>
      </c>
    </row>
    <row r="636" spans="1:65" s="2" customFormat="1" ht="29.25">
      <c r="A636" s="33"/>
      <c r="B636" s="34"/>
      <c r="C636" s="33"/>
      <c r="D636" s="163" t="s">
        <v>175</v>
      </c>
      <c r="E636" s="33"/>
      <c r="F636" s="164" t="s">
        <v>1184</v>
      </c>
      <c r="G636" s="33"/>
      <c r="H636" s="33"/>
      <c r="I636" s="165"/>
      <c r="J636" s="33"/>
      <c r="K636" s="33"/>
      <c r="L636" s="34"/>
      <c r="M636" s="166"/>
      <c r="N636" s="167"/>
      <c r="O636" s="59"/>
      <c r="P636" s="59"/>
      <c r="Q636" s="59"/>
      <c r="R636" s="59"/>
      <c r="S636" s="59"/>
      <c r="T636" s="60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T636" s="18" t="s">
        <v>175</v>
      </c>
      <c r="AU636" s="18" t="s">
        <v>84</v>
      </c>
    </row>
    <row r="637" spans="1:65" s="13" customFormat="1">
      <c r="B637" s="169"/>
      <c r="D637" s="163" t="s">
        <v>179</v>
      </c>
      <c r="E637" s="170" t="s">
        <v>1</v>
      </c>
      <c r="F637" s="171" t="s">
        <v>1185</v>
      </c>
      <c r="H637" s="170" t="s">
        <v>1</v>
      </c>
      <c r="I637" s="172"/>
      <c r="L637" s="169"/>
      <c r="M637" s="173"/>
      <c r="N637" s="174"/>
      <c r="O637" s="174"/>
      <c r="P637" s="174"/>
      <c r="Q637" s="174"/>
      <c r="R637" s="174"/>
      <c r="S637" s="174"/>
      <c r="T637" s="175"/>
      <c r="AT637" s="170" t="s">
        <v>179</v>
      </c>
      <c r="AU637" s="170" t="s">
        <v>84</v>
      </c>
      <c r="AV637" s="13" t="s">
        <v>82</v>
      </c>
      <c r="AW637" s="13" t="s">
        <v>31</v>
      </c>
      <c r="AX637" s="13" t="s">
        <v>75</v>
      </c>
      <c r="AY637" s="170" t="s">
        <v>168</v>
      </c>
    </row>
    <row r="638" spans="1:65" s="14" customFormat="1">
      <c r="B638" s="176"/>
      <c r="D638" s="163" t="s">
        <v>179</v>
      </c>
      <c r="E638" s="177" t="s">
        <v>1</v>
      </c>
      <c r="F638" s="178" t="s">
        <v>1552</v>
      </c>
      <c r="H638" s="179">
        <v>13.824</v>
      </c>
      <c r="I638" s="180"/>
      <c r="L638" s="176"/>
      <c r="M638" s="210"/>
      <c r="N638" s="211"/>
      <c r="O638" s="211"/>
      <c r="P638" s="211"/>
      <c r="Q638" s="211"/>
      <c r="R638" s="211"/>
      <c r="S638" s="211"/>
      <c r="T638" s="212"/>
      <c r="AT638" s="177" t="s">
        <v>179</v>
      </c>
      <c r="AU638" s="177" t="s">
        <v>84</v>
      </c>
      <c r="AV638" s="14" t="s">
        <v>84</v>
      </c>
      <c r="AW638" s="14" t="s">
        <v>31</v>
      </c>
      <c r="AX638" s="14" t="s">
        <v>82</v>
      </c>
      <c r="AY638" s="177" t="s">
        <v>168</v>
      </c>
    </row>
    <row r="639" spans="1:65" s="2" customFormat="1" ht="6.95" customHeight="1">
      <c r="A639" s="33"/>
      <c r="B639" s="48"/>
      <c r="C639" s="49"/>
      <c r="D639" s="49"/>
      <c r="E639" s="49"/>
      <c r="F639" s="49"/>
      <c r="G639" s="49"/>
      <c r="H639" s="49"/>
      <c r="I639" s="49"/>
      <c r="J639" s="49"/>
      <c r="K639" s="49"/>
      <c r="L639" s="34"/>
      <c r="M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</row>
  </sheetData>
  <autoFilter ref="C128:K638" xr:uid="{00000000-0009-0000-0000-000002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540"/>
  <sheetViews>
    <sheetView showGridLines="0" workbookViewId="0">
      <selection activeCell="E119" sqref="E119:H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8.2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s="1" customFormat="1" ht="12" customHeight="1">
      <c r="B8" s="21"/>
      <c r="D8" s="28" t="s">
        <v>132</v>
      </c>
      <c r="L8" s="21"/>
    </row>
    <row r="9" spans="1:46" s="2" customFormat="1" ht="23.25" customHeight="1">
      <c r="A9" s="33"/>
      <c r="B9" s="34"/>
      <c r="C9" s="33"/>
      <c r="D9" s="33"/>
      <c r="E9" s="262"/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1553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'Rekapitulace stavby'!AN8</f>
        <v>12. 2. 2024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136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49"/>
      <c r="G20" s="249"/>
      <c r="H20" s="249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3" t="s">
        <v>1</v>
      </c>
      <c r="F29" s="253"/>
      <c r="G29" s="253"/>
      <c r="H29" s="25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ROUND((SUM(BE129:BE539)),  2)</f>
        <v>0</v>
      </c>
      <c r="G35" s="33"/>
      <c r="H35" s="33"/>
      <c r="I35" s="106">
        <v>0.21</v>
      </c>
      <c r="J35" s="105">
        <f>ROUND(((SUM(BE129:BE539))*I35),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ROUND((SUM(BF129:BF539)),  2)</f>
        <v>0</v>
      </c>
      <c r="G36" s="33"/>
      <c r="H36" s="33"/>
      <c r="I36" s="106">
        <v>0.15</v>
      </c>
      <c r="J36" s="105">
        <f>ROUND(((SUM(BF129:BF539))*I36),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ROUND((SUM(BG129:BG539)),  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ROUND((SUM(BH129:BH539)),  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ROUND((SUM(BI129:BI539)),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2" customFormat="1" ht="23.25" customHeight="1">
      <c r="A87" s="33"/>
      <c r="B87" s="34"/>
      <c r="C87" s="33"/>
      <c r="D87" s="33"/>
      <c r="E87" s="262"/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003 - SO 03 Vodovod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Tábor</v>
      </c>
      <c r="G91" s="33"/>
      <c r="H91" s="33"/>
      <c r="I91" s="28" t="s">
        <v>21</v>
      </c>
      <c r="J91" s="56" t="str">
        <f>IF(J14="","",J14)</f>
        <v>12. 2. 2024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Vodárenská společnost Táborsko s.r.o</v>
      </c>
      <c r="G93" s="33"/>
      <c r="H93" s="33"/>
      <c r="I93" s="28" t="s">
        <v>29</v>
      </c>
      <c r="J93" s="31" t="str">
        <f>E23</f>
        <v>Sweco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138</v>
      </c>
      <c r="D96" s="107"/>
      <c r="E96" s="107"/>
      <c r="F96" s="107"/>
      <c r="G96" s="107"/>
      <c r="H96" s="107"/>
      <c r="I96" s="107"/>
      <c r="J96" s="116" t="s">
        <v>139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140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899999999999999" customHeight="1">
      <c r="B100" s="122"/>
      <c r="D100" s="123" t="s">
        <v>143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899999999999999" customHeight="1">
      <c r="B101" s="122"/>
      <c r="D101" s="123" t="s">
        <v>144</v>
      </c>
      <c r="E101" s="124"/>
      <c r="F101" s="124"/>
      <c r="G101" s="124"/>
      <c r="H101" s="124"/>
      <c r="I101" s="124"/>
      <c r="J101" s="125">
        <f>J257</f>
        <v>0</v>
      </c>
      <c r="L101" s="122"/>
    </row>
    <row r="102" spans="1:47" s="10" customFormat="1" ht="19.899999999999999" customHeight="1">
      <c r="B102" s="122"/>
      <c r="D102" s="123" t="s">
        <v>146</v>
      </c>
      <c r="E102" s="124"/>
      <c r="F102" s="124"/>
      <c r="G102" s="124"/>
      <c r="H102" s="124"/>
      <c r="I102" s="124"/>
      <c r="J102" s="125">
        <f>J262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J279</f>
        <v>0</v>
      </c>
      <c r="L103" s="122"/>
    </row>
    <row r="104" spans="1:47" s="10" customFormat="1" ht="19.899999999999999" customHeight="1">
      <c r="B104" s="122"/>
      <c r="D104" s="123" t="s">
        <v>148</v>
      </c>
      <c r="E104" s="124"/>
      <c r="F104" s="124"/>
      <c r="G104" s="124"/>
      <c r="H104" s="124"/>
      <c r="I104" s="124"/>
      <c r="J104" s="125">
        <f>J299</f>
        <v>0</v>
      </c>
      <c r="L104" s="122"/>
    </row>
    <row r="105" spans="1:47" s="10" customFormat="1" ht="19.899999999999999" customHeight="1">
      <c r="B105" s="122"/>
      <c r="D105" s="123" t="s">
        <v>149</v>
      </c>
      <c r="E105" s="124"/>
      <c r="F105" s="124"/>
      <c r="G105" s="124"/>
      <c r="H105" s="124"/>
      <c r="I105" s="124"/>
      <c r="J105" s="125">
        <f>J482</f>
        <v>0</v>
      </c>
      <c r="L105" s="122"/>
    </row>
    <row r="106" spans="1:47" s="10" customFormat="1" ht="19.899999999999999" customHeight="1">
      <c r="B106" s="122"/>
      <c r="D106" s="123" t="s">
        <v>151</v>
      </c>
      <c r="E106" s="124"/>
      <c r="F106" s="124"/>
      <c r="G106" s="124"/>
      <c r="H106" s="124"/>
      <c r="I106" s="124"/>
      <c r="J106" s="125">
        <f>J487</f>
        <v>0</v>
      </c>
      <c r="L106" s="122"/>
    </row>
    <row r="107" spans="1:47" s="10" customFormat="1" ht="19.899999999999999" customHeight="1">
      <c r="B107" s="122"/>
      <c r="D107" s="123" t="s">
        <v>152</v>
      </c>
      <c r="E107" s="124"/>
      <c r="F107" s="124"/>
      <c r="G107" s="124"/>
      <c r="H107" s="124"/>
      <c r="I107" s="124"/>
      <c r="J107" s="125">
        <f>J535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7" s="263"/>
      <c r="G117" s="263"/>
      <c r="H117" s="26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132</v>
      </c>
      <c r="L118" s="21"/>
    </row>
    <row r="119" spans="1:31" s="2" customFormat="1" ht="23.25" customHeight="1">
      <c r="A119" s="33"/>
      <c r="B119" s="34"/>
      <c r="C119" s="33"/>
      <c r="D119" s="33"/>
      <c r="E119" s="262"/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133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7" t="str">
        <f>E11</f>
        <v>003 - SO 03 Vodovod</v>
      </c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Tábor</v>
      </c>
      <c r="G123" s="33"/>
      <c r="H123" s="33"/>
      <c r="I123" s="28" t="s">
        <v>21</v>
      </c>
      <c r="J123" s="56" t="str">
        <f>IF(J14="","",J14)</f>
        <v>12. 2. 2024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Vodárenská společnost Táborsko s.r.o</v>
      </c>
      <c r="G125" s="33"/>
      <c r="H125" s="33"/>
      <c r="I125" s="28" t="s">
        <v>29</v>
      </c>
      <c r="J125" s="31" t="str">
        <f>E23</f>
        <v>Sweco a.s., divize Morava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154</v>
      </c>
      <c r="D128" s="129" t="s">
        <v>60</v>
      </c>
      <c r="E128" s="129" t="s">
        <v>56</v>
      </c>
      <c r="F128" s="129" t="s">
        <v>57</v>
      </c>
      <c r="G128" s="129" t="s">
        <v>155</v>
      </c>
      <c r="H128" s="129" t="s">
        <v>156</v>
      </c>
      <c r="I128" s="129" t="s">
        <v>157</v>
      </c>
      <c r="J128" s="129" t="s">
        <v>139</v>
      </c>
      <c r="K128" s="130" t="s">
        <v>158</v>
      </c>
      <c r="L128" s="131"/>
      <c r="M128" s="63" t="s">
        <v>1</v>
      </c>
      <c r="N128" s="64" t="s">
        <v>39</v>
      </c>
      <c r="O128" s="64" t="s">
        <v>159</v>
      </c>
      <c r="P128" s="64" t="s">
        <v>160</v>
      </c>
      <c r="Q128" s="64" t="s">
        <v>161</v>
      </c>
      <c r="R128" s="64" t="s">
        <v>162</v>
      </c>
      <c r="S128" s="64" t="s">
        <v>163</v>
      </c>
      <c r="T128" s="65" t="s">
        <v>164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0" t="s">
        <v>165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1114.7641697499998</v>
      </c>
      <c r="S129" s="67"/>
      <c r="T129" s="134">
        <f>T130</f>
        <v>447.42638499999998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141</v>
      </c>
      <c r="BK129" s="135">
        <f>BK130</f>
        <v>0</v>
      </c>
    </row>
    <row r="130" spans="1:65" s="12" customFormat="1" ht="25.9" customHeight="1">
      <c r="B130" s="136"/>
      <c r="D130" s="137" t="s">
        <v>74</v>
      </c>
      <c r="E130" s="138" t="s">
        <v>166</v>
      </c>
      <c r="F130" s="138" t="s">
        <v>167</v>
      </c>
      <c r="I130" s="139"/>
      <c r="J130" s="140">
        <f>BK130</f>
        <v>0</v>
      </c>
      <c r="L130" s="136"/>
      <c r="M130" s="141"/>
      <c r="N130" s="142"/>
      <c r="O130" s="142"/>
      <c r="P130" s="143">
        <f>P131+P257+P262+P279+P299+P482+P487+P535</f>
        <v>0</v>
      </c>
      <c r="Q130" s="142"/>
      <c r="R130" s="143">
        <f>R131+R257+R262+R279+R299+R482+R487+R535</f>
        <v>1114.7641697499998</v>
      </c>
      <c r="S130" s="142"/>
      <c r="T130" s="144">
        <f>T131+T257+T262+T279+T299+T482+T487+T535</f>
        <v>447.42638499999998</v>
      </c>
      <c r="AR130" s="137" t="s">
        <v>82</v>
      </c>
      <c r="AT130" s="145" t="s">
        <v>74</v>
      </c>
      <c r="AU130" s="145" t="s">
        <v>75</v>
      </c>
      <c r="AY130" s="137" t="s">
        <v>168</v>
      </c>
      <c r="BK130" s="146">
        <f>BK131+BK257+BK262+BK279+BK299+BK482+BK487+BK535</f>
        <v>0</v>
      </c>
    </row>
    <row r="131" spans="1:65" s="12" customFormat="1" ht="22.9" customHeight="1">
      <c r="B131" s="136"/>
      <c r="D131" s="137" t="s">
        <v>74</v>
      </c>
      <c r="E131" s="147" t="s">
        <v>82</v>
      </c>
      <c r="F131" s="147" t="s">
        <v>169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SUM(P132:P256)</f>
        <v>0</v>
      </c>
      <c r="Q131" s="142"/>
      <c r="R131" s="143">
        <f>SUM(R132:R256)</f>
        <v>1039.6699823499998</v>
      </c>
      <c r="S131" s="142"/>
      <c r="T131" s="144">
        <f>SUM(T132:T256)</f>
        <v>446.76223499999998</v>
      </c>
      <c r="AR131" s="137" t="s">
        <v>82</v>
      </c>
      <c r="AT131" s="145" t="s">
        <v>74</v>
      </c>
      <c r="AU131" s="145" t="s">
        <v>82</v>
      </c>
      <c r="AY131" s="137" t="s">
        <v>168</v>
      </c>
      <c r="BK131" s="146">
        <f>SUM(BK132:BK256)</f>
        <v>0</v>
      </c>
    </row>
    <row r="132" spans="1:65" s="2" customFormat="1" ht="33" customHeight="1">
      <c r="A132" s="33"/>
      <c r="B132" s="149"/>
      <c r="C132" s="150" t="s">
        <v>82</v>
      </c>
      <c r="D132" s="150" t="s">
        <v>170</v>
      </c>
      <c r="E132" s="151" t="s">
        <v>1204</v>
      </c>
      <c r="F132" s="152" t="s">
        <v>1205</v>
      </c>
      <c r="G132" s="153" t="s">
        <v>173</v>
      </c>
      <c r="H132" s="154">
        <v>292.48500000000001</v>
      </c>
      <c r="I132" s="155"/>
      <c r="J132" s="156">
        <f>ROUND(I132*H132,2)</f>
        <v>0</v>
      </c>
      <c r="K132" s="152" t="s">
        <v>187</v>
      </c>
      <c r="L132" s="34"/>
      <c r="M132" s="157" t="s">
        <v>1</v>
      </c>
      <c r="N132" s="158" t="s">
        <v>40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0.316</v>
      </c>
      <c r="T132" s="160">
        <f>S132*H132</f>
        <v>92.425260000000009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108</v>
      </c>
      <c r="AT132" s="161" t="s">
        <v>170</v>
      </c>
      <c r="AU132" s="161" t="s">
        <v>84</v>
      </c>
      <c r="AY132" s="18" t="s">
        <v>168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82</v>
      </c>
      <c r="BK132" s="162">
        <f>ROUND(I132*H132,2)</f>
        <v>0</v>
      </c>
      <c r="BL132" s="18" t="s">
        <v>108</v>
      </c>
      <c r="BM132" s="161" t="s">
        <v>1554</v>
      </c>
    </row>
    <row r="133" spans="1:65" s="2" customFormat="1" ht="39">
      <c r="A133" s="33"/>
      <c r="B133" s="34"/>
      <c r="C133" s="33"/>
      <c r="D133" s="163" t="s">
        <v>175</v>
      </c>
      <c r="E133" s="33"/>
      <c r="F133" s="164" t="s">
        <v>1207</v>
      </c>
      <c r="G133" s="33"/>
      <c r="H133" s="33"/>
      <c r="I133" s="165"/>
      <c r="J133" s="33"/>
      <c r="K133" s="33"/>
      <c r="L133" s="34"/>
      <c r="M133" s="166"/>
      <c r="N133" s="167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175</v>
      </c>
      <c r="AU133" s="18" t="s">
        <v>84</v>
      </c>
    </row>
    <row r="134" spans="1:65" s="2" customFormat="1" ht="19.5">
      <c r="A134" s="33"/>
      <c r="B134" s="34"/>
      <c r="C134" s="33"/>
      <c r="D134" s="163" t="s">
        <v>177</v>
      </c>
      <c r="E134" s="33"/>
      <c r="F134" s="168" t="s">
        <v>1555</v>
      </c>
      <c r="G134" s="33"/>
      <c r="H134" s="33"/>
      <c r="I134" s="165"/>
      <c r="J134" s="33"/>
      <c r="K134" s="33"/>
      <c r="L134" s="34"/>
      <c r="M134" s="166"/>
      <c r="N134" s="167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177</v>
      </c>
      <c r="AU134" s="18" t="s">
        <v>84</v>
      </c>
    </row>
    <row r="135" spans="1:65" s="13" customFormat="1" ht="22.5">
      <c r="B135" s="169"/>
      <c r="D135" s="163" t="s">
        <v>179</v>
      </c>
      <c r="E135" s="170" t="s">
        <v>1</v>
      </c>
      <c r="F135" s="171" t="s">
        <v>1556</v>
      </c>
      <c r="H135" s="170" t="s">
        <v>1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179</v>
      </c>
      <c r="AU135" s="170" t="s">
        <v>84</v>
      </c>
      <c r="AV135" s="13" t="s">
        <v>82</v>
      </c>
      <c r="AW135" s="13" t="s">
        <v>31</v>
      </c>
      <c r="AX135" s="13" t="s">
        <v>75</v>
      </c>
      <c r="AY135" s="170" t="s">
        <v>168</v>
      </c>
    </row>
    <row r="136" spans="1:65" s="14" customFormat="1" ht="22.5">
      <c r="B136" s="176"/>
      <c r="D136" s="163" t="s">
        <v>179</v>
      </c>
      <c r="E136" s="177" t="s">
        <v>1</v>
      </c>
      <c r="F136" s="178" t="s">
        <v>1557</v>
      </c>
      <c r="H136" s="179">
        <v>292.48500000000001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7" t="s">
        <v>179</v>
      </c>
      <c r="AU136" s="177" t="s">
        <v>84</v>
      </c>
      <c r="AV136" s="14" t="s">
        <v>84</v>
      </c>
      <c r="AW136" s="14" t="s">
        <v>31</v>
      </c>
      <c r="AX136" s="14" t="s">
        <v>82</v>
      </c>
      <c r="AY136" s="177" t="s">
        <v>168</v>
      </c>
    </row>
    <row r="137" spans="1:65" s="2" customFormat="1" ht="24.2" customHeight="1">
      <c r="A137" s="33"/>
      <c r="B137" s="149"/>
      <c r="C137" s="150" t="s">
        <v>84</v>
      </c>
      <c r="D137" s="150" t="s">
        <v>170</v>
      </c>
      <c r="E137" s="151" t="s">
        <v>199</v>
      </c>
      <c r="F137" s="152" t="s">
        <v>200</v>
      </c>
      <c r="G137" s="153" t="s">
        <v>173</v>
      </c>
      <c r="H137" s="154">
        <v>223.66499999999999</v>
      </c>
      <c r="I137" s="155"/>
      <c r="J137" s="156">
        <f>ROUND(I137*H137,2)</f>
        <v>0</v>
      </c>
      <c r="K137" s="152" t="s">
        <v>187</v>
      </c>
      <c r="L137" s="34"/>
      <c r="M137" s="157" t="s">
        <v>1</v>
      </c>
      <c r="N137" s="158" t="s">
        <v>40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0.28999999999999998</v>
      </c>
      <c r="T137" s="160">
        <f>S137*H137</f>
        <v>64.862849999999995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108</v>
      </c>
      <c r="AT137" s="161" t="s">
        <v>170</v>
      </c>
      <c r="AU137" s="161" t="s">
        <v>84</v>
      </c>
      <c r="AY137" s="18" t="s">
        <v>168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82</v>
      </c>
      <c r="BK137" s="162">
        <f>ROUND(I137*H137,2)</f>
        <v>0</v>
      </c>
      <c r="BL137" s="18" t="s">
        <v>108</v>
      </c>
      <c r="BM137" s="161" t="s">
        <v>1558</v>
      </c>
    </row>
    <row r="138" spans="1:65" s="2" customFormat="1" ht="39">
      <c r="A138" s="33"/>
      <c r="B138" s="34"/>
      <c r="C138" s="33"/>
      <c r="D138" s="163" t="s">
        <v>175</v>
      </c>
      <c r="E138" s="33"/>
      <c r="F138" s="164" t="s">
        <v>202</v>
      </c>
      <c r="G138" s="33"/>
      <c r="H138" s="33"/>
      <c r="I138" s="165"/>
      <c r="J138" s="33"/>
      <c r="K138" s="33"/>
      <c r="L138" s="34"/>
      <c r="M138" s="166"/>
      <c r="N138" s="167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175</v>
      </c>
      <c r="AU138" s="18" t="s">
        <v>84</v>
      </c>
    </row>
    <row r="139" spans="1:65" s="2" customFormat="1" ht="19.5">
      <c r="A139" s="33"/>
      <c r="B139" s="34"/>
      <c r="C139" s="33"/>
      <c r="D139" s="163" t="s">
        <v>177</v>
      </c>
      <c r="E139" s="33"/>
      <c r="F139" s="168" t="s">
        <v>178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177</v>
      </c>
      <c r="AU139" s="18" t="s">
        <v>84</v>
      </c>
    </row>
    <row r="140" spans="1:65" s="13" customFormat="1" ht="22.5">
      <c r="B140" s="169"/>
      <c r="D140" s="163" t="s">
        <v>179</v>
      </c>
      <c r="E140" s="170" t="s">
        <v>1</v>
      </c>
      <c r="F140" s="171" t="s">
        <v>220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179</v>
      </c>
      <c r="AU140" s="170" t="s">
        <v>84</v>
      </c>
      <c r="AV140" s="13" t="s">
        <v>82</v>
      </c>
      <c r="AW140" s="13" t="s">
        <v>31</v>
      </c>
      <c r="AX140" s="13" t="s">
        <v>75</v>
      </c>
      <c r="AY140" s="170" t="s">
        <v>168</v>
      </c>
    </row>
    <row r="141" spans="1:65" s="13" customFormat="1">
      <c r="B141" s="169"/>
      <c r="D141" s="163" t="s">
        <v>179</v>
      </c>
      <c r="E141" s="170" t="s">
        <v>1</v>
      </c>
      <c r="F141" s="171" t="s">
        <v>204</v>
      </c>
      <c r="H141" s="170" t="s">
        <v>1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179</v>
      </c>
      <c r="AU141" s="170" t="s">
        <v>84</v>
      </c>
      <c r="AV141" s="13" t="s">
        <v>82</v>
      </c>
      <c r="AW141" s="13" t="s">
        <v>31</v>
      </c>
      <c r="AX141" s="13" t="s">
        <v>75</v>
      </c>
      <c r="AY141" s="170" t="s">
        <v>168</v>
      </c>
    </row>
    <row r="142" spans="1:65" s="13" customFormat="1">
      <c r="B142" s="169"/>
      <c r="D142" s="163" t="s">
        <v>179</v>
      </c>
      <c r="E142" s="170" t="s">
        <v>1</v>
      </c>
      <c r="F142" s="171" t="s">
        <v>1559</v>
      </c>
      <c r="H142" s="170" t="s">
        <v>1</v>
      </c>
      <c r="I142" s="172"/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179</v>
      </c>
      <c r="AU142" s="170" t="s">
        <v>84</v>
      </c>
      <c r="AV142" s="13" t="s">
        <v>82</v>
      </c>
      <c r="AW142" s="13" t="s">
        <v>31</v>
      </c>
      <c r="AX142" s="13" t="s">
        <v>75</v>
      </c>
      <c r="AY142" s="170" t="s">
        <v>168</v>
      </c>
    </row>
    <row r="143" spans="1:65" s="14" customFormat="1" ht="22.5">
      <c r="B143" s="176"/>
      <c r="D143" s="163" t="s">
        <v>179</v>
      </c>
      <c r="E143" s="177" t="s">
        <v>1</v>
      </c>
      <c r="F143" s="178" t="s">
        <v>1560</v>
      </c>
      <c r="H143" s="179">
        <v>223.66499999999999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179</v>
      </c>
      <c r="AU143" s="177" t="s">
        <v>84</v>
      </c>
      <c r="AV143" s="14" t="s">
        <v>84</v>
      </c>
      <c r="AW143" s="14" t="s">
        <v>31</v>
      </c>
      <c r="AX143" s="14" t="s">
        <v>82</v>
      </c>
      <c r="AY143" s="177" t="s">
        <v>168</v>
      </c>
    </row>
    <row r="144" spans="1:65" s="2" customFormat="1" ht="24.2" customHeight="1">
      <c r="A144" s="33"/>
      <c r="B144" s="149"/>
      <c r="C144" s="150" t="s">
        <v>104</v>
      </c>
      <c r="D144" s="150" t="s">
        <v>170</v>
      </c>
      <c r="E144" s="151" t="s">
        <v>218</v>
      </c>
      <c r="F144" s="152" t="s">
        <v>200</v>
      </c>
      <c r="G144" s="153" t="s">
        <v>173</v>
      </c>
      <c r="H144" s="154">
        <v>223.66499999999999</v>
      </c>
      <c r="I144" s="155"/>
      <c r="J144" s="156">
        <f>ROUND(I144*H144,2)</f>
        <v>0</v>
      </c>
      <c r="K144" s="152" t="s">
        <v>1</v>
      </c>
      <c r="L144" s="34"/>
      <c r="M144" s="157" t="s">
        <v>1</v>
      </c>
      <c r="N144" s="158" t="s">
        <v>40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0.28999999999999998</v>
      </c>
      <c r="T144" s="160">
        <f>S144*H144</f>
        <v>64.862849999999995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108</v>
      </c>
      <c r="AT144" s="161" t="s">
        <v>170</v>
      </c>
      <c r="AU144" s="161" t="s">
        <v>84</v>
      </c>
      <c r="AY144" s="18" t="s">
        <v>168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82</v>
      </c>
      <c r="BK144" s="162">
        <f>ROUND(I144*H144,2)</f>
        <v>0</v>
      </c>
      <c r="BL144" s="18" t="s">
        <v>108</v>
      </c>
      <c r="BM144" s="161" t="s">
        <v>1561</v>
      </c>
    </row>
    <row r="145" spans="1:65" s="2" customFormat="1" ht="39">
      <c r="A145" s="33"/>
      <c r="B145" s="34"/>
      <c r="C145" s="33"/>
      <c r="D145" s="163" t="s">
        <v>175</v>
      </c>
      <c r="E145" s="33"/>
      <c r="F145" s="164" t="s">
        <v>202</v>
      </c>
      <c r="G145" s="33"/>
      <c r="H145" s="33"/>
      <c r="I145" s="165"/>
      <c r="J145" s="33"/>
      <c r="K145" s="33"/>
      <c r="L145" s="34"/>
      <c r="M145" s="166"/>
      <c r="N145" s="167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175</v>
      </c>
      <c r="AU145" s="18" t="s">
        <v>84</v>
      </c>
    </row>
    <row r="146" spans="1:65" s="13" customFormat="1" ht="22.5">
      <c r="B146" s="169"/>
      <c r="D146" s="163" t="s">
        <v>179</v>
      </c>
      <c r="E146" s="170" t="s">
        <v>1</v>
      </c>
      <c r="F146" s="171" t="s">
        <v>203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3" customFormat="1">
      <c r="B147" s="169"/>
      <c r="D147" s="163" t="s">
        <v>179</v>
      </c>
      <c r="E147" s="170" t="s">
        <v>1</v>
      </c>
      <c r="F147" s="171" t="s">
        <v>1227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179</v>
      </c>
      <c r="AU147" s="170" t="s">
        <v>84</v>
      </c>
      <c r="AV147" s="13" t="s">
        <v>82</v>
      </c>
      <c r="AW147" s="13" t="s">
        <v>31</v>
      </c>
      <c r="AX147" s="13" t="s">
        <v>75</v>
      </c>
      <c r="AY147" s="170" t="s">
        <v>168</v>
      </c>
    </row>
    <row r="148" spans="1:65" s="13" customFormat="1" ht="22.5">
      <c r="B148" s="169"/>
      <c r="D148" s="163" t="s">
        <v>179</v>
      </c>
      <c r="E148" s="170" t="s">
        <v>1</v>
      </c>
      <c r="F148" s="171" t="s">
        <v>1562</v>
      </c>
      <c r="H148" s="170" t="s">
        <v>1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179</v>
      </c>
      <c r="AU148" s="170" t="s">
        <v>84</v>
      </c>
      <c r="AV148" s="13" t="s">
        <v>82</v>
      </c>
      <c r="AW148" s="13" t="s">
        <v>31</v>
      </c>
      <c r="AX148" s="13" t="s">
        <v>75</v>
      </c>
      <c r="AY148" s="170" t="s">
        <v>168</v>
      </c>
    </row>
    <row r="149" spans="1:65" s="14" customFormat="1" ht="22.5">
      <c r="B149" s="176"/>
      <c r="D149" s="163" t="s">
        <v>179</v>
      </c>
      <c r="E149" s="177" t="s">
        <v>1</v>
      </c>
      <c r="F149" s="178" t="s">
        <v>1563</v>
      </c>
      <c r="H149" s="179">
        <v>223.66499999999999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7" t="s">
        <v>179</v>
      </c>
      <c r="AU149" s="177" t="s">
        <v>84</v>
      </c>
      <c r="AV149" s="14" t="s">
        <v>84</v>
      </c>
      <c r="AW149" s="14" t="s">
        <v>31</v>
      </c>
      <c r="AX149" s="14" t="s">
        <v>82</v>
      </c>
      <c r="AY149" s="177" t="s">
        <v>168</v>
      </c>
    </row>
    <row r="150" spans="1:65" s="2" customFormat="1" ht="24.2" customHeight="1">
      <c r="A150" s="33"/>
      <c r="B150" s="149"/>
      <c r="C150" s="150" t="s">
        <v>108</v>
      </c>
      <c r="D150" s="150" t="s">
        <v>170</v>
      </c>
      <c r="E150" s="151" t="s">
        <v>1236</v>
      </c>
      <c r="F150" s="152" t="s">
        <v>200</v>
      </c>
      <c r="G150" s="153" t="s">
        <v>173</v>
      </c>
      <c r="H150" s="154">
        <v>516.15</v>
      </c>
      <c r="I150" s="155"/>
      <c r="J150" s="156">
        <f>ROUND(I150*H150,2)</f>
        <v>0</v>
      </c>
      <c r="K150" s="152" t="s">
        <v>1</v>
      </c>
      <c r="L150" s="34"/>
      <c r="M150" s="157" t="s">
        <v>1</v>
      </c>
      <c r="N150" s="158" t="s">
        <v>40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0.28999999999999998</v>
      </c>
      <c r="T150" s="160">
        <f>S150*H150</f>
        <v>149.68349999999998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108</v>
      </c>
      <c r="AT150" s="161" t="s">
        <v>170</v>
      </c>
      <c r="AU150" s="161" t="s">
        <v>84</v>
      </c>
      <c r="AY150" s="18" t="s">
        <v>168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82</v>
      </c>
      <c r="BK150" s="162">
        <f>ROUND(I150*H150,2)</f>
        <v>0</v>
      </c>
      <c r="BL150" s="18" t="s">
        <v>108</v>
      </c>
      <c r="BM150" s="161" t="s">
        <v>1564</v>
      </c>
    </row>
    <row r="151" spans="1:65" s="2" customFormat="1" ht="39">
      <c r="A151" s="33"/>
      <c r="B151" s="34"/>
      <c r="C151" s="33"/>
      <c r="D151" s="163" t="s">
        <v>175</v>
      </c>
      <c r="E151" s="33"/>
      <c r="F151" s="164" t="s">
        <v>202</v>
      </c>
      <c r="G151" s="33"/>
      <c r="H151" s="33"/>
      <c r="I151" s="165"/>
      <c r="J151" s="33"/>
      <c r="K151" s="33"/>
      <c r="L151" s="34"/>
      <c r="M151" s="166"/>
      <c r="N151" s="167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175</v>
      </c>
      <c r="AU151" s="18" t="s">
        <v>84</v>
      </c>
    </row>
    <row r="152" spans="1:65" s="13" customFormat="1" ht="22.5">
      <c r="B152" s="169"/>
      <c r="D152" s="163" t="s">
        <v>179</v>
      </c>
      <c r="E152" s="170" t="s">
        <v>1</v>
      </c>
      <c r="F152" s="171" t="s">
        <v>220</v>
      </c>
      <c r="H152" s="170" t="s">
        <v>1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179</v>
      </c>
      <c r="AU152" s="170" t="s">
        <v>84</v>
      </c>
      <c r="AV152" s="13" t="s">
        <v>82</v>
      </c>
      <c r="AW152" s="13" t="s">
        <v>31</v>
      </c>
      <c r="AX152" s="13" t="s">
        <v>75</v>
      </c>
      <c r="AY152" s="170" t="s">
        <v>168</v>
      </c>
    </row>
    <row r="153" spans="1:65" s="14" customFormat="1">
      <c r="B153" s="176"/>
      <c r="D153" s="163" t="s">
        <v>179</v>
      </c>
      <c r="E153" s="177" t="s">
        <v>1</v>
      </c>
      <c r="F153" s="178" t="s">
        <v>1565</v>
      </c>
      <c r="H153" s="179">
        <v>223.66499999999999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179</v>
      </c>
      <c r="AU153" s="177" t="s">
        <v>84</v>
      </c>
      <c r="AV153" s="14" t="s">
        <v>84</v>
      </c>
      <c r="AW153" s="14" t="s">
        <v>31</v>
      </c>
      <c r="AX153" s="14" t="s">
        <v>75</v>
      </c>
      <c r="AY153" s="177" t="s">
        <v>168</v>
      </c>
    </row>
    <row r="154" spans="1:65" s="14" customFormat="1">
      <c r="B154" s="176"/>
      <c r="D154" s="163" t="s">
        <v>179</v>
      </c>
      <c r="E154" s="177" t="s">
        <v>1</v>
      </c>
      <c r="F154" s="178" t="s">
        <v>1566</v>
      </c>
      <c r="H154" s="179">
        <v>292.48500000000001</v>
      </c>
      <c r="I154" s="180"/>
      <c r="L154" s="176"/>
      <c r="M154" s="181"/>
      <c r="N154" s="182"/>
      <c r="O154" s="182"/>
      <c r="P154" s="182"/>
      <c r="Q154" s="182"/>
      <c r="R154" s="182"/>
      <c r="S154" s="182"/>
      <c r="T154" s="183"/>
      <c r="AT154" s="177" t="s">
        <v>179</v>
      </c>
      <c r="AU154" s="177" t="s">
        <v>84</v>
      </c>
      <c r="AV154" s="14" t="s">
        <v>84</v>
      </c>
      <c r="AW154" s="14" t="s">
        <v>31</v>
      </c>
      <c r="AX154" s="14" t="s">
        <v>75</v>
      </c>
      <c r="AY154" s="177" t="s">
        <v>168</v>
      </c>
    </row>
    <row r="155" spans="1:65" s="15" customFormat="1">
      <c r="B155" s="184"/>
      <c r="D155" s="163" t="s">
        <v>179</v>
      </c>
      <c r="E155" s="185" t="s">
        <v>1</v>
      </c>
      <c r="F155" s="186" t="s">
        <v>184</v>
      </c>
      <c r="H155" s="187">
        <v>516.15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179</v>
      </c>
      <c r="AU155" s="185" t="s">
        <v>84</v>
      </c>
      <c r="AV155" s="15" t="s">
        <v>108</v>
      </c>
      <c r="AW155" s="15" t="s">
        <v>31</v>
      </c>
      <c r="AX155" s="15" t="s">
        <v>82</v>
      </c>
      <c r="AY155" s="185" t="s">
        <v>168</v>
      </c>
    </row>
    <row r="156" spans="1:65" s="2" customFormat="1" ht="24.2" customHeight="1">
      <c r="A156" s="33"/>
      <c r="B156" s="149"/>
      <c r="C156" s="150" t="s">
        <v>217</v>
      </c>
      <c r="D156" s="150" t="s">
        <v>170</v>
      </c>
      <c r="E156" s="151" t="s">
        <v>222</v>
      </c>
      <c r="F156" s="152" t="s">
        <v>223</v>
      </c>
      <c r="G156" s="153" t="s">
        <v>173</v>
      </c>
      <c r="H156" s="154">
        <v>223.66499999999999</v>
      </c>
      <c r="I156" s="155"/>
      <c r="J156" s="156">
        <f>ROUND(I156*H156,2)</f>
        <v>0</v>
      </c>
      <c r="K156" s="152" t="s">
        <v>187</v>
      </c>
      <c r="L156" s="34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0.22</v>
      </c>
      <c r="T156" s="160">
        <f>S156*H156</f>
        <v>49.206299999999999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108</v>
      </c>
      <c r="AT156" s="161" t="s">
        <v>170</v>
      </c>
      <c r="AU156" s="161" t="s">
        <v>84</v>
      </c>
      <c r="AY156" s="18" t="s">
        <v>168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82</v>
      </c>
      <c r="BK156" s="162">
        <f>ROUND(I156*H156,2)</f>
        <v>0</v>
      </c>
      <c r="BL156" s="18" t="s">
        <v>108</v>
      </c>
      <c r="BM156" s="161" t="s">
        <v>224</v>
      </c>
    </row>
    <row r="157" spans="1:65" s="2" customFormat="1" ht="39">
      <c r="A157" s="33"/>
      <c r="B157" s="34"/>
      <c r="C157" s="33"/>
      <c r="D157" s="163" t="s">
        <v>175</v>
      </c>
      <c r="E157" s="33"/>
      <c r="F157" s="164" t="s">
        <v>225</v>
      </c>
      <c r="G157" s="33"/>
      <c r="H157" s="33"/>
      <c r="I157" s="165"/>
      <c r="J157" s="33"/>
      <c r="K157" s="33"/>
      <c r="L157" s="34"/>
      <c r="M157" s="166"/>
      <c r="N157" s="167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175</v>
      </c>
      <c r="AU157" s="18" t="s">
        <v>84</v>
      </c>
    </row>
    <row r="158" spans="1:65" s="2" customFormat="1" ht="37.9" customHeight="1">
      <c r="A158" s="33"/>
      <c r="B158" s="149"/>
      <c r="C158" s="150" t="s">
        <v>193</v>
      </c>
      <c r="D158" s="150" t="s">
        <v>170</v>
      </c>
      <c r="E158" s="151" t="s">
        <v>227</v>
      </c>
      <c r="F158" s="152" t="s">
        <v>228</v>
      </c>
      <c r="G158" s="153" t="s">
        <v>173</v>
      </c>
      <c r="H158" s="154">
        <v>223.66499999999999</v>
      </c>
      <c r="I158" s="155"/>
      <c r="J158" s="156">
        <f>ROUND(I158*H158,2)</f>
        <v>0</v>
      </c>
      <c r="K158" s="152" t="s">
        <v>187</v>
      </c>
      <c r="L158" s="34"/>
      <c r="M158" s="157" t="s">
        <v>1</v>
      </c>
      <c r="N158" s="158" t="s">
        <v>40</v>
      </c>
      <c r="O158" s="59"/>
      <c r="P158" s="159">
        <f>O158*H158</f>
        <v>0</v>
      </c>
      <c r="Q158" s="159">
        <v>6.9999999999999994E-5</v>
      </c>
      <c r="R158" s="159">
        <f>Q158*H158</f>
        <v>1.5656549999999998E-2</v>
      </c>
      <c r="S158" s="159">
        <v>0.115</v>
      </c>
      <c r="T158" s="160">
        <f>S158*H158</f>
        <v>25.721475000000002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108</v>
      </c>
      <c r="AT158" s="161" t="s">
        <v>170</v>
      </c>
      <c r="AU158" s="161" t="s">
        <v>84</v>
      </c>
      <c r="AY158" s="18" t="s">
        <v>168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82</v>
      </c>
      <c r="BK158" s="162">
        <f>ROUND(I158*H158,2)</f>
        <v>0</v>
      </c>
      <c r="BL158" s="18" t="s">
        <v>108</v>
      </c>
      <c r="BM158" s="161" t="s">
        <v>1567</v>
      </c>
    </row>
    <row r="159" spans="1:65" s="2" customFormat="1" ht="29.25">
      <c r="A159" s="33"/>
      <c r="B159" s="34"/>
      <c r="C159" s="33"/>
      <c r="D159" s="163" t="s">
        <v>175</v>
      </c>
      <c r="E159" s="33"/>
      <c r="F159" s="164" t="s">
        <v>230</v>
      </c>
      <c r="G159" s="33"/>
      <c r="H159" s="33"/>
      <c r="I159" s="165"/>
      <c r="J159" s="33"/>
      <c r="K159" s="33"/>
      <c r="L159" s="34"/>
      <c r="M159" s="166"/>
      <c r="N159" s="167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175</v>
      </c>
      <c r="AU159" s="18" t="s">
        <v>84</v>
      </c>
    </row>
    <row r="160" spans="1:65" s="2" customFormat="1" ht="19.5">
      <c r="A160" s="33"/>
      <c r="B160" s="34"/>
      <c r="C160" s="33"/>
      <c r="D160" s="163" t="s">
        <v>177</v>
      </c>
      <c r="E160" s="33"/>
      <c r="F160" s="168" t="s">
        <v>1555</v>
      </c>
      <c r="G160" s="33"/>
      <c r="H160" s="33"/>
      <c r="I160" s="165"/>
      <c r="J160" s="33"/>
      <c r="K160" s="33"/>
      <c r="L160" s="34"/>
      <c r="M160" s="166"/>
      <c r="N160" s="167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177</v>
      </c>
      <c r="AU160" s="18" t="s">
        <v>84</v>
      </c>
    </row>
    <row r="161" spans="1:65" s="13" customFormat="1">
      <c r="B161" s="169"/>
      <c r="D161" s="163" t="s">
        <v>179</v>
      </c>
      <c r="E161" s="170" t="s">
        <v>1</v>
      </c>
      <c r="F161" s="171" t="s">
        <v>231</v>
      </c>
      <c r="H161" s="170" t="s">
        <v>1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179</v>
      </c>
      <c r="AU161" s="170" t="s">
        <v>84</v>
      </c>
      <c r="AV161" s="13" t="s">
        <v>82</v>
      </c>
      <c r="AW161" s="13" t="s">
        <v>31</v>
      </c>
      <c r="AX161" s="13" t="s">
        <v>75</v>
      </c>
      <c r="AY161" s="170" t="s">
        <v>168</v>
      </c>
    </row>
    <row r="162" spans="1:65" s="13" customFormat="1" ht="22.5">
      <c r="B162" s="169"/>
      <c r="D162" s="163" t="s">
        <v>179</v>
      </c>
      <c r="E162" s="170" t="s">
        <v>1</v>
      </c>
      <c r="F162" s="171" t="s">
        <v>1568</v>
      </c>
      <c r="H162" s="170" t="s">
        <v>1</v>
      </c>
      <c r="I162" s="172"/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179</v>
      </c>
      <c r="AU162" s="170" t="s">
        <v>84</v>
      </c>
      <c r="AV162" s="13" t="s">
        <v>82</v>
      </c>
      <c r="AW162" s="13" t="s">
        <v>31</v>
      </c>
      <c r="AX162" s="13" t="s">
        <v>75</v>
      </c>
      <c r="AY162" s="170" t="s">
        <v>168</v>
      </c>
    </row>
    <row r="163" spans="1:65" s="13" customFormat="1">
      <c r="B163" s="169"/>
      <c r="D163" s="163" t="s">
        <v>179</v>
      </c>
      <c r="E163" s="170" t="s">
        <v>1</v>
      </c>
      <c r="F163" s="171" t="s">
        <v>191</v>
      </c>
      <c r="H163" s="170" t="s">
        <v>1</v>
      </c>
      <c r="I163" s="172"/>
      <c r="L163" s="169"/>
      <c r="M163" s="173"/>
      <c r="N163" s="174"/>
      <c r="O163" s="174"/>
      <c r="P163" s="174"/>
      <c r="Q163" s="174"/>
      <c r="R163" s="174"/>
      <c r="S163" s="174"/>
      <c r="T163" s="175"/>
      <c r="AT163" s="170" t="s">
        <v>179</v>
      </c>
      <c r="AU163" s="170" t="s">
        <v>84</v>
      </c>
      <c r="AV163" s="13" t="s">
        <v>82</v>
      </c>
      <c r="AW163" s="13" t="s">
        <v>31</v>
      </c>
      <c r="AX163" s="13" t="s">
        <v>75</v>
      </c>
      <c r="AY163" s="170" t="s">
        <v>168</v>
      </c>
    </row>
    <row r="164" spans="1:65" s="14" customFormat="1" ht="22.5">
      <c r="B164" s="176"/>
      <c r="D164" s="163" t="s">
        <v>179</v>
      </c>
      <c r="E164" s="177" t="s">
        <v>1</v>
      </c>
      <c r="F164" s="178" t="s">
        <v>1563</v>
      </c>
      <c r="H164" s="179">
        <v>223.66499999999999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179</v>
      </c>
      <c r="AU164" s="177" t="s">
        <v>84</v>
      </c>
      <c r="AV164" s="14" t="s">
        <v>84</v>
      </c>
      <c r="AW164" s="14" t="s">
        <v>31</v>
      </c>
      <c r="AX164" s="14" t="s">
        <v>82</v>
      </c>
      <c r="AY164" s="177" t="s">
        <v>168</v>
      </c>
    </row>
    <row r="165" spans="1:65" s="13" customFormat="1" ht="33.75">
      <c r="B165" s="169"/>
      <c r="D165" s="163" t="s">
        <v>179</v>
      </c>
      <c r="E165" s="170" t="s">
        <v>1</v>
      </c>
      <c r="F165" s="171" t="s">
        <v>1569</v>
      </c>
      <c r="H165" s="170" t="s">
        <v>1</v>
      </c>
      <c r="I165" s="172"/>
      <c r="L165" s="169"/>
      <c r="M165" s="173"/>
      <c r="N165" s="174"/>
      <c r="O165" s="174"/>
      <c r="P165" s="174"/>
      <c r="Q165" s="174"/>
      <c r="R165" s="174"/>
      <c r="S165" s="174"/>
      <c r="T165" s="175"/>
      <c r="AT165" s="170" t="s">
        <v>179</v>
      </c>
      <c r="AU165" s="170" t="s">
        <v>84</v>
      </c>
      <c r="AV165" s="13" t="s">
        <v>82</v>
      </c>
      <c r="AW165" s="13" t="s">
        <v>31</v>
      </c>
      <c r="AX165" s="13" t="s">
        <v>75</v>
      </c>
      <c r="AY165" s="170" t="s">
        <v>168</v>
      </c>
    </row>
    <row r="166" spans="1:65" s="2" customFormat="1" ht="44.25" customHeight="1">
      <c r="A166" s="33"/>
      <c r="B166" s="149"/>
      <c r="C166" s="150" t="s">
        <v>226</v>
      </c>
      <c r="D166" s="150" t="s">
        <v>170</v>
      </c>
      <c r="E166" s="151" t="s">
        <v>267</v>
      </c>
      <c r="F166" s="152" t="s">
        <v>268</v>
      </c>
      <c r="G166" s="153" t="s">
        <v>269</v>
      </c>
      <c r="H166" s="154">
        <v>1</v>
      </c>
      <c r="I166" s="155"/>
      <c r="J166" s="156">
        <f>ROUND(I166*H166,2)</f>
        <v>0</v>
      </c>
      <c r="K166" s="152" t="s">
        <v>1</v>
      </c>
      <c r="L166" s="34"/>
      <c r="M166" s="157" t="s">
        <v>1</v>
      </c>
      <c r="N166" s="158" t="s">
        <v>40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108</v>
      </c>
      <c r="AT166" s="161" t="s">
        <v>170</v>
      </c>
      <c r="AU166" s="161" t="s">
        <v>84</v>
      </c>
      <c r="AY166" s="18" t="s">
        <v>168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8" t="s">
        <v>82</v>
      </c>
      <c r="BK166" s="162">
        <f>ROUND(I166*H166,2)</f>
        <v>0</v>
      </c>
      <c r="BL166" s="18" t="s">
        <v>108</v>
      </c>
      <c r="BM166" s="161" t="s">
        <v>270</v>
      </c>
    </row>
    <row r="167" spans="1:65" s="2" customFormat="1" ht="19.5">
      <c r="A167" s="33"/>
      <c r="B167" s="34"/>
      <c r="C167" s="33"/>
      <c r="D167" s="163" t="s">
        <v>175</v>
      </c>
      <c r="E167" s="33"/>
      <c r="F167" s="164" t="s">
        <v>1570</v>
      </c>
      <c r="G167" s="33"/>
      <c r="H167" s="33"/>
      <c r="I167" s="165"/>
      <c r="J167" s="33"/>
      <c r="K167" s="33"/>
      <c r="L167" s="34"/>
      <c r="M167" s="166"/>
      <c r="N167" s="167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175</v>
      </c>
      <c r="AU167" s="18" t="s">
        <v>84</v>
      </c>
    </row>
    <row r="168" spans="1:65" s="2" customFormat="1" ht="19.5">
      <c r="A168" s="33"/>
      <c r="B168" s="34"/>
      <c r="C168" s="33"/>
      <c r="D168" s="163" t="s">
        <v>177</v>
      </c>
      <c r="E168" s="33"/>
      <c r="F168" s="168" t="s">
        <v>1555</v>
      </c>
      <c r="G168" s="33"/>
      <c r="H168" s="33"/>
      <c r="I168" s="165"/>
      <c r="J168" s="33"/>
      <c r="K168" s="33"/>
      <c r="L168" s="34"/>
      <c r="M168" s="166"/>
      <c r="N168" s="167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177</v>
      </c>
      <c r="AU168" s="18" t="s">
        <v>84</v>
      </c>
    </row>
    <row r="169" spans="1:65" s="13" customFormat="1">
      <c r="B169" s="169"/>
      <c r="D169" s="163" t="s">
        <v>179</v>
      </c>
      <c r="E169" s="170" t="s">
        <v>1</v>
      </c>
      <c r="F169" s="171" t="s">
        <v>1571</v>
      </c>
      <c r="H169" s="170" t="s">
        <v>1</v>
      </c>
      <c r="I169" s="172"/>
      <c r="L169" s="169"/>
      <c r="M169" s="173"/>
      <c r="N169" s="174"/>
      <c r="O169" s="174"/>
      <c r="P169" s="174"/>
      <c r="Q169" s="174"/>
      <c r="R169" s="174"/>
      <c r="S169" s="174"/>
      <c r="T169" s="175"/>
      <c r="AT169" s="170" t="s">
        <v>179</v>
      </c>
      <c r="AU169" s="170" t="s">
        <v>84</v>
      </c>
      <c r="AV169" s="13" t="s">
        <v>82</v>
      </c>
      <c r="AW169" s="13" t="s">
        <v>31</v>
      </c>
      <c r="AX169" s="13" t="s">
        <v>75</v>
      </c>
      <c r="AY169" s="170" t="s">
        <v>168</v>
      </c>
    </row>
    <row r="170" spans="1:65" s="14" customFormat="1">
      <c r="B170" s="176"/>
      <c r="D170" s="163" t="s">
        <v>179</v>
      </c>
      <c r="E170" s="177" t="s">
        <v>1</v>
      </c>
      <c r="F170" s="178" t="s">
        <v>82</v>
      </c>
      <c r="H170" s="179">
        <v>1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179</v>
      </c>
      <c r="AU170" s="177" t="s">
        <v>84</v>
      </c>
      <c r="AV170" s="14" t="s">
        <v>84</v>
      </c>
      <c r="AW170" s="14" t="s">
        <v>31</v>
      </c>
      <c r="AX170" s="14" t="s">
        <v>82</v>
      </c>
      <c r="AY170" s="177" t="s">
        <v>168</v>
      </c>
    </row>
    <row r="171" spans="1:65" s="2" customFormat="1" ht="24.2" customHeight="1">
      <c r="A171" s="33"/>
      <c r="B171" s="149"/>
      <c r="C171" s="150" t="s">
        <v>244</v>
      </c>
      <c r="D171" s="150" t="s">
        <v>170</v>
      </c>
      <c r="E171" s="151" t="s">
        <v>275</v>
      </c>
      <c r="F171" s="152" t="s">
        <v>276</v>
      </c>
      <c r="G171" s="153" t="s">
        <v>277</v>
      </c>
      <c r="H171" s="154">
        <v>720</v>
      </c>
      <c r="I171" s="155"/>
      <c r="J171" s="156">
        <f>ROUND(I171*H171,2)</f>
        <v>0</v>
      </c>
      <c r="K171" s="152" t="s">
        <v>187</v>
      </c>
      <c r="L171" s="34"/>
      <c r="M171" s="157" t="s">
        <v>1</v>
      </c>
      <c r="N171" s="158" t="s">
        <v>40</v>
      </c>
      <c r="O171" s="59"/>
      <c r="P171" s="159">
        <f>O171*H171</f>
        <v>0</v>
      </c>
      <c r="Q171" s="159">
        <v>3.0000000000000001E-5</v>
      </c>
      <c r="R171" s="159">
        <f>Q171*H171</f>
        <v>2.1600000000000001E-2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108</v>
      </c>
      <c r="AT171" s="161" t="s">
        <v>170</v>
      </c>
      <c r="AU171" s="161" t="s">
        <v>84</v>
      </c>
      <c r="AY171" s="18" t="s">
        <v>168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82</v>
      </c>
      <c r="BK171" s="162">
        <f>ROUND(I171*H171,2)</f>
        <v>0</v>
      </c>
      <c r="BL171" s="18" t="s">
        <v>108</v>
      </c>
      <c r="BM171" s="161" t="s">
        <v>278</v>
      </c>
    </row>
    <row r="172" spans="1:65" s="2" customFormat="1" ht="19.5">
      <c r="A172" s="33"/>
      <c r="B172" s="34"/>
      <c r="C172" s="33"/>
      <c r="D172" s="163" t="s">
        <v>175</v>
      </c>
      <c r="E172" s="33"/>
      <c r="F172" s="164" t="s">
        <v>279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175</v>
      </c>
      <c r="AU172" s="18" t="s">
        <v>84</v>
      </c>
    </row>
    <row r="173" spans="1:65" s="13" customFormat="1">
      <c r="B173" s="169"/>
      <c r="D173" s="163" t="s">
        <v>179</v>
      </c>
      <c r="E173" s="170" t="s">
        <v>1</v>
      </c>
      <c r="F173" s="171" t="s">
        <v>280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4" customFormat="1">
      <c r="B174" s="176"/>
      <c r="D174" s="163" t="s">
        <v>179</v>
      </c>
      <c r="E174" s="177" t="s">
        <v>1</v>
      </c>
      <c r="F174" s="178" t="s">
        <v>1572</v>
      </c>
      <c r="H174" s="179">
        <v>720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82</v>
      </c>
      <c r="AY174" s="177" t="s">
        <v>168</v>
      </c>
    </row>
    <row r="175" spans="1:65" s="2" customFormat="1" ht="24.2" customHeight="1">
      <c r="A175" s="33"/>
      <c r="B175" s="149"/>
      <c r="C175" s="150" t="s">
        <v>251</v>
      </c>
      <c r="D175" s="150" t="s">
        <v>170</v>
      </c>
      <c r="E175" s="151" t="s">
        <v>283</v>
      </c>
      <c r="F175" s="152" t="s">
        <v>284</v>
      </c>
      <c r="G175" s="153" t="s">
        <v>285</v>
      </c>
      <c r="H175" s="154">
        <v>90</v>
      </c>
      <c r="I175" s="155"/>
      <c r="J175" s="156">
        <f>ROUND(I175*H175,2)</f>
        <v>0</v>
      </c>
      <c r="K175" s="152" t="s">
        <v>187</v>
      </c>
      <c r="L175" s="34"/>
      <c r="M175" s="157" t="s">
        <v>1</v>
      </c>
      <c r="N175" s="158" t="s">
        <v>40</v>
      </c>
      <c r="O175" s="59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108</v>
      </c>
      <c r="AT175" s="161" t="s">
        <v>170</v>
      </c>
      <c r="AU175" s="161" t="s">
        <v>84</v>
      </c>
      <c r="AY175" s="18" t="s">
        <v>168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82</v>
      </c>
      <c r="BK175" s="162">
        <f>ROUND(I175*H175,2)</f>
        <v>0</v>
      </c>
      <c r="BL175" s="18" t="s">
        <v>108</v>
      </c>
      <c r="BM175" s="161" t="s">
        <v>286</v>
      </c>
    </row>
    <row r="176" spans="1:65" s="2" customFormat="1" ht="19.5">
      <c r="A176" s="33"/>
      <c r="B176" s="34"/>
      <c r="C176" s="33"/>
      <c r="D176" s="163" t="s">
        <v>175</v>
      </c>
      <c r="E176" s="33"/>
      <c r="F176" s="164" t="s">
        <v>287</v>
      </c>
      <c r="G176" s="33"/>
      <c r="H176" s="33"/>
      <c r="I176" s="165"/>
      <c r="J176" s="33"/>
      <c r="K176" s="33"/>
      <c r="L176" s="34"/>
      <c r="M176" s="166"/>
      <c r="N176" s="167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175</v>
      </c>
      <c r="AU176" s="18" t="s">
        <v>84</v>
      </c>
    </row>
    <row r="177" spans="1:65" s="2" customFormat="1" ht="16.5" customHeight="1">
      <c r="A177" s="33"/>
      <c r="B177" s="149"/>
      <c r="C177" s="150" t="s">
        <v>259</v>
      </c>
      <c r="D177" s="150" t="s">
        <v>170</v>
      </c>
      <c r="E177" s="151" t="s">
        <v>289</v>
      </c>
      <c r="F177" s="152" t="s">
        <v>290</v>
      </c>
      <c r="G177" s="153" t="s">
        <v>254</v>
      </c>
      <c r="H177" s="154">
        <v>3.3</v>
      </c>
      <c r="I177" s="155"/>
      <c r="J177" s="156">
        <f>ROUND(I177*H177,2)</f>
        <v>0</v>
      </c>
      <c r="K177" s="152" t="s">
        <v>187</v>
      </c>
      <c r="L177" s="34"/>
      <c r="M177" s="157" t="s">
        <v>1</v>
      </c>
      <c r="N177" s="158" t="s">
        <v>40</v>
      </c>
      <c r="O177" s="59"/>
      <c r="P177" s="159">
        <f>O177*H177</f>
        <v>0</v>
      </c>
      <c r="Q177" s="159">
        <v>3.6900000000000002E-2</v>
      </c>
      <c r="R177" s="159">
        <f>Q177*H177</f>
        <v>0.12177</v>
      </c>
      <c r="S177" s="159">
        <v>0</v>
      </c>
      <c r="T177" s="16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108</v>
      </c>
      <c r="AT177" s="161" t="s">
        <v>170</v>
      </c>
      <c r="AU177" s="161" t="s">
        <v>84</v>
      </c>
      <c r="AY177" s="18" t="s">
        <v>168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82</v>
      </c>
      <c r="BK177" s="162">
        <f>ROUND(I177*H177,2)</f>
        <v>0</v>
      </c>
      <c r="BL177" s="18" t="s">
        <v>108</v>
      </c>
      <c r="BM177" s="161" t="s">
        <v>291</v>
      </c>
    </row>
    <row r="178" spans="1:65" s="2" customFormat="1" ht="58.5">
      <c r="A178" s="33"/>
      <c r="B178" s="34"/>
      <c r="C178" s="33"/>
      <c r="D178" s="163" t="s">
        <v>175</v>
      </c>
      <c r="E178" s="33"/>
      <c r="F178" s="164" t="s">
        <v>292</v>
      </c>
      <c r="G178" s="33"/>
      <c r="H178" s="33"/>
      <c r="I178" s="165"/>
      <c r="J178" s="33"/>
      <c r="K178" s="33"/>
      <c r="L178" s="34"/>
      <c r="M178" s="166"/>
      <c r="N178" s="167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175</v>
      </c>
      <c r="AU178" s="18" t="s">
        <v>84</v>
      </c>
    </row>
    <row r="179" spans="1:65" s="2" customFormat="1" ht="19.5">
      <c r="A179" s="33"/>
      <c r="B179" s="34"/>
      <c r="C179" s="33"/>
      <c r="D179" s="163" t="s">
        <v>177</v>
      </c>
      <c r="E179" s="33"/>
      <c r="F179" s="168" t="s">
        <v>1555</v>
      </c>
      <c r="G179" s="33"/>
      <c r="H179" s="33"/>
      <c r="I179" s="165"/>
      <c r="J179" s="33"/>
      <c r="K179" s="33"/>
      <c r="L179" s="34"/>
      <c r="M179" s="166"/>
      <c r="N179" s="167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177</v>
      </c>
      <c r="AU179" s="18" t="s">
        <v>84</v>
      </c>
    </row>
    <row r="180" spans="1:65" s="14" customFormat="1">
      <c r="B180" s="176"/>
      <c r="D180" s="163" t="s">
        <v>179</v>
      </c>
      <c r="E180" s="177" t="s">
        <v>1</v>
      </c>
      <c r="F180" s="178" t="s">
        <v>1573</v>
      </c>
      <c r="H180" s="179">
        <v>3.3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7" t="s">
        <v>179</v>
      </c>
      <c r="AU180" s="177" t="s">
        <v>84</v>
      </c>
      <c r="AV180" s="14" t="s">
        <v>84</v>
      </c>
      <c r="AW180" s="14" t="s">
        <v>31</v>
      </c>
      <c r="AX180" s="14" t="s">
        <v>82</v>
      </c>
      <c r="AY180" s="177" t="s">
        <v>168</v>
      </c>
    </row>
    <row r="181" spans="1:65" s="2" customFormat="1" ht="33" customHeight="1">
      <c r="A181" s="33"/>
      <c r="B181" s="149"/>
      <c r="C181" s="150" t="s">
        <v>266</v>
      </c>
      <c r="D181" s="150" t="s">
        <v>170</v>
      </c>
      <c r="E181" s="151" t="s">
        <v>296</v>
      </c>
      <c r="F181" s="152" t="s">
        <v>1574</v>
      </c>
      <c r="G181" s="153" t="s">
        <v>254</v>
      </c>
      <c r="H181" s="154">
        <v>8.8000000000000007</v>
      </c>
      <c r="I181" s="155"/>
      <c r="J181" s="156">
        <f>ROUND(I181*H181,2)</f>
        <v>0</v>
      </c>
      <c r="K181" s="152" t="s">
        <v>187</v>
      </c>
      <c r="L181" s="34"/>
      <c r="M181" s="157" t="s">
        <v>1</v>
      </c>
      <c r="N181" s="158" t="s">
        <v>40</v>
      </c>
      <c r="O181" s="59"/>
      <c r="P181" s="159">
        <f>O181*H181</f>
        <v>0</v>
      </c>
      <c r="Q181" s="159">
        <v>3.6900000000000002E-2</v>
      </c>
      <c r="R181" s="159">
        <f>Q181*H181</f>
        <v>0.32472000000000006</v>
      </c>
      <c r="S181" s="159">
        <v>0</v>
      </c>
      <c r="T181" s="16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108</v>
      </c>
      <c r="AT181" s="161" t="s">
        <v>170</v>
      </c>
      <c r="AU181" s="161" t="s">
        <v>84</v>
      </c>
      <c r="AY181" s="18" t="s">
        <v>168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82</v>
      </c>
      <c r="BK181" s="162">
        <f>ROUND(I181*H181,2)</f>
        <v>0</v>
      </c>
      <c r="BL181" s="18" t="s">
        <v>108</v>
      </c>
      <c r="BM181" s="161" t="s">
        <v>298</v>
      </c>
    </row>
    <row r="182" spans="1:65" s="2" customFormat="1" ht="58.5">
      <c r="A182" s="33"/>
      <c r="B182" s="34"/>
      <c r="C182" s="33"/>
      <c r="D182" s="163" t="s">
        <v>175</v>
      </c>
      <c r="E182" s="33"/>
      <c r="F182" s="164" t="s">
        <v>299</v>
      </c>
      <c r="G182" s="33"/>
      <c r="H182" s="33"/>
      <c r="I182" s="165"/>
      <c r="J182" s="33"/>
      <c r="K182" s="33"/>
      <c r="L182" s="34"/>
      <c r="M182" s="166"/>
      <c r="N182" s="167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175</v>
      </c>
      <c r="AU182" s="18" t="s">
        <v>84</v>
      </c>
    </row>
    <row r="183" spans="1:65" s="2" customFormat="1" ht="29.25">
      <c r="A183" s="33"/>
      <c r="B183" s="34"/>
      <c r="C183" s="33"/>
      <c r="D183" s="163" t="s">
        <v>177</v>
      </c>
      <c r="E183" s="33"/>
      <c r="F183" s="168" t="s">
        <v>1575</v>
      </c>
      <c r="G183" s="33"/>
      <c r="H183" s="33"/>
      <c r="I183" s="165"/>
      <c r="J183" s="33"/>
      <c r="K183" s="33"/>
      <c r="L183" s="34"/>
      <c r="M183" s="166"/>
      <c r="N183" s="167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177</v>
      </c>
      <c r="AU183" s="18" t="s">
        <v>84</v>
      </c>
    </row>
    <row r="184" spans="1:65" s="14" customFormat="1">
      <c r="B184" s="176"/>
      <c r="D184" s="163" t="s">
        <v>179</v>
      </c>
      <c r="E184" s="177" t="s">
        <v>1</v>
      </c>
      <c r="F184" s="178" t="s">
        <v>1576</v>
      </c>
      <c r="H184" s="179">
        <v>8.8000000000000007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179</v>
      </c>
      <c r="AU184" s="177" t="s">
        <v>84</v>
      </c>
      <c r="AV184" s="14" t="s">
        <v>84</v>
      </c>
      <c r="AW184" s="14" t="s">
        <v>31</v>
      </c>
      <c r="AX184" s="14" t="s">
        <v>82</v>
      </c>
      <c r="AY184" s="177" t="s">
        <v>168</v>
      </c>
    </row>
    <row r="185" spans="1:65" s="2" customFormat="1" ht="33" customHeight="1">
      <c r="A185" s="33"/>
      <c r="B185" s="149"/>
      <c r="C185" s="150" t="s">
        <v>274</v>
      </c>
      <c r="D185" s="150" t="s">
        <v>170</v>
      </c>
      <c r="E185" s="151" t="s">
        <v>349</v>
      </c>
      <c r="F185" s="152" t="s">
        <v>350</v>
      </c>
      <c r="G185" s="153" t="s">
        <v>319</v>
      </c>
      <c r="H185" s="154">
        <v>111.282</v>
      </c>
      <c r="I185" s="155"/>
      <c r="J185" s="156">
        <f>ROUND(I185*H185,2)</f>
        <v>0</v>
      </c>
      <c r="K185" s="152" t="s">
        <v>187</v>
      </c>
      <c r="L185" s="34"/>
      <c r="M185" s="157" t="s">
        <v>1</v>
      </c>
      <c r="N185" s="158" t="s">
        <v>40</v>
      </c>
      <c r="O185" s="59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1" t="s">
        <v>108</v>
      </c>
      <c r="AT185" s="161" t="s">
        <v>170</v>
      </c>
      <c r="AU185" s="161" t="s">
        <v>84</v>
      </c>
      <c r="AY185" s="18" t="s">
        <v>168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8" t="s">
        <v>82</v>
      </c>
      <c r="BK185" s="162">
        <f>ROUND(I185*H185,2)</f>
        <v>0</v>
      </c>
      <c r="BL185" s="18" t="s">
        <v>108</v>
      </c>
      <c r="BM185" s="161" t="s">
        <v>1577</v>
      </c>
    </row>
    <row r="186" spans="1:65" s="2" customFormat="1" ht="29.25">
      <c r="A186" s="33"/>
      <c r="B186" s="34"/>
      <c r="C186" s="33"/>
      <c r="D186" s="163" t="s">
        <v>175</v>
      </c>
      <c r="E186" s="33"/>
      <c r="F186" s="164" t="s">
        <v>352</v>
      </c>
      <c r="G186" s="33"/>
      <c r="H186" s="33"/>
      <c r="I186" s="165"/>
      <c r="J186" s="33"/>
      <c r="K186" s="33"/>
      <c r="L186" s="34"/>
      <c r="M186" s="166"/>
      <c r="N186" s="167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175</v>
      </c>
      <c r="AU186" s="18" t="s">
        <v>84</v>
      </c>
    </row>
    <row r="187" spans="1:65" s="2" customFormat="1" ht="29.25">
      <c r="A187" s="33"/>
      <c r="B187" s="34"/>
      <c r="C187" s="33"/>
      <c r="D187" s="163" t="s">
        <v>177</v>
      </c>
      <c r="E187" s="33"/>
      <c r="F187" s="168" t="s">
        <v>1578</v>
      </c>
      <c r="G187" s="33"/>
      <c r="H187" s="33"/>
      <c r="I187" s="165"/>
      <c r="J187" s="33"/>
      <c r="K187" s="33"/>
      <c r="L187" s="34"/>
      <c r="M187" s="166"/>
      <c r="N187" s="167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177</v>
      </c>
      <c r="AU187" s="18" t="s">
        <v>84</v>
      </c>
    </row>
    <row r="188" spans="1:65" s="14" customFormat="1" ht="22.5">
      <c r="B188" s="176"/>
      <c r="D188" s="163" t="s">
        <v>179</v>
      </c>
      <c r="E188" s="177" t="s">
        <v>1</v>
      </c>
      <c r="F188" s="178" t="s">
        <v>1579</v>
      </c>
      <c r="H188" s="179">
        <v>556.41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16" customFormat="1">
      <c r="B189" s="192"/>
      <c r="D189" s="163" t="s">
        <v>179</v>
      </c>
      <c r="E189" s="193" t="s">
        <v>1</v>
      </c>
      <c r="F189" s="194" t="s">
        <v>333</v>
      </c>
      <c r="H189" s="195">
        <v>556.41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193" t="s">
        <v>179</v>
      </c>
      <c r="AU189" s="193" t="s">
        <v>84</v>
      </c>
      <c r="AV189" s="16" t="s">
        <v>104</v>
      </c>
      <c r="AW189" s="16" t="s">
        <v>31</v>
      </c>
      <c r="AX189" s="16" t="s">
        <v>75</v>
      </c>
      <c r="AY189" s="193" t="s">
        <v>168</v>
      </c>
    </row>
    <row r="190" spans="1:65" s="14" customFormat="1">
      <c r="B190" s="176"/>
      <c r="D190" s="163" t="s">
        <v>179</v>
      </c>
      <c r="E190" s="177" t="s">
        <v>1</v>
      </c>
      <c r="F190" s="178" t="s">
        <v>1580</v>
      </c>
      <c r="H190" s="179">
        <v>111.282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179</v>
      </c>
      <c r="AU190" s="177" t="s">
        <v>84</v>
      </c>
      <c r="AV190" s="14" t="s">
        <v>84</v>
      </c>
      <c r="AW190" s="14" t="s">
        <v>31</v>
      </c>
      <c r="AX190" s="14" t="s">
        <v>82</v>
      </c>
      <c r="AY190" s="177" t="s">
        <v>168</v>
      </c>
    </row>
    <row r="191" spans="1:65" s="2" customFormat="1" ht="33" customHeight="1">
      <c r="A191" s="33"/>
      <c r="B191" s="149"/>
      <c r="C191" s="150" t="s">
        <v>282</v>
      </c>
      <c r="D191" s="150" t="s">
        <v>170</v>
      </c>
      <c r="E191" s="151" t="s">
        <v>370</v>
      </c>
      <c r="F191" s="152" t="s">
        <v>371</v>
      </c>
      <c r="G191" s="153" t="s">
        <v>319</v>
      </c>
      <c r="H191" s="154">
        <v>389.48700000000002</v>
      </c>
      <c r="I191" s="155"/>
      <c r="J191" s="156">
        <f>ROUND(I191*H191,2)</f>
        <v>0</v>
      </c>
      <c r="K191" s="152" t="s">
        <v>187</v>
      </c>
      <c r="L191" s="34"/>
      <c r="M191" s="157" t="s">
        <v>1</v>
      </c>
      <c r="N191" s="158" t="s">
        <v>40</v>
      </c>
      <c r="O191" s="59"/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1" t="s">
        <v>108</v>
      </c>
      <c r="AT191" s="161" t="s">
        <v>170</v>
      </c>
      <c r="AU191" s="161" t="s">
        <v>84</v>
      </c>
      <c r="AY191" s="18" t="s">
        <v>168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8" t="s">
        <v>82</v>
      </c>
      <c r="BK191" s="162">
        <f>ROUND(I191*H191,2)</f>
        <v>0</v>
      </c>
      <c r="BL191" s="18" t="s">
        <v>108</v>
      </c>
      <c r="BM191" s="161" t="s">
        <v>1581</v>
      </c>
    </row>
    <row r="192" spans="1:65" s="2" customFormat="1" ht="29.25">
      <c r="A192" s="33"/>
      <c r="B192" s="34"/>
      <c r="C192" s="33"/>
      <c r="D192" s="163" t="s">
        <v>175</v>
      </c>
      <c r="E192" s="33"/>
      <c r="F192" s="164" t="s">
        <v>373</v>
      </c>
      <c r="G192" s="33"/>
      <c r="H192" s="33"/>
      <c r="I192" s="165"/>
      <c r="J192" s="33"/>
      <c r="K192" s="33"/>
      <c r="L192" s="34"/>
      <c r="M192" s="166"/>
      <c r="N192" s="167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175</v>
      </c>
      <c r="AU192" s="18" t="s">
        <v>84</v>
      </c>
    </row>
    <row r="193" spans="1:65" s="2" customFormat="1" ht="29.25">
      <c r="A193" s="33"/>
      <c r="B193" s="34"/>
      <c r="C193" s="33"/>
      <c r="D193" s="163" t="s">
        <v>177</v>
      </c>
      <c r="E193" s="33"/>
      <c r="F193" s="168" t="s">
        <v>1578</v>
      </c>
      <c r="G193" s="33"/>
      <c r="H193" s="33"/>
      <c r="I193" s="165"/>
      <c r="J193" s="33"/>
      <c r="K193" s="33"/>
      <c r="L193" s="34"/>
      <c r="M193" s="166"/>
      <c r="N193" s="167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177</v>
      </c>
      <c r="AU193" s="18" t="s">
        <v>84</v>
      </c>
    </row>
    <row r="194" spans="1:65" s="13" customFormat="1">
      <c r="B194" s="169"/>
      <c r="D194" s="163" t="s">
        <v>179</v>
      </c>
      <c r="E194" s="170" t="s">
        <v>1</v>
      </c>
      <c r="F194" s="171" t="s">
        <v>340</v>
      </c>
      <c r="H194" s="170" t="s">
        <v>1</v>
      </c>
      <c r="I194" s="172"/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179</v>
      </c>
      <c r="AU194" s="170" t="s">
        <v>84</v>
      </c>
      <c r="AV194" s="13" t="s">
        <v>82</v>
      </c>
      <c r="AW194" s="13" t="s">
        <v>31</v>
      </c>
      <c r="AX194" s="13" t="s">
        <v>75</v>
      </c>
      <c r="AY194" s="170" t="s">
        <v>168</v>
      </c>
    </row>
    <row r="195" spans="1:65" s="14" customFormat="1">
      <c r="B195" s="176"/>
      <c r="D195" s="163" t="s">
        <v>179</v>
      </c>
      <c r="E195" s="177" t="s">
        <v>1</v>
      </c>
      <c r="F195" s="178" t="s">
        <v>1582</v>
      </c>
      <c r="H195" s="179">
        <v>389.48700000000002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179</v>
      </c>
      <c r="AU195" s="177" t="s">
        <v>84</v>
      </c>
      <c r="AV195" s="14" t="s">
        <v>84</v>
      </c>
      <c r="AW195" s="14" t="s">
        <v>31</v>
      </c>
      <c r="AX195" s="14" t="s">
        <v>82</v>
      </c>
      <c r="AY195" s="177" t="s">
        <v>168</v>
      </c>
    </row>
    <row r="196" spans="1:65" s="2" customFormat="1" ht="33" customHeight="1">
      <c r="A196" s="33"/>
      <c r="B196" s="149"/>
      <c r="C196" s="150" t="s">
        <v>288</v>
      </c>
      <c r="D196" s="150" t="s">
        <v>170</v>
      </c>
      <c r="E196" s="151" t="s">
        <v>376</v>
      </c>
      <c r="F196" s="152" t="s">
        <v>377</v>
      </c>
      <c r="G196" s="153" t="s">
        <v>319</v>
      </c>
      <c r="H196" s="154">
        <v>55.640999999999998</v>
      </c>
      <c r="I196" s="155"/>
      <c r="J196" s="156">
        <f>ROUND(I196*H196,2)</f>
        <v>0</v>
      </c>
      <c r="K196" s="152" t="s">
        <v>187</v>
      </c>
      <c r="L196" s="34"/>
      <c r="M196" s="157" t="s">
        <v>1</v>
      </c>
      <c r="N196" s="158" t="s">
        <v>40</v>
      </c>
      <c r="O196" s="59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108</v>
      </c>
      <c r="AT196" s="161" t="s">
        <v>170</v>
      </c>
      <c r="AU196" s="161" t="s">
        <v>84</v>
      </c>
      <c r="AY196" s="18" t="s">
        <v>168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8" t="s">
        <v>82</v>
      </c>
      <c r="BK196" s="162">
        <f>ROUND(I196*H196,2)</f>
        <v>0</v>
      </c>
      <c r="BL196" s="18" t="s">
        <v>108</v>
      </c>
      <c r="BM196" s="161" t="s">
        <v>1583</v>
      </c>
    </row>
    <row r="197" spans="1:65" s="2" customFormat="1" ht="29.25">
      <c r="A197" s="33"/>
      <c r="B197" s="34"/>
      <c r="C197" s="33"/>
      <c r="D197" s="163" t="s">
        <v>175</v>
      </c>
      <c r="E197" s="33"/>
      <c r="F197" s="164" t="s">
        <v>379</v>
      </c>
      <c r="G197" s="33"/>
      <c r="H197" s="33"/>
      <c r="I197" s="165"/>
      <c r="J197" s="33"/>
      <c r="K197" s="33"/>
      <c r="L197" s="34"/>
      <c r="M197" s="166"/>
      <c r="N197" s="16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175</v>
      </c>
      <c r="AU197" s="18" t="s">
        <v>84</v>
      </c>
    </row>
    <row r="198" spans="1:65" s="2" customFormat="1" ht="29.25">
      <c r="A198" s="33"/>
      <c r="B198" s="34"/>
      <c r="C198" s="33"/>
      <c r="D198" s="163" t="s">
        <v>177</v>
      </c>
      <c r="E198" s="33"/>
      <c r="F198" s="168" t="s">
        <v>1578</v>
      </c>
      <c r="G198" s="33"/>
      <c r="H198" s="33"/>
      <c r="I198" s="165"/>
      <c r="J198" s="33"/>
      <c r="K198" s="33"/>
      <c r="L198" s="34"/>
      <c r="M198" s="166"/>
      <c r="N198" s="167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177</v>
      </c>
      <c r="AU198" s="18" t="s">
        <v>84</v>
      </c>
    </row>
    <row r="199" spans="1:65" s="13" customFormat="1">
      <c r="B199" s="169"/>
      <c r="D199" s="163" t="s">
        <v>179</v>
      </c>
      <c r="E199" s="170" t="s">
        <v>1</v>
      </c>
      <c r="F199" s="171" t="s">
        <v>340</v>
      </c>
      <c r="H199" s="170" t="s">
        <v>1</v>
      </c>
      <c r="I199" s="172"/>
      <c r="L199" s="169"/>
      <c r="M199" s="173"/>
      <c r="N199" s="174"/>
      <c r="O199" s="174"/>
      <c r="P199" s="174"/>
      <c r="Q199" s="174"/>
      <c r="R199" s="174"/>
      <c r="S199" s="174"/>
      <c r="T199" s="175"/>
      <c r="AT199" s="170" t="s">
        <v>179</v>
      </c>
      <c r="AU199" s="170" t="s">
        <v>84</v>
      </c>
      <c r="AV199" s="13" t="s">
        <v>82</v>
      </c>
      <c r="AW199" s="13" t="s">
        <v>31</v>
      </c>
      <c r="AX199" s="13" t="s">
        <v>75</v>
      </c>
      <c r="AY199" s="170" t="s">
        <v>168</v>
      </c>
    </row>
    <row r="200" spans="1:65" s="14" customFormat="1">
      <c r="B200" s="176"/>
      <c r="D200" s="163" t="s">
        <v>179</v>
      </c>
      <c r="E200" s="177" t="s">
        <v>1</v>
      </c>
      <c r="F200" s="178" t="s">
        <v>1584</v>
      </c>
      <c r="H200" s="179">
        <v>55.640999999999998</v>
      </c>
      <c r="I200" s="180"/>
      <c r="L200" s="176"/>
      <c r="M200" s="181"/>
      <c r="N200" s="182"/>
      <c r="O200" s="182"/>
      <c r="P200" s="182"/>
      <c r="Q200" s="182"/>
      <c r="R200" s="182"/>
      <c r="S200" s="182"/>
      <c r="T200" s="183"/>
      <c r="AT200" s="177" t="s">
        <v>179</v>
      </c>
      <c r="AU200" s="177" t="s">
        <v>84</v>
      </c>
      <c r="AV200" s="14" t="s">
        <v>84</v>
      </c>
      <c r="AW200" s="14" t="s">
        <v>31</v>
      </c>
      <c r="AX200" s="14" t="s">
        <v>82</v>
      </c>
      <c r="AY200" s="177" t="s">
        <v>168</v>
      </c>
    </row>
    <row r="201" spans="1:65" s="2" customFormat="1" ht="24.2" customHeight="1">
      <c r="A201" s="33"/>
      <c r="B201" s="149"/>
      <c r="C201" s="150" t="s">
        <v>8</v>
      </c>
      <c r="D201" s="150" t="s">
        <v>170</v>
      </c>
      <c r="E201" s="151" t="s">
        <v>382</v>
      </c>
      <c r="F201" s="152" t="s">
        <v>383</v>
      </c>
      <c r="G201" s="153" t="s">
        <v>319</v>
      </c>
      <c r="H201" s="154">
        <v>311.28199999999998</v>
      </c>
      <c r="I201" s="155"/>
      <c r="J201" s="156">
        <f>ROUND(I201*H201,2)</f>
        <v>0</v>
      </c>
      <c r="K201" s="152" t="s">
        <v>187</v>
      </c>
      <c r="L201" s="34"/>
      <c r="M201" s="157" t="s">
        <v>1</v>
      </c>
      <c r="N201" s="158" t="s">
        <v>40</v>
      </c>
      <c r="O201" s="59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1" t="s">
        <v>108</v>
      </c>
      <c r="AT201" s="161" t="s">
        <v>170</v>
      </c>
      <c r="AU201" s="161" t="s">
        <v>84</v>
      </c>
      <c r="AY201" s="18" t="s">
        <v>168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8" t="s">
        <v>82</v>
      </c>
      <c r="BK201" s="162">
        <f>ROUND(I201*H201,2)</f>
        <v>0</v>
      </c>
      <c r="BL201" s="18" t="s">
        <v>108</v>
      </c>
      <c r="BM201" s="161" t="s">
        <v>384</v>
      </c>
    </row>
    <row r="202" spans="1:65" s="2" customFormat="1" ht="29.25">
      <c r="A202" s="33"/>
      <c r="B202" s="34"/>
      <c r="C202" s="33"/>
      <c r="D202" s="163" t="s">
        <v>175</v>
      </c>
      <c r="E202" s="33"/>
      <c r="F202" s="164" t="s">
        <v>385</v>
      </c>
      <c r="G202" s="33"/>
      <c r="H202" s="33"/>
      <c r="I202" s="165"/>
      <c r="J202" s="33"/>
      <c r="K202" s="33"/>
      <c r="L202" s="34"/>
      <c r="M202" s="166"/>
      <c r="N202" s="167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175</v>
      </c>
      <c r="AU202" s="18" t="s">
        <v>84</v>
      </c>
    </row>
    <row r="203" spans="1:65" s="13" customFormat="1">
      <c r="B203" s="169"/>
      <c r="D203" s="163" t="s">
        <v>179</v>
      </c>
      <c r="E203" s="170" t="s">
        <v>1</v>
      </c>
      <c r="F203" s="171" t="s">
        <v>386</v>
      </c>
      <c r="H203" s="170" t="s">
        <v>1</v>
      </c>
      <c r="I203" s="172"/>
      <c r="L203" s="169"/>
      <c r="M203" s="173"/>
      <c r="N203" s="174"/>
      <c r="O203" s="174"/>
      <c r="P203" s="174"/>
      <c r="Q203" s="174"/>
      <c r="R203" s="174"/>
      <c r="S203" s="174"/>
      <c r="T203" s="175"/>
      <c r="AT203" s="170" t="s">
        <v>179</v>
      </c>
      <c r="AU203" s="170" t="s">
        <v>84</v>
      </c>
      <c r="AV203" s="13" t="s">
        <v>82</v>
      </c>
      <c r="AW203" s="13" t="s">
        <v>31</v>
      </c>
      <c r="AX203" s="13" t="s">
        <v>75</v>
      </c>
      <c r="AY203" s="170" t="s">
        <v>168</v>
      </c>
    </row>
    <row r="204" spans="1:65" s="14" customFormat="1">
      <c r="B204" s="176"/>
      <c r="D204" s="163" t="s">
        <v>179</v>
      </c>
      <c r="E204" s="177" t="s">
        <v>1</v>
      </c>
      <c r="F204" s="178" t="s">
        <v>1585</v>
      </c>
      <c r="H204" s="179">
        <v>311.28199999999998</v>
      </c>
      <c r="I204" s="180"/>
      <c r="L204" s="176"/>
      <c r="M204" s="181"/>
      <c r="N204" s="182"/>
      <c r="O204" s="182"/>
      <c r="P204" s="182"/>
      <c r="Q204" s="182"/>
      <c r="R204" s="182"/>
      <c r="S204" s="182"/>
      <c r="T204" s="183"/>
      <c r="AT204" s="177" t="s">
        <v>179</v>
      </c>
      <c r="AU204" s="177" t="s">
        <v>84</v>
      </c>
      <c r="AV204" s="14" t="s">
        <v>84</v>
      </c>
      <c r="AW204" s="14" t="s">
        <v>31</v>
      </c>
      <c r="AX204" s="14" t="s">
        <v>82</v>
      </c>
      <c r="AY204" s="177" t="s">
        <v>168</v>
      </c>
    </row>
    <row r="205" spans="1:65" s="2" customFormat="1" ht="21.75" customHeight="1">
      <c r="A205" s="33"/>
      <c r="B205" s="149"/>
      <c r="C205" s="150" t="s">
        <v>303</v>
      </c>
      <c r="D205" s="150" t="s">
        <v>170</v>
      </c>
      <c r="E205" s="151" t="s">
        <v>389</v>
      </c>
      <c r="F205" s="152" t="s">
        <v>390</v>
      </c>
      <c r="G205" s="153" t="s">
        <v>173</v>
      </c>
      <c r="H205" s="154">
        <v>1307.58</v>
      </c>
      <c r="I205" s="155"/>
      <c r="J205" s="156">
        <f>ROUND(I205*H205,2)</f>
        <v>0</v>
      </c>
      <c r="K205" s="152" t="s">
        <v>187</v>
      </c>
      <c r="L205" s="34"/>
      <c r="M205" s="157" t="s">
        <v>1</v>
      </c>
      <c r="N205" s="158" t="s">
        <v>40</v>
      </c>
      <c r="O205" s="59"/>
      <c r="P205" s="159">
        <f>O205*H205</f>
        <v>0</v>
      </c>
      <c r="Q205" s="159">
        <v>2.0100000000000001E-3</v>
      </c>
      <c r="R205" s="159">
        <f>Q205*H205</f>
        <v>2.6282358000000001</v>
      </c>
      <c r="S205" s="159">
        <v>0</v>
      </c>
      <c r="T205" s="160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1" t="s">
        <v>108</v>
      </c>
      <c r="AT205" s="161" t="s">
        <v>170</v>
      </c>
      <c r="AU205" s="161" t="s">
        <v>84</v>
      </c>
      <c r="AY205" s="18" t="s">
        <v>168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8" t="s">
        <v>82</v>
      </c>
      <c r="BK205" s="162">
        <f>ROUND(I205*H205,2)</f>
        <v>0</v>
      </c>
      <c r="BL205" s="18" t="s">
        <v>108</v>
      </c>
      <c r="BM205" s="161" t="s">
        <v>391</v>
      </c>
    </row>
    <row r="206" spans="1:65" s="2" customFormat="1" ht="19.5">
      <c r="A206" s="33"/>
      <c r="B206" s="34"/>
      <c r="C206" s="33"/>
      <c r="D206" s="163" t="s">
        <v>175</v>
      </c>
      <c r="E206" s="33"/>
      <c r="F206" s="164" t="s">
        <v>392</v>
      </c>
      <c r="G206" s="33"/>
      <c r="H206" s="33"/>
      <c r="I206" s="165"/>
      <c r="J206" s="33"/>
      <c r="K206" s="33"/>
      <c r="L206" s="34"/>
      <c r="M206" s="166"/>
      <c r="N206" s="167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175</v>
      </c>
      <c r="AU206" s="18" t="s">
        <v>84</v>
      </c>
    </row>
    <row r="207" spans="1:65" s="2" customFormat="1" ht="19.5">
      <c r="A207" s="33"/>
      <c r="B207" s="34"/>
      <c r="C207" s="33"/>
      <c r="D207" s="163" t="s">
        <v>177</v>
      </c>
      <c r="E207" s="33"/>
      <c r="F207" s="168" t="s">
        <v>1555</v>
      </c>
      <c r="G207" s="33"/>
      <c r="H207" s="33"/>
      <c r="I207" s="165"/>
      <c r="J207" s="33"/>
      <c r="K207" s="33"/>
      <c r="L207" s="34"/>
      <c r="M207" s="166"/>
      <c r="N207" s="167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177</v>
      </c>
      <c r="AU207" s="18" t="s">
        <v>84</v>
      </c>
    </row>
    <row r="208" spans="1:65" s="14" customFormat="1">
      <c r="B208" s="176"/>
      <c r="D208" s="163" t="s">
        <v>179</v>
      </c>
      <c r="E208" s="177" t="s">
        <v>1</v>
      </c>
      <c r="F208" s="178" t="s">
        <v>1586</v>
      </c>
      <c r="H208" s="179">
        <v>1307.58</v>
      </c>
      <c r="I208" s="180"/>
      <c r="L208" s="176"/>
      <c r="M208" s="181"/>
      <c r="N208" s="182"/>
      <c r="O208" s="182"/>
      <c r="P208" s="182"/>
      <c r="Q208" s="182"/>
      <c r="R208" s="182"/>
      <c r="S208" s="182"/>
      <c r="T208" s="183"/>
      <c r="AT208" s="177" t="s">
        <v>179</v>
      </c>
      <c r="AU208" s="177" t="s">
        <v>84</v>
      </c>
      <c r="AV208" s="14" t="s">
        <v>84</v>
      </c>
      <c r="AW208" s="14" t="s">
        <v>31</v>
      </c>
      <c r="AX208" s="14" t="s">
        <v>82</v>
      </c>
      <c r="AY208" s="177" t="s">
        <v>168</v>
      </c>
    </row>
    <row r="209" spans="1:65" s="2" customFormat="1" ht="24.2" customHeight="1">
      <c r="A209" s="33"/>
      <c r="B209" s="149"/>
      <c r="C209" s="150" t="s">
        <v>316</v>
      </c>
      <c r="D209" s="150" t="s">
        <v>170</v>
      </c>
      <c r="E209" s="151" t="s">
        <v>400</v>
      </c>
      <c r="F209" s="152" t="s">
        <v>401</v>
      </c>
      <c r="G209" s="153" t="s">
        <v>173</v>
      </c>
      <c r="H209" s="154">
        <v>1307.58</v>
      </c>
      <c r="I209" s="155"/>
      <c r="J209" s="156">
        <f>ROUND(I209*H209,2)</f>
        <v>0</v>
      </c>
      <c r="K209" s="152" t="s">
        <v>187</v>
      </c>
      <c r="L209" s="34"/>
      <c r="M209" s="157" t="s">
        <v>1</v>
      </c>
      <c r="N209" s="158" t="s">
        <v>40</v>
      </c>
      <c r="O209" s="59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108</v>
      </c>
      <c r="AT209" s="161" t="s">
        <v>170</v>
      </c>
      <c r="AU209" s="161" t="s">
        <v>84</v>
      </c>
      <c r="AY209" s="18" t="s">
        <v>168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82</v>
      </c>
      <c r="BK209" s="162">
        <f>ROUND(I209*H209,2)</f>
        <v>0</v>
      </c>
      <c r="BL209" s="18" t="s">
        <v>108</v>
      </c>
      <c r="BM209" s="161" t="s">
        <v>402</v>
      </c>
    </row>
    <row r="210" spans="1:65" s="2" customFormat="1" ht="29.25">
      <c r="A210" s="33"/>
      <c r="B210" s="34"/>
      <c r="C210" s="33"/>
      <c r="D210" s="163" t="s">
        <v>175</v>
      </c>
      <c r="E210" s="33"/>
      <c r="F210" s="164" t="s">
        <v>403</v>
      </c>
      <c r="G210" s="33"/>
      <c r="H210" s="33"/>
      <c r="I210" s="165"/>
      <c r="J210" s="33"/>
      <c r="K210" s="33"/>
      <c r="L210" s="34"/>
      <c r="M210" s="166"/>
      <c r="N210" s="167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175</v>
      </c>
      <c r="AU210" s="18" t="s">
        <v>84</v>
      </c>
    </row>
    <row r="211" spans="1:65" s="2" customFormat="1" ht="37.9" customHeight="1">
      <c r="A211" s="33"/>
      <c r="B211" s="149"/>
      <c r="C211" s="150" t="s">
        <v>335</v>
      </c>
      <c r="D211" s="150" t="s">
        <v>170</v>
      </c>
      <c r="E211" s="151" t="s">
        <v>437</v>
      </c>
      <c r="F211" s="152" t="s">
        <v>438</v>
      </c>
      <c r="G211" s="153" t="s">
        <v>319</v>
      </c>
      <c r="H211" s="154">
        <v>500.76900000000001</v>
      </c>
      <c r="I211" s="155"/>
      <c r="J211" s="156">
        <f>ROUND(I211*H211,2)</f>
        <v>0</v>
      </c>
      <c r="K211" s="152" t="s">
        <v>187</v>
      </c>
      <c r="L211" s="34"/>
      <c r="M211" s="157" t="s">
        <v>1</v>
      </c>
      <c r="N211" s="158" t="s">
        <v>40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108</v>
      </c>
      <c r="AT211" s="161" t="s">
        <v>170</v>
      </c>
      <c r="AU211" s="161" t="s">
        <v>84</v>
      </c>
      <c r="AY211" s="18" t="s">
        <v>168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82</v>
      </c>
      <c r="BK211" s="162">
        <f>ROUND(I211*H211,2)</f>
        <v>0</v>
      </c>
      <c r="BL211" s="18" t="s">
        <v>108</v>
      </c>
      <c r="BM211" s="161" t="s">
        <v>1313</v>
      </c>
    </row>
    <row r="212" spans="1:65" s="2" customFormat="1" ht="39">
      <c r="A212" s="33"/>
      <c r="B212" s="34"/>
      <c r="C212" s="33"/>
      <c r="D212" s="163" t="s">
        <v>175</v>
      </c>
      <c r="E212" s="33"/>
      <c r="F212" s="164" t="s">
        <v>440</v>
      </c>
      <c r="G212" s="33"/>
      <c r="H212" s="33"/>
      <c r="I212" s="165"/>
      <c r="J212" s="33"/>
      <c r="K212" s="33"/>
      <c r="L212" s="34"/>
      <c r="M212" s="166"/>
      <c r="N212" s="167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175</v>
      </c>
      <c r="AU212" s="18" t="s">
        <v>84</v>
      </c>
    </row>
    <row r="213" spans="1:65" s="13" customFormat="1">
      <c r="B213" s="169"/>
      <c r="D213" s="163" t="s">
        <v>179</v>
      </c>
      <c r="E213" s="170" t="s">
        <v>1</v>
      </c>
      <c r="F213" s="171" t="s">
        <v>441</v>
      </c>
      <c r="H213" s="170" t="s">
        <v>1</v>
      </c>
      <c r="I213" s="172"/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179</v>
      </c>
      <c r="AU213" s="170" t="s">
        <v>84</v>
      </c>
      <c r="AV213" s="13" t="s">
        <v>82</v>
      </c>
      <c r="AW213" s="13" t="s">
        <v>31</v>
      </c>
      <c r="AX213" s="13" t="s">
        <v>75</v>
      </c>
      <c r="AY213" s="170" t="s">
        <v>168</v>
      </c>
    </row>
    <row r="214" spans="1:65" s="14" customFormat="1">
      <c r="B214" s="176"/>
      <c r="D214" s="163" t="s">
        <v>179</v>
      </c>
      <c r="E214" s="177" t="s">
        <v>1</v>
      </c>
      <c r="F214" s="178" t="s">
        <v>1587</v>
      </c>
      <c r="H214" s="179">
        <v>500.76900000000001</v>
      </c>
      <c r="I214" s="180"/>
      <c r="L214" s="176"/>
      <c r="M214" s="181"/>
      <c r="N214" s="182"/>
      <c r="O214" s="182"/>
      <c r="P214" s="182"/>
      <c r="Q214" s="182"/>
      <c r="R214" s="182"/>
      <c r="S214" s="182"/>
      <c r="T214" s="183"/>
      <c r="AT214" s="177" t="s">
        <v>179</v>
      </c>
      <c r="AU214" s="177" t="s">
        <v>84</v>
      </c>
      <c r="AV214" s="14" t="s">
        <v>84</v>
      </c>
      <c r="AW214" s="14" t="s">
        <v>31</v>
      </c>
      <c r="AX214" s="14" t="s">
        <v>82</v>
      </c>
      <c r="AY214" s="177" t="s">
        <v>168</v>
      </c>
    </row>
    <row r="215" spans="1:65" s="2" customFormat="1" ht="37.9" customHeight="1">
      <c r="A215" s="33"/>
      <c r="B215" s="149"/>
      <c r="C215" s="150" t="s">
        <v>342</v>
      </c>
      <c r="D215" s="150" t="s">
        <v>170</v>
      </c>
      <c r="E215" s="151" t="s">
        <v>447</v>
      </c>
      <c r="F215" s="152" t="s">
        <v>1588</v>
      </c>
      <c r="G215" s="153" t="s">
        <v>319</v>
      </c>
      <c r="H215" s="154">
        <v>3004.614</v>
      </c>
      <c r="I215" s="155"/>
      <c r="J215" s="156">
        <f>ROUND(I215*H215,2)</f>
        <v>0</v>
      </c>
      <c r="K215" s="152" t="s">
        <v>187</v>
      </c>
      <c r="L215" s="34"/>
      <c r="M215" s="157" t="s">
        <v>1</v>
      </c>
      <c r="N215" s="158" t="s">
        <v>40</v>
      </c>
      <c r="O215" s="59"/>
      <c r="P215" s="159">
        <f>O215*H215</f>
        <v>0</v>
      </c>
      <c r="Q215" s="159">
        <v>0</v>
      </c>
      <c r="R215" s="159">
        <f>Q215*H215</f>
        <v>0</v>
      </c>
      <c r="S215" s="159">
        <v>0</v>
      </c>
      <c r="T215" s="16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1" t="s">
        <v>108</v>
      </c>
      <c r="AT215" s="161" t="s">
        <v>170</v>
      </c>
      <c r="AU215" s="161" t="s">
        <v>84</v>
      </c>
      <c r="AY215" s="18" t="s">
        <v>168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8" t="s">
        <v>82</v>
      </c>
      <c r="BK215" s="162">
        <f>ROUND(I215*H215,2)</f>
        <v>0</v>
      </c>
      <c r="BL215" s="18" t="s">
        <v>108</v>
      </c>
      <c r="BM215" s="161" t="s">
        <v>1316</v>
      </c>
    </row>
    <row r="216" spans="1:65" s="2" customFormat="1" ht="48.75">
      <c r="A216" s="33"/>
      <c r="B216" s="34"/>
      <c r="C216" s="33"/>
      <c r="D216" s="163" t="s">
        <v>175</v>
      </c>
      <c r="E216" s="33"/>
      <c r="F216" s="164" t="s">
        <v>450</v>
      </c>
      <c r="G216" s="33"/>
      <c r="H216" s="33"/>
      <c r="I216" s="165"/>
      <c r="J216" s="33"/>
      <c r="K216" s="33"/>
      <c r="L216" s="34"/>
      <c r="M216" s="166"/>
      <c r="N216" s="167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175</v>
      </c>
      <c r="AU216" s="18" t="s">
        <v>84</v>
      </c>
    </row>
    <row r="217" spans="1:65" s="14" customFormat="1">
      <c r="B217" s="176"/>
      <c r="D217" s="163" t="s">
        <v>179</v>
      </c>
      <c r="F217" s="178" t="s">
        <v>1589</v>
      </c>
      <c r="H217" s="179">
        <v>3004.614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179</v>
      </c>
      <c r="AU217" s="177" t="s">
        <v>84</v>
      </c>
      <c r="AV217" s="14" t="s">
        <v>84</v>
      </c>
      <c r="AW217" s="14" t="s">
        <v>3</v>
      </c>
      <c r="AX217" s="14" t="s">
        <v>82</v>
      </c>
      <c r="AY217" s="177" t="s">
        <v>168</v>
      </c>
    </row>
    <row r="218" spans="1:65" s="2" customFormat="1" ht="37.9" customHeight="1">
      <c r="A218" s="33"/>
      <c r="B218" s="149"/>
      <c r="C218" s="150" t="s">
        <v>348</v>
      </c>
      <c r="D218" s="150" t="s">
        <v>170</v>
      </c>
      <c r="E218" s="151" t="s">
        <v>453</v>
      </c>
      <c r="F218" s="152" t="s">
        <v>454</v>
      </c>
      <c r="G218" s="153" t="s">
        <v>319</v>
      </c>
      <c r="H218" s="154">
        <v>55.640999999999998</v>
      </c>
      <c r="I218" s="155"/>
      <c r="J218" s="156">
        <f>ROUND(I218*H218,2)</f>
        <v>0</v>
      </c>
      <c r="K218" s="152" t="s">
        <v>187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1590</v>
      </c>
    </row>
    <row r="219" spans="1:65" s="2" customFormat="1" ht="39">
      <c r="A219" s="33"/>
      <c r="B219" s="34"/>
      <c r="C219" s="33"/>
      <c r="D219" s="163" t="s">
        <v>175</v>
      </c>
      <c r="E219" s="33"/>
      <c r="F219" s="164" t="s">
        <v>456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13" customFormat="1">
      <c r="B220" s="169"/>
      <c r="D220" s="163" t="s">
        <v>179</v>
      </c>
      <c r="E220" s="170" t="s">
        <v>1</v>
      </c>
      <c r="F220" s="171" t="s">
        <v>441</v>
      </c>
      <c r="H220" s="170" t="s">
        <v>1</v>
      </c>
      <c r="I220" s="172"/>
      <c r="L220" s="169"/>
      <c r="M220" s="173"/>
      <c r="N220" s="174"/>
      <c r="O220" s="174"/>
      <c r="P220" s="174"/>
      <c r="Q220" s="174"/>
      <c r="R220" s="174"/>
      <c r="S220" s="174"/>
      <c r="T220" s="175"/>
      <c r="AT220" s="170" t="s">
        <v>179</v>
      </c>
      <c r="AU220" s="170" t="s">
        <v>84</v>
      </c>
      <c r="AV220" s="13" t="s">
        <v>82</v>
      </c>
      <c r="AW220" s="13" t="s">
        <v>31</v>
      </c>
      <c r="AX220" s="13" t="s">
        <v>75</v>
      </c>
      <c r="AY220" s="170" t="s">
        <v>168</v>
      </c>
    </row>
    <row r="221" spans="1:65" s="14" customFormat="1">
      <c r="B221" s="176"/>
      <c r="D221" s="163" t="s">
        <v>179</v>
      </c>
      <c r="E221" s="177" t="s">
        <v>1</v>
      </c>
      <c r="F221" s="178" t="s">
        <v>1591</v>
      </c>
      <c r="H221" s="179">
        <v>55.640999999999998</v>
      </c>
      <c r="I221" s="180"/>
      <c r="L221" s="176"/>
      <c r="M221" s="181"/>
      <c r="N221" s="182"/>
      <c r="O221" s="182"/>
      <c r="P221" s="182"/>
      <c r="Q221" s="182"/>
      <c r="R221" s="182"/>
      <c r="S221" s="182"/>
      <c r="T221" s="183"/>
      <c r="AT221" s="177" t="s">
        <v>179</v>
      </c>
      <c r="AU221" s="177" t="s">
        <v>84</v>
      </c>
      <c r="AV221" s="14" t="s">
        <v>84</v>
      </c>
      <c r="AW221" s="14" t="s">
        <v>31</v>
      </c>
      <c r="AX221" s="14" t="s">
        <v>82</v>
      </c>
      <c r="AY221" s="177" t="s">
        <v>168</v>
      </c>
    </row>
    <row r="222" spans="1:65" s="2" customFormat="1" ht="37.9" customHeight="1">
      <c r="A222" s="33"/>
      <c r="B222" s="149"/>
      <c r="C222" s="150" t="s">
        <v>7</v>
      </c>
      <c r="D222" s="150" t="s">
        <v>170</v>
      </c>
      <c r="E222" s="151" t="s">
        <v>460</v>
      </c>
      <c r="F222" s="152" t="s">
        <v>461</v>
      </c>
      <c r="G222" s="153" t="s">
        <v>319</v>
      </c>
      <c r="H222" s="154">
        <v>333.846</v>
      </c>
      <c r="I222" s="155"/>
      <c r="J222" s="156">
        <f>ROUND(I222*H222,2)</f>
        <v>0</v>
      </c>
      <c r="K222" s="152" t="s">
        <v>187</v>
      </c>
      <c r="L222" s="34"/>
      <c r="M222" s="157" t="s">
        <v>1</v>
      </c>
      <c r="N222" s="158" t="s">
        <v>40</v>
      </c>
      <c r="O222" s="59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108</v>
      </c>
      <c r="AT222" s="161" t="s">
        <v>170</v>
      </c>
      <c r="AU222" s="161" t="s">
        <v>84</v>
      </c>
      <c r="AY222" s="18" t="s">
        <v>168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82</v>
      </c>
      <c r="BK222" s="162">
        <f>ROUND(I222*H222,2)</f>
        <v>0</v>
      </c>
      <c r="BL222" s="18" t="s">
        <v>108</v>
      </c>
      <c r="BM222" s="161" t="s">
        <v>1592</v>
      </c>
    </row>
    <row r="223" spans="1:65" s="2" customFormat="1" ht="48.75">
      <c r="A223" s="33"/>
      <c r="B223" s="34"/>
      <c r="C223" s="33"/>
      <c r="D223" s="163" t="s">
        <v>175</v>
      </c>
      <c r="E223" s="33"/>
      <c r="F223" s="164" t="s">
        <v>463</v>
      </c>
      <c r="G223" s="33"/>
      <c r="H223" s="33"/>
      <c r="I223" s="165"/>
      <c r="J223" s="33"/>
      <c r="K223" s="33"/>
      <c r="L223" s="34"/>
      <c r="M223" s="166"/>
      <c r="N223" s="167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175</v>
      </c>
      <c r="AU223" s="18" t="s">
        <v>84</v>
      </c>
    </row>
    <row r="224" spans="1:65" s="14" customFormat="1">
      <c r="B224" s="176"/>
      <c r="D224" s="163" t="s">
        <v>179</v>
      </c>
      <c r="F224" s="178" t="s">
        <v>1593</v>
      </c>
      <c r="H224" s="179">
        <v>333.846</v>
      </c>
      <c r="I224" s="180"/>
      <c r="L224" s="176"/>
      <c r="M224" s="181"/>
      <c r="N224" s="182"/>
      <c r="O224" s="182"/>
      <c r="P224" s="182"/>
      <c r="Q224" s="182"/>
      <c r="R224" s="182"/>
      <c r="S224" s="182"/>
      <c r="T224" s="183"/>
      <c r="AT224" s="177" t="s">
        <v>179</v>
      </c>
      <c r="AU224" s="177" t="s">
        <v>84</v>
      </c>
      <c r="AV224" s="14" t="s">
        <v>84</v>
      </c>
      <c r="AW224" s="14" t="s">
        <v>3</v>
      </c>
      <c r="AX224" s="14" t="s">
        <v>82</v>
      </c>
      <c r="AY224" s="177" t="s">
        <v>168</v>
      </c>
    </row>
    <row r="225" spans="1:65" s="2" customFormat="1" ht="24.2" customHeight="1">
      <c r="A225" s="33"/>
      <c r="B225" s="149"/>
      <c r="C225" s="150" t="s">
        <v>375</v>
      </c>
      <c r="D225" s="150" t="s">
        <v>170</v>
      </c>
      <c r="E225" s="151" t="s">
        <v>471</v>
      </c>
      <c r="F225" s="152" t="s">
        <v>472</v>
      </c>
      <c r="G225" s="153" t="s">
        <v>173</v>
      </c>
      <c r="H225" s="154">
        <v>378.51</v>
      </c>
      <c r="I225" s="155"/>
      <c r="J225" s="156">
        <f>ROUND(I225*H225,2)</f>
        <v>0</v>
      </c>
      <c r="K225" s="152" t="s">
        <v>187</v>
      </c>
      <c r="L225" s="34"/>
      <c r="M225" s="157" t="s">
        <v>1</v>
      </c>
      <c r="N225" s="158" t="s">
        <v>40</v>
      </c>
      <c r="O225" s="59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1" t="s">
        <v>108</v>
      </c>
      <c r="AT225" s="161" t="s">
        <v>170</v>
      </c>
      <c r="AU225" s="161" t="s">
        <v>84</v>
      </c>
      <c r="AY225" s="18" t="s">
        <v>168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8" t="s">
        <v>82</v>
      </c>
      <c r="BK225" s="162">
        <f>ROUND(I225*H225,2)</f>
        <v>0</v>
      </c>
      <c r="BL225" s="18" t="s">
        <v>108</v>
      </c>
      <c r="BM225" s="161" t="s">
        <v>473</v>
      </c>
    </row>
    <row r="226" spans="1:65" s="2" customFormat="1" ht="19.5">
      <c r="A226" s="33"/>
      <c r="B226" s="34"/>
      <c r="C226" s="33"/>
      <c r="D226" s="163" t="s">
        <v>175</v>
      </c>
      <c r="E226" s="33"/>
      <c r="F226" s="164" t="s">
        <v>474</v>
      </c>
      <c r="G226" s="33"/>
      <c r="H226" s="33"/>
      <c r="I226" s="165"/>
      <c r="J226" s="33"/>
      <c r="K226" s="33"/>
      <c r="L226" s="34"/>
      <c r="M226" s="166"/>
      <c r="N226" s="167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175</v>
      </c>
      <c r="AU226" s="18" t="s">
        <v>84</v>
      </c>
    </row>
    <row r="227" spans="1:65" s="2" customFormat="1" ht="19.5">
      <c r="A227" s="33"/>
      <c r="B227" s="34"/>
      <c r="C227" s="33"/>
      <c r="D227" s="163" t="s">
        <v>177</v>
      </c>
      <c r="E227" s="33"/>
      <c r="F227" s="168" t="s">
        <v>1555</v>
      </c>
      <c r="G227" s="33"/>
      <c r="H227" s="33"/>
      <c r="I227" s="165"/>
      <c r="J227" s="33"/>
      <c r="K227" s="33"/>
      <c r="L227" s="34"/>
      <c r="M227" s="166"/>
      <c r="N227" s="167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177</v>
      </c>
      <c r="AU227" s="18" t="s">
        <v>84</v>
      </c>
    </row>
    <row r="228" spans="1:65" s="14" customFormat="1">
      <c r="B228" s="176"/>
      <c r="D228" s="163" t="s">
        <v>179</v>
      </c>
      <c r="E228" s="177" t="s">
        <v>1</v>
      </c>
      <c r="F228" s="178" t="s">
        <v>1594</v>
      </c>
      <c r="H228" s="179">
        <v>378.51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179</v>
      </c>
      <c r="AU228" s="177" t="s">
        <v>84</v>
      </c>
      <c r="AV228" s="14" t="s">
        <v>84</v>
      </c>
      <c r="AW228" s="14" t="s">
        <v>31</v>
      </c>
      <c r="AX228" s="14" t="s">
        <v>82</v>
      </c>
      <c r="AY228" s="177" t="s">
        <v>168</v>
      </c>
    </row>
    <row r="229" spans="1:65" s="2" customFormat="1" ht="33" customHeight="1">
      <c r="A229" s="33"/>
      <c r="B229" s="149"/>
      <c r="C229" s="150" t="s">
        <v>381</v>
      </c>
      <c r="D229" s="150" t="s">
        <v>170</v>
      </c>
      <c r="E229" s="151" t="s">
        <v>486</v>
      </c>
      <c r="F229" s="152" t="s">
        <v>487</v>
      </c>
      <c r="G229" s="153" t="s">
        <v>488</v>
      </c>
      <c r="H229" s="154">
        <v>1001.538</v>
      </c>
      <c r="I229" s="155"/>
      <c r="J229" s="156">
        <f>ROUND(I229*H229,2)</f>
        <v>0</v>
      </c>
      <c r="K229" s="152" t="s">
        <v>187</v>
      </c>
      <c r="L229" s="34"/>
      <c r="M229" s="157" t="s">
        <v>1</v>
      </c>
      <c r="N229" s="158" t="s">
        <v>40</v>
      </c>
      <c r="O229" s="59"/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1" t="s">
        <v>108</v>
      </c>
      <c r="AT229" s="161" t="s">
        <v>170</v>
      </c>
      <c r="AU229" s="161" t="s">
        <v>84</v>
      </c>
      <c r="AY229" s="18" t="s">
        <v>168</v>
      </c>
      <c r="BE229" s="162">
        <f>IF(N229="základní",J229,0)</f>
        <v>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18" t="s">
        <v>82</v>
      </c>
      <c r="BK229" s="162">
        <f>ROUND(I229*H229,2)</f>
        <v>0</v>
      </c>
      <c r="BL229" s="18" t="s">
        <v>108</v>
      </c>
      <c r="BM229" s="161" t="s">
        <v>1334</v>
      </c>
    </row>
    <row r="230" spans="1:65" s="2" customFormat="1" ht="29.25">
      <c r="A230" s="33"/>
      <c r="B230" s="34"/>
      <c r="C230" s="33"/>
      <c r="D230" s="163" t="s">
        <v>175</v>
      </c>
      <c r="E230" s="33"/>
      <c r="F230" s="164" t="s">
        <v>490</v>
      </c>
      <c r="G230" s="33"/>
      <c r="H230" s="33"/>
      <c r="I230" s="165"/>
      <c r="J230" s="33"/>
      <c r="K230" s="33"/>
      <c r="L230" s="34"/>
      <c r="M230" s="166"/>
      <c r="N230" s="167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175</v>
      </c>
      <c r="AU230" s="18" t="s">
        <v>84</v>
      </c>
    </row>
    <row r="231" spans="1:65" s="14" customFormat="1">
      <c r="B231" s="176"/>
      <c r="D231" s="163" t="s">
        <v>179</v>
      </c>
      <c r="E231" s="177" t="s">
        <v>1</v>
      </c>
      <c r="F231" s="178" t="s">
        <v>1595</v>
      </c>
      <c r="H231" s="179">
        <v>556.41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179</v>
      </c>
      <c r="AU231" s="177" t="s">
        <v>84</v>
      </c>
      <c r="AV231" s="14" t="s">
        <v>84</v>
      </c>
      <c r="AW231" s="14" t="s">
        <v>31</v>
      </c>
      <c r="AX231" s="14" t="s">
        <v>82</v>
      </c>
      <c r="AY231" s="177" t="s">
        <v>168</v>
      </c>
    </row>
    <row r="232" spans="1:65" s="14" customFormat="1">
      <c r="B232" s="176"/>
      <c r="D232" s="163" t="s">
        <v>179</v>
      </c>
      <c r="F232" s="178" t="s">
        <v>1596</v>
      </c>
      <c r="H232" s="179">
        <v>1001.538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179</v>
      </c>
      <c r="AU232" s="177" t="s">
        <v>84</v>
      </c>
      <c r="AV232" s="14" t="s">
        <v>84</v>
      </c>
      <c r="AW232" s="14" t="s">
        <v>3</v>
      </c>
      <c r="AX232" s="14" t="s">
        <v>82</v>
      </c>
      <c r="AY232" s="177" t="s">
        <v>168</v>
      </c>
    </row>
    <row r="233" spans="1:65" s="2" customFormat="1" ht="24.2" customHeight="1">
      <c r="A233" s="33"/>
      <c r="B233" s="149"/>
      <c r="C233" s="150" t="s">
        <v>388</v>
      </c>
      <c r="D233" s="150" t="s">
        <v>170</v>
      </c>
      <c r="E233" s="151" t="s">
        <v>494</v>
      </c>
      <c r="F233" s="152" t="s">
        <v>495</v>
      </c>
      <c r="G233" s="153" t="s">
        <v>319</v>
      </c>
      <c r="H233" s="154">
        <v>363.09</v>
      </c>
      <c r="I233" s="155"/>
      <c r="J233" s="156">
        <f>ROUND(I233*H233,2)</f>
        <v>0</v>
      </c>
      <c r="K233" s="152" t="s">
        <v>187</v>
      </c>
      <c r="L233" s="34"/>
      <c r="M233" s="157" t="s">
        <v>1</v>
      </c>
      <c r="N233" s="158" t="s">
        <v>40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108</v>
      </c>
      <c r="AT233" s="161" t="s">
        <v>170</v>
      </c>
      <c r="AU233" s="161" t="s">
        <v>84</v>
      </c>
      <c r="AY233" s="18" t="s">
        <v>168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82</v>
      </c>
      <c r="BK233" s="162">
        <f>ROUND(I233*H233,2)</f>
        <v>0</v>
      </c>
      <c r="BL233" s="18" t="s">
        <v>108</v>
      </c>
      <c r="BM233" s="161" t="s">
        <v>1337</v>
      </c>
    </row>
    <row r="234" spans="1:65" s="2" customFormat="1" ht="29.25">
      <c r="A234" s="33"/>
      <c r="B234" s="34"/>
      <c r="C234" s="33"/>
      <c r="D234" s="163" t="s">
        <v>175</v>
      </c>
      <c r="E234" s="33"/>
      <c r="F234" s="164" t="s">
        <v>497</v>
      </c>
      <c r="G234" s="33"/>
      <c r="H234" s="33"/>
      <c r="I234" s="165"/>
      <c r="J234" s="33"/>
      <c r="K234" s="33"/>
      <c r="L234" s="34"/>
      <c r="M234" s="166"/>
      <c r="N234" s="167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175</v>
      </c>
      <c r="AU234" s="18" t="s">
        <v>84</v>
      </c>
    </row>
    <row r="235" spans="1:65" s="13" customFormat="1">
      <c r="B235" s="169"/>
      <c r="D235" s="163" t="s">
        <v>179</v>
      </c>
      <c r="E235" s="170" t="s">
        <v>1</v>
      </c>
      <c r="F235" s="171" t="s">
        <v>498</v>
      </c>
      <c r="H235" s="170" t="s">
        <v>1</v>
      </c>
      <c r="I235" s="172"/>
      <c r="L235" s="169"/>
      <c r="M235" s="173"/>
      <c r="N235" s="174"/>
      <c r="O235" s="174"/>
      <c r="P235" s="174"/>
      <c r="Q235" s="174"/>
      <c r="R235" s="174"/>
      <c r="S235" s="174"/>
      <c r="T235" s="175"/>
      <c r="AT235" s="170" t="s">
        <v>179</v>
      </c>
      <c r="AU235" s="170" t="s">
        <v>84</v>
      </c>
      <c r="AV235" s="13" t="s">
        <v>82</v>
      </c>
      <c r="AW235" s="13" t="s">
        <v>31</v>
      </c>
      <c r="AX235" s="13" t="s">
        <v>75</v>
      </c>
      <c r="AY235" s="170" t="s">
        <v>168</v>
      </c>
    </row>
    <row r="236" spans="1:65" s="14" customFormat="1">
      <c r="B236" s="176"/>
      <c r="D236" s="163" t="s">
        <v>179</v>
      </c>
      <c r="E236" s="177" t="s">
        <v>1</v>
      </c>
      <c r="F236" s="178" t="s">
        <v>1597</v>
      </c>
      <c r="H236" s="179">
        <v>556.41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7" t="s">
        <v>179</v>
      </c>
      <c r="AU236" s="177" t="s">
        <v>84</v>
      </c>
      <c r="AV236" s="14" t="s">
        <v>84</v>
      </c>
      <c r="AW236" s="14" t="s">
        <v>31</v>
      </c>
      <c r="AX236" s="14" t="s">
        <v>75</v>
      </c>
      <c r="AY236" s="177" t="s">
        <v>168</v>
      </c>
    </row>
    <row r="237" spans="1:65" s="13" customFormat="1">
      <c r="B237" s="169"/>
      <c r="D237" s="163" t="s">
        <v>179</v>
      </c>
      <c r="E237" s="170" t="s">
        <v>1</v>
      </c>
      <c r="F237" s="171" t="s">
        <v>1598</v>
      </c>
      <c r="H237" s="170" t="s">
        <v>1</v>
      </c>
      <c r="I237" s="172"/>
      <c r="L237" s="169"/>
      <c r="M237" s="173"/>
      <c r="N237" s="174"/>
      <c r="O237" s="174"/>
      <c r="P237" s="174"/>
      <c r="Q237" s="174"/>
      <c r="R237" s="174"/>
      <c r="S237" s="174"/>
      <c r="T237" s="175"/>
      <c r="AT237" s="170" t="s">
        <v>179</v>
      </c>
      <c r="AU237" s="170" t="s">
        <v>84</v>
      </c>
      <c r="AV237" s="13" t="s">
        <v>82</v>
      </c>
      <c r="AW237" s="13" t="s">
        <v>31</v>
      </c>
      <c r="AX237" s="13" t="s">
        <v>75</v>
      </c>
      <c r="AY237" s="170" t="s">
        <v>168</v>
      </c>
    </row>
    <row r="238" spans="1:65" s="14" customFormat="1">
      <c r="B238" s="176"/>
      <c r="D238" s="163" t="s">
        <v>179</v>
      </c>
      <c r="E238" s="177" t="s">
        <v>1</v>
      </c>
      <c r="F238" s="178" t="s">
        <v>1599</v>
      </c>
      <c r="H238" s="179">
        <v>-0.28000000000000003</v>
      </c>
      <c r="I238" s="180"/>
      <c r="L238" s="176"/>
      <c r="M238" s="181"/>
      <c r="N238" s="182"/>
      <c r="O238" s="182"/>
      <c r="P238" s="182"/>
      <c r="Q238" s="182"/>
      <c r="R238" s="182"/>
      <c r="S238" s="182"/>
      <c r="T238" s="183"/>
      <c r="AT238" s="177" t="s">
        <v>179</v>
      </c>
      <c r="AU238" s="177" t="s">
        <v>84</v>
      </c>
      <c r="AV238" s="14" t="s">
        <v>84</v>
      </c>
      <c r="AW238" s="14" t="s">
        <v>31</v>
      </c>
      <c r="AX238" s="14" t="s">
        <v>75</v>
      </c>
      <c r="AY238" s="177" t="s">
        <v>168</v>
      </c>
    </row>
    <row r="239" spans="1:65" s="13" customFormat="1">
      <c r="B239" s="169"/>
      <c r="D239" s="163" t="s">
        <v>179</v>
      </c>
      <c r="E239" s="170" t="s">
        <v>1</v>
      </c>
      <c r="F239" s="171" t="s">
        <v>502</v>
      </c>
      <c r="H239" s="170" t="s">
        <v>1</v>
      </c>
      <c r="I239" s="172"/>
      <c r="L239" s="169"/>
      <c r="M239" s="173"/>
      <c r="N239" s="174"/>
      <c r="O239" s="174"/>
      <c r="P239" s="174"/>
      <c r="Q239" s="174"/>
      <c r="R239" s="174"/>
      <c r="S239" s="174"/>
      <c r="T239" s="175"/>
      <c r="AT239" s="170" t="s">
        <v>179</v>
      </c>
      <c r="AU239" s="170" t="s">
        <v>84</v>
      </c>
      <c r="AV239" s="13" t="s">
        <v>82</v>
      </c>
      <c r="AW239" s="13" t="s">
        <v>31</v>
      </c>
      <c r="AX239" s="13" t="s">
        <v>75</v>
      </c>
      <c r="AY239" s="170" t="s">
        <v>168</v>
      </c>
    </row>
    <row r="240" spans="1:65" s="14" customFormat="1">
      <c r="B240" s="176"/>
      <c r="D240" s="163" t="s">
        <v>179</v>
      </c>
      <c r="E240" s="177" t="s">
        <v>1</v>
      </c>
      <c r="F240" s="178" t="s">
        <v>1600</v>
      </c>
      <c r="H240" s="179">
        <v>-37.850999999999999</v>
      </c>
      <c r="I240" s="180"/>
      <c r="L240" s="176"/>
      <c r="M240" s="181"/>
      <c r="N240" s="182"/>
      <c r="O240" s="182"/>
      <c r="P240" s="182"/>
      <c r="Q240" s="182"/>
      <c r="R240" s="182"/>
      <c r="S240" s="182"/>
      <c r="T240" s="183"/>
      <c r="AT240" s="177" t="s">
        <v>179</v>
      </c>
      <c r="AU240" s="177" t="s">
        <v>84</v>
      </c>
      <c r="AV240" s="14" t="s">
        <v>84</v>
      </c>
      <c r="AW240" s="14" t="s">
        <v>31</v>
      </c>
      <c r="AX240" s="14" t="s">
        <v>75</v>
      </c>
      <c r="AY240" s="177" t="s">
        <v>168</v>
      </c>
    </row>
    <row r="241" spans="1:65" s="13" customFormat="1">
      <c r="B241" s="169"/>
      <c r="D241" s="163" t="s">
        <v>179</v>
      </c>
      <c r="E241" s="170" t="s">
        <v>1</v>
      </c>
      <c r="F241" s="171" t="s">
        <v>504</v>
      </c>
      <c r="H241" s="170" t="s">
        <v>1</v>
      </c>
      <c r="I241" s="172"/>
      <c r="L241" s="169"/>
      <c r="M241" s="173"/>
      <c r="N241" s="174"/>
      <c r="O241" s="174"/>
      <c r="P241" s="174"/>
      <c r="Q241" s="174"/>
      <c r="R241" s="174"/>
      <c r="S241" s="174"/>
      <c r="T241" s="175"/>
      <c r="AT241" s="170" t="s">
        <v>179</v>
      </c>
      <c r="AU241" s="170" t="s">
        <v>84</v>
      </c>
      <c r="AV241" s="13" t="s">
        <v>82</v>
      </c>
      <c r="AW241" s="13" t="s">
        <v>31</v>
      </c>
      <c r="AX241" s="13" t="s">
        <v>75</v>
      </c>
      <c r="AY241" s="170" t="s">
        <v>168</v>
      </c>
    </row>
    <row r="242" spans="1:65" s="14" customFormat="1">
      <c r="B242" s="176"/>
      <c r="D242" s="163" t="s">
        <v>179</v>
      </c>
      <c r="E242" s="177" t="s">
        <v>1</v>
      </c>
      <c r="F242" s="178" t="s">
        <v>1601</v>
      </c>
      <c r="H242" s="179">
        <v>-155.18899999999999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77" t="s">
        <v>179</v>
      </c>
      <c r="AU242" s="177" t="s">
        <v>84</v>
      </c>
      <c r="AV242" s="14" t="s">
        <v>84</v>
      </c>
      <c r="AW242" s="14" t="s">
        <v>31</v>
      </c>
      <c r="AX242" s="14" t="s">
        <v>75</v>
      </c>
      <c r="AY242" s="177" t="s">
        <v>168</v>
      </c>
    </row>
    <row r="243" spans="1:65" s="15" customFormat="1">
      <c r="B243" s="184"/>
      <c r="D243" s="163" t="s">
        <v>179</v>
      </c>
      <c r="E243" s="185" t="s">
        <v>1</v>
      </c>
      <c r="F243" s="186" t="s">
        <v>184</v>
      </c>
      <c r="H243" s="187">
        <v>363.09000000000003</v>
      </c>
      <c r="I243" s="188"/>
      <c r="L243" s="184"/>
      <c r="M243" s="189"/>
      <c r="N243" s="190"/>
      <c r="O243" s="190"/>
      <c r="P243" s="190"/>
      <c r="Q243" s="190"/>
      <c r="R243" s="190"/>
      <c r="S243" s="190"/>
      <c r="T243" s="191"/>
      <c r="AT243" s="185" t="s">
        <v>179</v>
      </c>
      <c r="AU243" s="185" t="s">
        <v>84</v>
      </c>
      <c r="AV243" s="15" t="s">
        <v>108</v>
      </c>
      <c r="AW243" s="15" t="s">
        <v>31</v>
      </c>
      <c r="AX243" s="15" t="s">
        <v>82</v>
      </c>
      <c r="AY243" s="185" t="s">
        <v>168</v>
      </c>
    </row>
    <row r="244" spans="1:65" s="2" customFormat="1" ht="16.5" customHeight="1">
      <c r="A244" s="33"/>
      <c r="B244" s="149"/>
      <c r="C244" s="200" t="s">
        <v>399</v>
      </c>
      <c r="D244" s="200" t="s">
        <v>523</v>
      </c>
      <c r="E244" s="201" t="s">
        <v>524</v>
      </c>
      <c r="F244" s="202" t="s">
        <v>525</v>
      </c>
      <c r="G244" s="203" t="s">
        <v>488</v>
      </c>
      <c r="H244" s="204">
        <v>726.18</v>
      </c>
      <c r="I244" s="205"/>
      <c r="J244" s="206">
        <f>ROUND(I244*H244,2)</f>
        <v>0</v>
      </c>
      <c r="K244" s="202" t="s">
        <v>187</v>
      </c>
      <c r="L244" s="207"/>
      <c r="M244" s="208" t="s">
        <v>1</v>
      </c>
      <c r="N244" s="209" t="s">
        <v>40</v>
      </c>
      <c r="O244" s="59"/>
      <c r="P244" s="159">
        <f>O244*H244</f>
        <v>0</v>
      </c>
      <c r="Q244" s="159">
        <v>1</v>
      </c>
      <c r="R244" s="159">
        <f>Q244*H244</f>
        <v>726.18</v>
      </c>
      <c r="S244" s="159">
        <v>0</v>
      </c>
      <c r="T244" s="160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1" t="s">
        <v>244</v>
      </c>
      <c r="AT244" s="161" t="s">
        <v>523</v>
      </c>
      <c r="AU244" s="161" t="s">
        <v>84</v>
      </c>
      <c r="AY244" s="18" t="s">
        <v>168</v>
      </c>
      <c r="BE244" s="162">
        <f>IF(N244="základní",J244,0)</f>
        <v>0</v>
      </c>
      <c r="BF244" s="162">
        <f>IF(N244="snížená",J244,0)</f>
        <v>0</v>
      </c>
      <c r="BG244" s="162">
        <f>IF(N244="zákl. přenesená",J244,0)</f>
        <v>0</v>
      </c>
      <c r="BH244" s="162">
        <f>IF(N244="sníž. přenesená",J244,0)</f>
        <v>0</v>
      </c>
      <c r="BI244" s="162">
        <f>IF(N244="nulová",J244,0)</f>
        <v>0</v>
      </c>
      <c r="BJ244" s="18" t="s">
        <v>82</v>
      </c>
      <c r="BK244" s="162">
        <f>ROUND(I244*H244,2)</f>
        <v>0</v>
      </c>
      <c r="BL244" s="18" t="s">
        <v>108</v>
      </c>
      <c r="BM244" s="161" t="s">
        <v>1344</v>
      </c>
    </row>
    <row r="245" spans="1:65" s="2" customFormat="1">
      <c r="A245" s="33"/>
      <c r="B245" s="34"/>
      <c r="C245" s="33"/>
      <c r="D245" s="163" t="s">
        <v>175</v>
      </c>
      <c r="E245" s="33"/>
      <c r="F245" s="164" t="s">
        <v>525</v>
      </c>
      <c r="G245" s="33"/>
      <c r="H245" s="33"/>
      <c r="I245" s="165"/>
      <c r="J245" s="33"/>
      <c r="K245" s="33"/>
      <c r="L245" s="34"/>
      <c r="M245" s="166"/>
      <c r="N245" s="167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175</v>
      </c>
      <c r="AU245" s="18" t="s">
        <v>84</v>
      </c>
    </row>
    <row r="246" spans="1:65" s="14" customFormat="1">
      <c r="B246" s="176"/>
      <c r="D246" s="163" t="s">
        <v>179</v>
      </c>
      <c r="F246" s="178" t="s">
        <v>1602</v>
      </c>
      <c r="H246" s="179">
        <v>726.18</v>
      </c>
      <c r="I246" s="180"/>
      <c r="L246" s="176"/>
      <c r="M246" s="181"/>
      <c r="N246" s="182"/>
      <c r="O246" s="182"/>
      <c r="P246" s="182"/>
      <c r="Q246" s="182"/>
      <c r="R246" s="182"/>
      <c r="S246" s="182"/>
      <c r="T246" s="183"/>
      <c r="AT246" s="177" t="s">
        <v>179</v>
      </c>
      <c r="AU246" s="177" t="s">
        <v>84</v>
      </c>
      <c r="AV246" s="14" t="s">
        <v>84</v>
      </c>
      <c r="AW246" s="14" t="s">
        <v>3</v>
      </c>
      <c r="AX246" s="14" t="s">
        <v>82</v>
      </c>
      <c r="AY246" s="177" t="s">
        <v>168</v>
      </c>
    </row>
    <row r="247" spans="1:65" s="2" customFormat="1" ht="24.2" customHeight="1">
      <c r="A247" s="33"/>
      <c r="B247" s="149"/>
      <c r="C247" s="150" t="s">
        <v>404</v>
      </c>
      <c r="D247" s="150" t="s">
        <v>170</v>
      </c>
      <c r="E247" s="151" t="s">
        <v>534</v>
      </c>
      <c r="F247" s="152" t="s">
        <v>535</v>
      </c>
      <c r="G247" s="153" t="s">
        <v>319</v>
      </c>
      <c r="H247" s="154">
        <v>155.18899999999999</v>
      </c>
      <c r="I247" s="155"/>
      <c r="J247" s="156">
        <f>ROUND(I247*H247,2)</f>
        <v>0</v>
      </c>
      <c r="K247" s="152" t="s">
        <v>187</v>
      </c>
      <c r="L247" s="34"/>
      <c r="M247" s="157" t="s">
        <v>1</v>
      </c>
      <c r="N247" s="158" t="s">
        <v>40</v>
      </c>
      <c r="O247" s="59"/>
      <c r="P247" s="159">
        <f>O247*H247</f>
        <v>0</v>
      </c>
      <c r="Q247" s="159">
        <v>0</v>
      </c>
      <c r="R247" s="159">
        <f>Q247*H247</f>
        <v>0</v>
      </c>
      <c r="S247" s="159">
        <v>0</v>
      </c>
      <c r="T247" s="16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1" t="s">
        <v>108</v>
      </c>
      <c r="AT247" s="161" t="s">
        <v>170</v>
      </c>
      <c r="AU247" s="161" t="s">
        <v>84</v>
      </c>
      <c r="AY247" s="18" t="s">
        <v>168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8" t="s">
        <v>82</v>
      </c>
      <c r="BK247" s="162">
        <f>ROUND(I247*H247,2)</f>
        <v>0</v>
      </c>
      <c r="BL247" s="18" t="s">
        <v>108</v>
      </c>
      <c r="BM247" s="161" t="s">
        <v>536</v>
      </c>
    </row>
    <row r="248" spans="1:65" s="2" customFormat="1" ht="39">
      <c r="A248" s="33"/>
      <c r="B248" s="34"/>
      <c r="C248" s="33"/>
      <c r="D248" s="163" t="s">
        <v>175</v>
      </c>
      <c r="E248" s="33"/>
      <c r="F248" s="164" t="s">
        <v>537</v>
      </c>
      <c r="G248" s="33"/>
      <c r="H248" s="33"/>
      <c r="I248" s="165"/>
      <c r="J248" s="33"/>
      <c r="K248" s="33"/>
      <c r="L248" s="34"/>
      <c r="M248" s="166"/>
      <c r="N248" s="167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175</v>
      </c>
      <c r="AU248" s="18" t="s">
        <v>84</v>
      </c>
    </row>
    <row r="249" spans="1:65" s="2" customFormat="1" ht="19.5">
      <c r="A249" s="33"/>
      <c r="B249" s="34"/>
      <c r="C249" s="33"/>
      <c r="D249" s="163" t="s">
        <v>177</v>
      </c>
      <c r="E249" s="33"/>
      <c r="F249" s="168" t="s">
        <v>1555</v>
      </c>
      <c r="G249" s="33"/>
      <c r="H249" s="33"/>
      <c r="I249" s="165"/>
      <c r="J249" s="33"/>
      <c r="K249" s="33"/>
      <c r="L249" s="34"/>
      <c r="M249" s="166"/>
      <c r="N249" s="167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177</v>
      </c>
      <c r="AU249" s="18" t="s">
        <v>84</v>
      </c>
    </row>
    <row r="250" spans="1:65" s="14" customFormat="1">
      <c r="B250" s="176"/>
      <c r="D250" s="163" t="s">
        <v>179</v>
      </c>
      <c r="E250" s="177" t="s">
        <v>1</v>
      </c>
      <c r="F250" s="178" t="s">
        <v>1603</v>
      </c>
      <c r="H250" s="179">
        <v>155.18899999999999</v>
      </c>
      <c r="I250" s="180"/>
      <c r="L250" s="176"/>
      <c r="M250" s="181"/>
      <c r="N250" s="182"/>
      <c r="O250" s="182"/>
      <c r="P250" s="182"/>
      <c r="Q250" s="182"/>
      <c r="R250" s="182"/>
      <c r="S250" s="182"/>
      <c r="T250" s="183"/>
      <c r="AT250" s="177" t="s">
        <v>179</v>
      </c>
      <c r="AU250" s="177" t="s">
        <v>84</v>
      </c>
      <c r="AV250" s="14" t="s">
        <v>84</v>
      </c>
      <c r="AW250" s="14" t="s">
        <v>31</v>
      </c>
      <c r="AX250" s="14" t="s">
        <v>82</v>
      </c>
      <c r="AY250" s="177" t="s">
        <v>168</v>
      </c>
    </row>
    <row r="251" spans="1:65" s="2" customFormat="1" ht="16.5" customHeight="1">
      <c r="A251" s="33"/>
      <c r="B251" s="149"/>
      <c r="C251" s="200" t="s">
        <v>414</v>
      </c>
      <c r="D251" s="200" t="s">
        <v>523</v>
      </c>
      <c r="E251" s="201" t="s">
        <v>545</v>
      </c>
      <c r="F251" s="202" t="s">
        <v>546</v>
      </c>
      <c r="G251" s="203" t="s">
        <v>488</v>
      </c>
      <c r="H251" s="204">
        <v>310.37799999999999</v>
      </c>
      <c r="I251" s="205"/>
      <c r="J251" s="206">
        <f>ROUND(I251*H251,2)</f>
        <v>0</v>
      </c>
      <c r="K251" s="202" t="s">
        <v>1</v>
      </c>
      <c r="L251" s="207"/>
      <c r="M251" s="208" t="s">
        <v>1</v>
      </c>
      <c r="N251" s="209" t="s">
        <v>40</v>
      </c>
      <c r="O251" s="59"/>
      <c r="P251" s="159">
        <f>O251*H251</f>
        <v>0</v>
      </c>
      <c r="Q251" s="159">
        <v>1</v>
      </c>
      <c r="R251" s="159">
        <f>Q251*H251</f>
        <v>310.37799999999999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244</v>
      </c>
      <c r="AT251" s="161" t="s">
        <v>523</v>
      </c>
      <c r="AU251" s="161" t="s">
        <v>84</v>
      </c>
      <c r="AY251" s="18" t="s">
        <v>168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82</v>
      </c>
      <c r="BK251" s="162">
        <f>ROUND(I251*H251,2)</f>
        <v>0</v>
      </c>
      <c r="BL251" s="18" t="s">
        <v>108</v>
      </c>
      <c r="BM251" s="161" t="s">
        <v>547</v>
      </c>
    </row>
    <row r="252" spans="1:65" s="2" customFormat="1">
      <c r="A252" s="33"/>
      <c r="B252" s="34"/>
      <c r="C252" s="33"/>
      <c r="D252" s="163" t="s">
        <v>175</v>
      </c>
      <c r="E252" s="33"/>
      <c r="F252" s="164" t="s">
        <v>546</v>
      </c>
      <c r="G252" s="33"/>
      <c r="H252" s="33"/>
      <c r="I252" s="165"/>
      <c r="J252" s="33"/>
      <c r="K252" s="33"/>
      <c r="L252" s="34"/>
      <c r="M252" s="166"/>
      <c r="N252" s="167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175</v>
      </c>
      <c r="AU252" s="18" t="s">
        <v>84</v>
      </c>
    </row>
    <row r="253" spans="1:65" s="14" customFormat="1">
      <c r="B253" s="176"/>
      <c r="D253" s="163" t="s">
        <v>179</v>
      </c>
      <c r="F253" s="178" t="s">
        <v>1604</v>
      </c>
      <c r="H253" s="179">
        <v>310.37799999999999</v>
      </c>
      <c r="I253" s="180"/>
      <c r="L253" s="176"/>
      <c r="M253" s="181"/>
      <c r="N253" s="182"/>
      <c r="O253" s="182"/>
      <c r="P253" s="182"/>
      <c r="Q253" s="182"/>
      <c r="R253" s="182"/>
      <c r="S253" s="182"/>
      <c r="T253" s="183"/>
      <c r="AT253" s="177" t="s">
        <v>179</v>
      </c>
      <c r="AU253" s="177" t="s">
        <v>84</v>
      </c>
      <c r="AV253" s="14" t="s">
        <v>84</v>
      </c>
      <c r="AW253" s="14" t="s">
        <v>3</v>
      </c>
      <c r="AX253" s="14" t="s">
        <v>82</v>
      </c>
      <c r="AY253" s="177" t="s">
        <v>168</v>
      </c>
    </row>
    <row r="254" spans="1:65" s="2" customFormat="1" ht="33" customHeight="1">
      <c r="A254" s="33"/>
      <c r="B254" s="149"/>
      <c r="C254" s="150" t="s">
        <v>419</v>
      </c>
      <c r="D254" s="150" t="s">
        <v>170</v>
      </c>
      <c r="E254" s="151" t="s">
        <v>550</v>
      </c>
      <c r="F254" s="152" t="s">
        <v>551</v>
      </c>
      <c r="G254" s="153" t="s">
        <v>488</v>
      </c>
      <c r="H254" s="154">
        <v>1036.558</v>
      </c>
      <c r="I254" s="155"/>
      <c r="J254" s="156">
        <f>ROUND(I254*H254,2)</f>
        <v>0</v>
      </c>
      <c r="K254" s="152" t="s">
        <v>187</v>
      </c>
      <c r="L254" s="34"/>
      <c r="M254" s="157" t="s">
        <v>1</v>
      </c>
      <c r="N254" s="158" t="s">
        <v>40</v>
      </c>
      <c r="O254" s="59"/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1" t="s">
        <v>108</v>
      </c>
      <c r="AT254" s="161" t="s">
        <v>170</v>
      </c>
      <c r="AU254" s="161" t="s">
        <v>84</v>
      </c>
      <c r="AY254" s="18" t="s">
        <v>168</v>
      </c>
      <c r="BE254" s="162">
        <f>IF(N254="základní",J254,0)</f>
        <v>0</v>
      </c>
      <c r="BF254" s="162">
        <f>IF(N254="snížená",J254,0)</f>
        <v>0</v>
      </c>
      <c r="BG254" s="162">
        <f>IF(N254="zákl. přenesená",J254,0)</f>
        <v>0</v>
      </c>
      <c r="BH254" s="162">
        <f>IF(N254="sníž. přenesená",J254,0)</f>
        <v>0</v>
      </c>
      <c r="BI254" s="162">
        <f>IF(N254="nulová",J254,0)</f>
        <v>0</v>
      </c>
      <c r="BJ254" s="18" t="s">
        <v>82</v>
      </c>
      <c r="BK254" s="162">
        <f>ROUND(I254*H254,2)</f>
        <v>0</v>
      </c>
      <c r="BL254" s="18" t="s">
        <v>108</v>
      </c>
      <c r="BM254" s="161" t="s">
        <v>552</v>
      </c>
    </row>
    <row r="255" spans="1:65" s="2" customFormat="1" ht="29.25">
      <c r="A255" s="33"/>
      <c r="B255" s="34"/>
      <c r="C255" s="33"/>
      <c r="D255" s="163" t="s">
        <v>175</v>
      </c>
      <c r="E255" s="33"/>
      <c r="F255" s="164" t="s">
        <v>553</v>
      </c>
      <c r="G255" s="33"/>
      <c r="H255" s="33"/>
      <c r="I255" s="165"/>
      <c r="J255" s="33"/>
      <c r="K255" s="33"/>
      <c r="L255" s="34"/>
      <c r="M255" s="166"/>
      <c r="N255" s="167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175</v>
      </c>
      <c r="AU255" s="18" t="s">
        <v>84</v>
      </c>
    </row>
    <row r="256" spans="1:65" s="14" customFormat="1">
      <c r="B256" s="176"/>
      <c r="D256" s="163" t="s">
        <v>179</v>
      </c>
      <c r="E256" s="177" t="s">
        <v>1</v>
      </c>
      <c r="F256" s="178" t="s">
        <v>1605</v>
      </c>
      <c r="H256" s="179">
        <v>1036.558</v>
      </c>
      <c r="I256" s="180"/>
      <c r="L256" s="176"/>
      <c r="M256" s="181"/>
      <c r="N256" s="182"/>
      <c r="O256" s="182"/>
      <c r="P256" s="182"/>
      <c r="Q256" s="182"/>
      <c r="R256" s="182"/>
      <c r="S256" s="182"/>
      <c r="T256" s="183"/>
      <c r="AT256" s="177" t="s">
        <v>179</v>
      </c>
      <c r="AU256" s="177" t="s">
        <v>84</v>
      </c>
      <c r="AV256" s="14" t="s">
        <v>84</v>
      </c>
      <c r="AW256" s="14" t="s">
        <v>31</v>
      </c>
      <c r="AX256" s="14" t="s">
        <v>82</v>
      </c>
      <c r="AY256" s="177" t="s">
        <v>168</v>
      </c>
    </row>
    <row r="257" spans="1:65" s="12" customFormat="1" ht="22.9" customHeight="1">
      <c r="B257" s="136"/>
      <c r="D257" s="137" t="s">
        <v>74</v>
      </c>
      <c r="E257" s="147" t="s">
        <v>84</v>
      </c>
      <c r="F257" s="147" t="s">
        <v>555</v>
      </c>
      <c r="I257" s="139"/>
      <c r="J257" s="148">
        <f>BK257</f>
        <v>0</v>
      </c>
      <c r="L257" s="136"/>
      <c r="M257" s="141"/>
      <c r="N257" s="142"/>
      <c r="O257" s="142"/>
      <c r="P257" s="143">
        <f>SUM(P258:P261)</f>
        <v>0</v>
      </c>
      <c r="Q257" s="142"/>
      <c r="R257" s="143">
        <f>SUM(R258:R261)</f>
        <v>70.433829000000003</v>
      </c>
      <c r="S257" s="142"/>
      <c r="T257" s="144">
        <f>SUM(T258:T261)</f>
        <v>0</v>
      </c>
      <c r="AR257" s="137" t="s">
        <v>82</v>
      </c>
      <c r="AT257" s="145" t="s">
        <v>74</v>
      </c>
      <c r="AU257" s="145" t="s">
        <v>82</v>
      </c>
      <c r="AY257" s="137" t="s">
        <v>168</v>
      </c>
      <c r="BK257" s="146">
        <f>SUM(BK258:BK261)</f>
        <v>0</v>
      </c>
    </row>
    <row r="258" spans="1:65" s="2" customFormat="1" ht="37.9" customHeight="1">
      <c r="A258" s="33"/>
      <c r="B258" s="149"/>
      <c r="C258" s="150" t="s">
        <v>432</v>
      </c>
      <c r="D258" s="150" t="s">
        <v>170</v>
      </c>
      <c r="E258" s="151" t="s">
        <v>557</v>
      </c>
      <c r="F258" s="152" t="s">
        <v>558</v>
      </c>
      <c r="G258" s="153" t="s">
        <v>254</v>
      </c>
      <c r="H258" s="154">
        <v>344.1</v>
      </c>
      <c r="I258" s="155"/>
      <c r="J258" s="156">
        <f>ROUND(I258*H258,2)</f>
        <v>0</v>
      </c>
      <c r="K258" s="152" t="s">
        <v>187</v>
      </c>
      <c r="L258" s="34"/>
      <c r="M258" s="157" t="s">
        <v>1</v>
      </c>
      <c r="N258" s="158" t="s">
        <v>40</v>
      </c>
      <c r="O258" s="59"/>
      <c r="P258" s="159">
        <f>O258*H258</f>
        <v>0</v>
      </c>
      <c r="Q258" s="159">
        <v>0.20469000000000001</v>
      </c>
      <c r="R258" s="159">
        <f>Q258*H258</f>
        <v>70.433829000000003</v>
      </c>
      <c r="S258" s="159">
        <v>0</v>
      </c>
      <c r="T258" s="16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1" t="s">
        <v>108</v>
      </c>
      <c r="AT258" s="161" t="s">
        <v>170</v>
      </c>
      <c r="AU258" s="161" t="s">
        <v>84</v>
      </c>
      <c r="AY258" s="18" t="s">
        <v>168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8" t="s">
        <v>82</v>
      </c>
      <c r="BK258" s="162">
        <f>ROUND(I258*H258,2)</f>
        <v>0</v>
      </c>
      <c r="BL258" s="18" t="s">
        <v>108</v>
      </c>
      <c r="BM258" s="161" t="s">
        <v>559</v>
      </c>
    </row>
    <row r="259" spans="1:65" s="2" customFormat="1" ht="39">
      <c r="A259" s="33"/>
      <c r="B259" s="34"/>
      <c r="C259" s="33"/>
      <c r="D259" s="163" t="s">
        <v>175</v>
      </c>
      <c r="E259" s="33"/>
      <c r="F259" s="164" t="s">
        <v>560</v>
      </c>
      <c r="G259" s="33"/>
      <c r="H259" s="33"/>
      <c r="I259" s="165"/>
      <c r="J259" s="33"/>
      <c r="K259" s="33"/>
      <c r="L259" s="34"/>
      <c r="M259" s="166"/>
      <c r="N259" s="167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175</v>
      </c>
      <c r="AU259" s="18" t="s">
        <v>84</v>
      </c>
    </row>
    <row r="260" spans="1:65" s="2" customFormat="1" ht="19.5">
      <c r="A260" s="33"/>
      <c r="B260" s="34"/>
      <c r="C260" s="33"/>
      <c r="D260" s="163" t="s">
        <v>177</v>
      </c>
      <c r="E260" s="33"/>
      <c r="F260" s="168" t="s">
        <v>1555</v>
      </c>
      <c r="G260" s="33"/>
      <c r="H260" s="33"/>
      <c r="I260" s="165"/>
      <c r="J260" s="33"/>
      <c r="K260" s="33"/>
      <c r="L260" s="34"/>
      <c r="M260" s="166"/>
      <c r="N260" s="167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177</v>
      </c>
      <c r="AU260" s="18" t="s">
        <v>84</v>
      </c>
    </row>
    <row r="261" spans="1:65" s="14" customFormat="1">
      <c r="B261" s="176"/>
      <c r="D261" s="163" t="s">
        <v>179</v>
      </c>
      <c r="E261" s="177" t="s">
        <v>1</v>
      </c>
      <c r="F261" s="178" t="s">
        <v>1606</v>
      </c>
      <c r="H261" s="179">
        <v>344.1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82</v>
      </c>
      <c r="AY261" s="177" t="s">
        <v>168</v>
      </c>
    </row>
    <row r="262" spans="1:65" s="12" customFormat="1" ht="22.9" customHeight="1">
      <c r="B262" s="136"/>
      <c r="D262" s="137" t="s">
        <v>74</v>
      </c>
      <c r="E262" s="147" t="s">
        <v>108</v>
      </c>
      <c r="F262" s="147" t="s">
        <v>639</v>
      </c>
      <c r="I262" s="139"/>
      <c r="J262" s="148">
        <f>BK262</f>
        <v>0</v>
      </c>
      <c r="L262" s="136"/>
      <c r="M262" s="141"/>
      <c r="N262" s="142"/>
      <c r="O262" s="142"/>
      <c r="P262" s="143">
        <f>SUM(P263:P278)</f>
        <v>0</v>
      </c>
      <c r="Q262" s="142"/>
      <c r="R262" s="143">
        <f>SUM(R263:R278)</f>
        <v>1.29325E-2</v>
      </c>
      <c r="S262" s="142"/>
      <c r="T262" s="144">
        <f>SUM(T263:T278)</f>
        <v>0</v>
      </c>
      <c r="AR262" s="137" t="s">
        <v>82</v>
      </c>
      <c r="AT262" s="145" t="s">
        <v>74</v>
      </c>
      <c r="AU262" s="145" t="s">
        <v>82</v>
      </c>
      <c r="AY262" s="137" t="s">
        <v>168</v>
      </c>
      <c r="BK262" s="146">
        <f>SUM(BK263:BK278)</f>
        <v>0</v>
      </c>
    </row>
    <row r="263" spans="1:65" s="2" customFormat="1" ht="21.75" customHeight="1">
      <c r="A263" s="33"/>
      <c r="B263" s="149"/>
      <c r="C263" s="150" t="s">
        <v>436</v>
      </c>
      <c r="D263" s="150" t="s">
        <v>170</v>
      </c>
      <c r="E263" s="151" t="s">
        <v>641</v>
      </c>
      <c r="F263" s="152" t="s">
        <v>642</v>
      </c>
      <c r="G263" s="153" t="s">
        <v>319</v>
      </c>
      <c r="H263" s="154">
        <v>37.850999999999999</v>
      </c>
      <c r="I263" s="155"/>
      <c r="J263" s="156">
        <f>ROUND(I263*H263,2)</f>
        <v>0</v>
      </c>
      <c r="K263" s="152" t="s">
        <v>187</v>
      </c>
      <c r="L263" s="34"/>
      <c r="M263" s="157" t="s">
        <v>1</v>
      </c>
      <c r="N263" s="158" t="s">
        <v>40</v>
      </c>
      <c r="O263" s="59"/>
      <c r="P263" s="159">
        <f>O263*H263</f>
        <v>0</v>
      </c>
      <c r="Q263" s="159">
        <v>0</v>
      </c>
      <c r="R263" s="159">
        <f>Q263*H263</f>
        <v>0</v>
      </c>
      <c r="S263" s="159">
        <v>0</v>
      </c>
      <c r="T263" s="16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1" t="s">
        <v>108</v>
      </c>
      <c r="AT263" s="161" t="s">
        <v>170</v>
      </c>
      <c r="AU263" s="161" t="s">
        <v>84</v>
      </c>
      <c r="AY263" s="18" t="s">
        <v>168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8" t="s">
        <v>82</v>
      </c>
      <c r="BK263" s="162">
        <f>ROUND(I263*H263,2)</f>
        <v>0</v>
      </c>
      <c r="BL263" s="18" t="s">
        <v>108</v>
      </c>
      <c r="BM263" s="161" t="s">
        <v>643</v>
      </c>
    </row>
    <row r="264" spans="1:65" s="2" customFormat="1" ht="19.5">
      <c r="A264" s="33"/>
      <c r="B264" s="34"/>
      <c r="C264" s="33"/>
      <c r="D264" s="163" t="s">
        <v>175</v>
      </c>
      <c r="E264" s="33"/>
      <c r="F264" s="164" t="s">
        <v>644</v>
      </c>
      <c r="G264" s="33"/>
      <c r="H264" s="33"/>
      <c r="I264" s="165"/>
      <c r="J264" s="33"/>
      <c r="K264" s="33"/>
      <c r="L264" s="34"/>
      <c r="M264" s="166"/>
      <c r="N264" s="167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175</v>
      </c>
      <c r="AU264" s="18" t="s">
        <v>84</v>
      </c>
    </row>
    <row r="265" spans="1:65" s="2" customFormat="1" ht="19.5">
      <c r="A265" s="33"/>
      <c r="B265" s="34"/>
      <c r="C265" s="33"/>
      <c r="D265" s="163" t="s">
        <v>177</v>
      </c>
      <c r="E265" s="33"/>
      <c r="F265" s="168" t="s">
        <v>1555</v>
      </c>
      <c r="G265" s="33"/>
      <c r="H265" s="33"/>
      <c r="I265" s="165"/>
      <c r="J265" s="33"/>
      <c r="K265" s="33"/>
      <c r="L265" s="34"/>
      <c r="M265" s="166"/>
      <c r="N265" s="167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177</v>
      </c>
      <c r="AU265" s="18" t="s">
        <v>84</v>
      </c>
    </row>
    <row r="266" spans="1:65" s="14" customFormat="1">
      <c r="B266" s="176"/>
      <c r="D266" s="163" t="s">
        <v>179</v>
      </c>
      <c r="E266" s="177" t="s">
        <v>1</v>
      </c>
      <c r="F266" s="178" t="s">
        <v>1607</v>
      </c>
      <c r="H266" s="179">
        <v>37.850999999999999</v>
      </c>
      <c r="I266" s="180"/>
      <c r="L266" s="176"/>
      <c r="M266" s="181"/>
      <c r="N266" s="182"/>
      <c r="O266" s="182"/>
      <c r="P266" s="182"/>
      <c r="Q266" s="182"/>
      <c r="R266" s="182"/>
      <c r="S266" s="182"/>
      <c r="T266" s="183"/>
      <c r="AT266" s="177" t="s">
        <v>179</v>
      </c>
      <c r="AU266" s="177" t="s">
        <v>84</v>
      </c>
      <c r="AV266" s="14" t="s">
        <v>84</v>
      </c>
      <c r="AW266" s="14" t="s">
        <v>31</v>
      </c>
      <c r="AX266" s="14" t="s">
        <v>82</v>
      </c>
      <c r="AY266" s="177" t="s">
        <v>168</v>
      </c>
    </row>
    <row r="267" spans="1:65" s="2" customFormat="1" ht="24.2" customHeight="1">
      <c r="A267" s="33"/>
      <c r="B267" s="149"/>
      <c r="C267" s="150" t="s">
        <v>446</v>
      </c>
      <c r="D267" s="150" t="s">
        <v>170</v>
      </c>
      <c r="E267" s="151" t="s">
        <v>1608</v>
      </c>
      <c r="F267" s="152" t="s">
        <v>1609</v>
      </c>
      <c r="G267" s="153" t="s">
        <v>319</v>
      </c>
      <c r="H267" s="154">
        <v>0.28000000000000003</v>
      </c>
      <c r="I267" s="155"/>
      <c r="J267" s="156">
        <f>ROUND(I267*H267,2)</f>
        <v>0</v>
      </c>
      <c r="K267" s="152" t="s">
        <v>187</v>
      </c>
      <c r="L267" s="34"/>
      <c r="M267" s="157" t="s">
        <v>1</v>
      </c>
      <c r="N267" s="158" t="s">
        <v>40</v>
      </c>
      <c r="O267" s="59"/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1" t="s">
        <v>108</v>
      </c>
      <c r="AT267" s="161" t="s">
        <v>170</v>
      </c>
      <c r="AU267" s="161" t="s">
        <v>84</v>
      </c>
      <c r="AY267" s="18" t="s">
        <v>168</v>
      </c>
      <c r="BE267" s="162">
        <f>IF(N267="základní",J267,0)</f>
        <v>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8" t="s">
        <v>82</v>
      </c>
      <c r="BK267" s="162">
        <f>ROUND(I267*H267,2)</f>
        <v>0</v>
      </c>
      <c r="BL267" s="18" t="s">
        <v>108</v>
      </c>
      <c r="BM267" s="161" t="s">
        <v>1610</v>
      </c>
    </row>
    <row r="268" spans="1:65" s="2" customFormat="1" ht="19.5">
      <c r="A268" s="33"/>
      <c r="B268" s="34"/>
      <c r="C268" s="33"/>
      <c r="D268" s="163" t="s">
        <v>175</v>
      </c>
      <c r="E268" s="33"/>
      <c r="F268" s="164" t="s">
        <v>1611</v>
      </c>
      <c r="G268" s="33"/>
      <c r="H268" s="33"/>
      <c r="I268" s="165"/>
      <c r="J268" s="33"/>
      <c r="K268" s="33"/>
      <c r="L268" s="34"/>
      <c r="M268" s="166"/>
      <c r="N268" s="167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175</v>
      </c>
      <c r="AU268" s="18" t="s">
        <v>84</v>
      </c>
    </row>
    <row r="269" spans="1:65" s="2" customFormat="1" ht="19.5">
      <c r="A269" s="33"/>
      <c r="B269" s="34"/>
      <c r="C269" s="33"/>
      <c r="D269" s="163" t="s">
        <v>177</v>
      </c>
      <c r="E269" s="33"/>
      <c r="F269" s="168" t="s">
        <v>1555</v>
      </c>
      <c r="G269" s="33"/>
      <c r="H269" s="33"/>
      <c r="I269" s="165"/>
      <c r="J269" s="33"/>
      <c r="K269" s="33"/>
      <c r="L269" s="34"/>
      <c r="M269" s="166"/>
      <c r="N269" s="167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177</v>
      </c>
      <c r="AU269" s="18" t="s">
        <v>84</v>
      </c>
    </row>
    <row r="270" spans="1:65" s="14" customFormat="1">
      <c r="B270" s="176"/>
      <c r="D270" s="163" t="s">
        <v>179</v>
      </c>
      <c r="E270" s="177" t="s">
        <v>1</v>
      </c>
      <c r="F270" s="178" t="s">
        <v>1612</v>
      </c>
      <c r="H270" s="179">
        <v>0.28000000000000003</v>
      </c>
      <c r="I270" s="180"/>
      <c r="L270" s="176"/>
      <c r="M270" s="181"/>
      <c r="N270" s="182"/>
      <c r="O270" s="182"/>
      <c r="P270" s="182"/>
      <c r="Q270" s="182"/>
      <c r="R270" s="182"/>
      <c r="S270" s="182"/>
      <c r="T270" s="183"/>
      <c r="AT270" s="177" t="s">
        <v>179</v>
      </c>
      <c r="AU270" s="177" t="s">
        <v>84</v>
      </c>
      <c r="AV270" s="14" t="s">
        <v>84</v>
      </c>
      <c r="AW270" s="14" t="s">
        <v>31</v>
      </c>
      <c r="AX270" s="14" t="s">
        <v>82</v>
      </c>
      <c r="AY270" s="177" t="s">
        <v>168</v>
      </c>
    </row>
    <row r="271" spans="1:65" s="2" customFormat="1" ht="16.5" customHeight="1">
      <c r="A271" s="33"/>
      <c r="B271" s="149"/>
      <c r="C271" s="150" t="s">
        <v>452</v>
      </c>
      <c r="D271" s="150" t="s">
        <v>170</v>
      </c>
      <c r="E271" s="151" t="s">
        <v>1613</v>
      </c>
      <c r="F271" s="152" t="s">
        <v>1614</v>
      </c>
      <c r="G271" s="153" t="s">
        <v>173</v>
      </c>
      <c r="H271" s="154">
        <v>1.89</v>
      </c>
      <c r="I271" s="155"/>
      <c r="J271" s="156">
        <f>ROUND(I271*H271,2)</f>
        <v>0</v>
      </c>
      <c r="K271" s="152" t="s">
        <v>187</v>
      </c>
      <c r="L271" s="34"/>
      <c r="M271" s="157" t="s">
        <v>1</v>
      </c>
      <c r="N271" s="158" t="s">
        <v>40</v>
      </c>
      <c r="O271" s="59"/>
      <c r="P271" s="159">
        <f>O271*H271</f>
        <v>0</v>
      </c>
      <c r="Q271" s="159">
        <v>6.3899999999999998E-3</v>
      </c>
      <c r="R271" s="159">
        <f>Q271*H271</f>
        <v>1.2077099999999999E-2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108</v>
      </c>
      <c r="AT271" s="161" t="s">
        <v>170</v>
      </c>
      <c r="AU271" s="161" t="s">
        <v>84</v>
      </c>
      <c r="AY271" s="18" t="s">
        <v>168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82</v>
      </c>
      <c r="BK271" s="162">
        <f>ROUND(I271*H271,2)</f>
        <v>0</v>
      </c>
      <c r="BL271" s="18" t="s">
        <v>108</v>
      </c>
      <c r="BM271" s="161" t="s">
        <v>1615</v>
      </c>
    </row>
    <row r="272" spans="1:65" s="2" customFormat="1" ht="19.5">
      <c r="A272" s="33"/>
      <c r="B272" s="34"/>
      <c r="C272" s="33"/>
      <c r="D272" s="163" t="s">
        <v>175</v>
      </c>
      <c r="E272" s="33"/>
      <c r="F272" s="164" t="s">
        <v>1616</v>
      </c>
      <c r="G272" s="33"/>
      <c r="H272" s="33"/>
      <c r="I272" s="165"/>
      <c r="J272" s="33"/>
      <c r="K272" s="33"/>
      <c r="L272" s="34"/>
      <c r="M272" s="166"/>
      <c r="N272" s="167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175</v>
      </c>
      <c r="AU272" s="18" t="s">
        <v>84</v>
      </c>
    </row>
    <row r="273" spans="1:65" s="2" customFormat="1" ht="19.5">
      <c r="A273" s="33"/>
      <c r="B273" s="34"/>
      <c r="C273" s="33"/>
      <c r="D273" s="163" t="s">
        <v>177</v>
      </c>
      <c r="E273" s="33"/>
      <c r="F273" s="168" t="s">
        <v>1555</v>
      </c>
      <c r="G273" s="33"/>
      <c r="H273" s="33"/>
      <c r="I273" s="165"/>
      <c r="J273" s="33"/>
      <c r="K273" s="33"/>
      <c r="L273" s="34"/>
      <c r="M273" s="166"/>
      <c r="N273" s="167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177</v>
      </c>
      <c r="AU273" s="18" t="s">
        <v>84</v>
      </c>
    </row>
    <row r="274" spans="1:65" s="14" customFormat="1">
      <c r="B274" s="176"/>
      <c r="D274" s="163" t="s">
        <v>179</v>
      </c>
      <c r="E274" s="177" t="s">
        <v>1</v>
      </c>
      <c r="F274" s="178" t="s">
        <v>1617</v>
      </c>
      <c r="H274" s="179">
        <v>1.89</v>
      </c>
      <c r="I274" s="180"/>
      <c r="L274" s="176"/>
      <c r="M274" s="181"/>
      <c r="N274" s="182"/>
      <c r="O274" s="182"/>
      <c r="P274" s="182"/>
      <c r="Q274" s="182"/>
      <c r="R274" s="182"/>
      <c r="S274" s="182"/>
      <c r="T274" s="183"/>
      <c r="AT274" s="177" t="s">
        <v>179</v>
      </c>
      <c r="AU274" s="177" t="s">
        <v>84</v>
      </c>
      <c r="AV274" s="14" t="s">
        <v>84</v>
      </c>
      <c r="AW274" s="14" t="s">
        <v>31</v>
      </c>
      <c r="AX274" s="14" t="s">
        <v>82</v>
      </c>
      <c r="AY274" s="177" t="s">
        <v>168</v>
      </c>
    </row>
    <row r="275" spans="1:65" s="2" customFormat="1" ht="24.2" customHeight="1">
      <c r="A275" s="33"/>
      <c r="B275" s="149"/>
      <c r="C275" s="150" t="s">
        <v>459</v>
      </c>
      <c r="D275" s="150" t="s">
        <v>170</v>
      </c>
      <c r="E275" s="151" t="s">
        <v>1618</v>
      </c>
      <c r="F275" s="152" t="s">
        <v>1619</v>
      </c>
      <c r="G275" s="153" t="s">
        <v>488</v>
      </c>
      <c r="H275" s="154">
        <v>1E-3</v>
      </c>
      <c r="I275" s="155"/>
      <c r="J275" s="156">
        <f>ROUND(I275*H275,2)</f>
        <v>0</v>
      </c>
      <c r="K275" s="152" t="s">
        <v>187</v>
      </c>
      <c r="L275" s="34"/>
      <c r="M275" s="157" t="s">
        <v>1</v>
      </c>
      <c r="N275" s="158" t="s">
        <v>40</v>
      </c>
      <c r="O275" s="59"/>
      <c r="P275" s="159">
        <f>O275*H275</f>
        <v>0</v>
      </c>
      <c r="Q275" s="159">
        <v>0.85540000000000005</v>
      </c>
      <c r="R275" s="159">
        <f>Q275*H275</f>
        <v>8.5540000000000008E-4</v>
      </c>
      <c r="S275" s="159">
        <v>0</v>
      </c>
      <c r="T275" s="16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1" t="s">
        <v>108</v>
      </c>
      <c r="AT275" s="161" t="s">
        <v>170</v>
      </c>
      <c r="AU275" s="161" t="s">
        <v>84</v>
      </c>
      <c r="AY275" s="18" t="s">
        <v>168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8" t="s">
        <v>82</v>
      </c>
      <c r="BK275" s="162">
        <f>ROUND(I275*H275,2)</f>
        <v>0</v>
      </c>
      <c r="BL275" s="18" t="s">
        <v>108</v>
      </c>
      <c r="BM275" s="161" t="s">
        <v>1620</v>
      </c>
    </row>
    <row r="276" spans="1:65" s="2" customFormat="1" ht="19.5">
      <c r="A276" s="33"/>
      <c r="B276" s="34"/>
      <c r="C276" s="33"/>
      <c r="D276" s="163" t="s">
        <v>175</v>
      </c>
      <c r="E276" s="33"/>
      <c r="F276" s="164" t="s">
        <v>1621</v>
      </c>
      <c r="G276" s="33"/>
      <c r="H276" s="33"/>
      <c r="I276" s="165"/>
      <c r="J276" s="33"/>
      <c r="K276" s="33"/>
      <c r="L276" s="34"/>
      <c r="M276" s="166"/>
      <c r="N276" s="167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175</v>
      </c>
      <c r="AU276" s="18" t="s">
        <v>84</v>
      </c>
    </row>
    <row r="277" spans="1:65" s="2" customFormat="1" ht="19.5">
      <c r="A277" s="33"/>
      <c r="B277" s="34"/>
      <c r="C277" s="33"/>
      <c r="D277" s="163" t="s">
        <v>177</v>
      </c>
      <c r="E277" s="33"/>
      <c r="F277" s="168" t="s">
        <v>1555</v>
      </c>
      <c r="G277" s="33"/>
      <c r="H277" s="33"/>
      <c r="I277" s="165"/>
      <c r="J277" s="33"/>
      <c r="K277" s="33"/>
      <c r="L277" s="34"/>
      <c r="M277" s="166"/>
      <c r="N277" s="167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177</v>
      </c>
      <c r="AU277" s="18" t="s">
        <v>84</v>
      </c>
    </row>
    <row r="278" spans="1:65" s="14" customFormat="1">
      <c r="B278" s="176"/>
      <c r="D278" s="163" t="s">
        <v>179</v>
      </c>
      <c r="E278" s="177" t="s">
        <v>1</v>
      </c>
      <c r="F278" s="178" t="s">
        <v>1622</v>
      </c>
      <c r="H278" s="179">
        <v>1E-3</v>
      </c>
      <c r="I278" s="180"/>
      <c r="L278" s="176"/>
      <c r="M278" s="181"/>
      <c r="N278" s="182"/>
      <c r="O278" s="182"/>
      <c r="P278" s="182"/>
      <c r="Q278" s="182"/>
      <c r="R278" s="182"/>
      <c r="S278" s="182"/>
      <c r="T278" s="183"/>
      <c r="AT278" s="177" t="s">
        <v>179</v>
      </c>
      <c r="AU278" s="177" t="s">
        <v>84</v>
      </c>
      <c r="AV278" s="14" t="s">
        <v>84</v>
      </c>
      <c r="AW278" s="14" t="s">
        <v>31</v>
      </c>
      <c r="AX278" s="14" t="s">
        <v>82</v>
      </c>
      <c r="AY278" s="177" t="s">
        <v>168</v>
      </c>
    </row>
    <row r="279" spans="1:65" s="12" customFormat="1" ht="22.9" customHeight="1">
      <c r="B279" s="136"/>
      <c r="D279" s="137" t="s">
        <v>74</v>
      </c>
      <c r="E279" s="147" t="s">
        <v>217</v>
      </c>
      <c r="F279" s="147" t="s">
        <v>711</v>
      </c>
      <c r="I279" s="139"/>
      <c r="J279" s="148">
        <f>BK279</f>
        <v>0</v>
      </c>
      <c r="L279" s="136"/>
      <c r="M279" s="141"/>
      <c r="N279" s="142"/>
      <c r="O279" s="142"/>
      <c r="P279" s="143">
        <f>SUM(P280:P298)</f>
        <v>0</v>
      </c>
      <c r="Q279" s="142"/>
      <c r="R279" s="143">
        <f>SUM(R280:R298)</f>
        <v>0</v>
      </c>
      <c r="S279" s="142"/>
      <c r="T279" s="144">
        <f>SUM(T280:T298)</f>
        <v>0</v>
      </c>
      <c r="AR279" s="137" t="s">
        <v>82</v>
      </c>
      <c r="AT279" s="145" t="s">
        <v>74</v>
      </c>
      <c r="AU279" s="145" t="s">
        <v>82</v>
      </c>
      <c r="AY279" s="137" t="s">
        <v>168</v>
      </c>
      <c r="BK279" s="146">
        <f>SUM(BK280:BK298)</f>
        <v>0</v>
      </c>
    </row>
    <row r="280" spans="1:65" s="2" customFormat="1" ht="24.2" customHeight="1">
      <c r="A280" s="33"/>
      <c r="B280" s="149"/>
      <c r="C280" s="150" t="s">
        <v>465</v>
      </c>
      <c r="D280" s="150" t="s">
        <v>170</v>
      </c>
      <c r="E280" s="151" t="s">
        <v>713</v>
      </c>
      <c r="F280" s="152" t="s">
        <v>714</v>
      </c>
      <c r="G280" s="153" t="s">
        <v>173</v>
      </c>
      <c r="H280" s="154">
        <v>447.33</v>
      </c>
      <c r="I280" s="155"/>
      <c r="J280" s="156">
        <f>ROUND(I280*H280,2)</f>
        <v>0</v>
      </c>
      <c r="K280" s="152" t="s">
        <v>187</v>
      </c>
      <c r="L280" s="34"/>
      <c r="M280" s="157" t="s">
        <v>1</v>
      </c>
      <c r="N280" s="158" t="s">
        <v>40</v>
      </c>
      <c r="O280" s="59"/>
      <c r="P280" s="159">
        <f>O280*H280</f>
        <v>0</v>
      </c>
      <c r="Q280" s="159">
        <v>0</v>
      </c>
      <c r="R280" s="159">
        <f>Q280*H280</f>
        <v>0</v>
      </c>
      <c r="S280" s="159">
        <v>0</v>
      </c>
      <c r="T280" s="16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1" t="s">
        <v>108</v>
      </c>
      <c r="AT280" s="161" t="s">
        <v>170</v>
      </c>
      <c r="AU280" s="161" t="s">
        <v>84</v>
      </c>
      <c r="AY280" s="18" t="s">
        <v>168</v>
      </c>
      <c r="BE280" s="162">
        <f>IF(N280="základní",J280,0)</f>
        <v>0</v>
      </c>
      <c r="BF280" s="162">
        <f>IF(N280="snížená",J280,0)</f>
        <v>0</v>
      </c>
      <c r="BG280" s="162">
        <f>IF(N280="zákl. přenesená",J280,0)</f>
        <v>0</v>
      </c>
      <c r="BH280" s="162">
        <f>IF(N280="sníž. přenesená",J280,0)</f>
        <v>0</v>
      </c>
      <c r="BI280" s="162">
        <f>IF(N280="nulová",J280,0)</f>
        <v>0</v>
      </c>
      <c r="BJ280" s="18" t="s">
        <v>82</v>
      </c>
      <c r="BK280" s="162">
        <f>ROUND(I280*H280,2)</f>
        <v>0</v>
      </c>
      <c r="BL280" s="18" t="s">
        <v>108</v>
      </c>
      <c r="BM280" s="161" t="s">
        <v>1623</v>
      </c>
    </row>
    <row r="281" spans="1:65" s="2" customFormat="1" ht="19.5">
      <c r="A281" s="33"/>
      <c r="B281" s="34"/>
      <c r="C281" s="33"/>
      <c r="D281" s="163" t="s">
        <v>175</v>
      </c>
      <c r="E281" s="33"/>
      <c r="F281" s="164" t="s">
        <v>716</v>
      </c>
      <c r="G281" s="33"/>
      <c r="H281" s="33"/>
      <c r="I281" s="165"/>
      <c r="J281" s="33"/>
      <c r="K281" s="33"/>
      <c r="L281" s="34"/>
      <c r="M281" s="166"/>
      <c r="N281" s="167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175</v>
      </c>
      <c r="AU281" s="18" t="s">
        <v>84</v>
      </c>
    </row>
    <row r="282" spans="1:65" s="2" customFormat="1" ht="19.5">
      <c r="A282" s="33"/>
      <c r="B282" s="34"/>
      <c r="C282" s="33"/>
      <c r="D282" s="163" t="s">
        <v>177</v>
      </c>
      <c r="E282" s="33"/>
      <c r="F282" s="168" t="s">
        <v>1555</v>
      </c>
      <c r="G282" s="33"/>
      <c r="H282" s="33"/>
      <c r="I282" s="165"/>
      <c r="J282" s="33"/>
      <c r="K282" s="33"/>
      <c r="L282" s="34"/>
      <c r="M282" s="166"/>
      <c r="N282" s="167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177</v>
      </c>
      <c r="AU282" s="18" t="s">
        <v>84</v>
      </c>
    </row>
    <row r="283" spans="1:65" s="13" customFormat="1">
      <c r="B283" s="169"/>
      <c r="D283" s="163" t="s">
        <v>179</v>
      </c>
      <c r="E283" s="170" t="s">
        <v>1</v>
      </c>
      <c r="F283" s="171" t="s">
        <v>717</v>
      </c>
      <c r="H283" s="170" t="s">
        <v>1</v>
      </c>
      <c r="I283" s="172"/>
      <c r="L283" s="169"/>
      <c r="M283" s="173"/>
      <c r="N283" s="174"/>
      <c r="O283" s="174"/>
      <c r="P283" s="174"/>
      <c r="Q283" s="174"/>
      <c r="R283" s="174"/>
      <c r="S283" s="174"/>
      <c r="T283" s="175"/>
      <c r="AT283" s="170" t="s">
        <v>179</v>
      </c>
      <c r="AU283" s="170" t="s">
        <v>84</v>
      </c>
      <c r="AV283" s="13" t="s">
        <v>82</v>
      </c>
      <c r="AW283" s="13" t="s">
        <v>31</v>
      </c>
      <c r="AX283" s="13" t="s">
        <v>75</v>
      </c>
      <c r="AY283" s="170" t="s">
        <v>168</v>
      </c>
    </row>
    <row r="284" spans="1:65" s="14" customFormat="1">
      <c r="B284" s="176"/>
      <c r="D284" s="163" t="s">
        <v>179</v>
      </c>
      <c r="E284" s="177" t="s">
        <v>1</v>
      </c>
      <c r="F284" s="178" t="s">
        <v>1624</v>
      </c>
      <c r="H284" s="179">
        <v>447.33</v>
      </c>
      <c r="I284" s="180"/>
      <c r="L284" s="176"/>
      <c r="M284" s="181"/>
      <c r="N284" s="182"/>
      <c r="O284" s="182"/>
      <c r="P284" s="182"/>
      <c r="Q284" s="182"/>
      <c r="R284" s="182"/>
      <c r="S284" s="182"/>
      <c r="T284" s="183"/>
      <c r="AT284" s="177" t="s">
        <v>179</v>
      </c>
      <c r="AU284" s="177" t="s">
        <v>84</v>
      </c>
      <c r="AV284" s="14" t="s">
        <v>84</v>
      </c>
      <c r="AW284" s="14" t="s">
        <v>31</v>
      </c>
      <c r="AX284" s="14" t="s">
        <v>82</v>
      </c>
      <c r="AY284" s="177" t="s">
        <v>168</v>
      </c>
    </row>
    <row r="285" spans="1:65" s="2" customFormat="1" ht="24.2" customHeight="1">
      <c r="A285" s="33"/>
      <c r="B285" s="149"/>
      <c r="C285" s="150" t="s">
        <v>470</v>
      </c>
      <c r="D285" s="150" t="s">
        <v>170</v>
      </c>
      <c r="E285" s="151" t="s">
        <v>720</v>
      </c>
      <c r="F285" s="152" t="s">
        <v>721</v>
      </c>
      <c r="G285" s="153" t="s">
        <v>173</v>
      </c>
      <c r="H285" s="154">
        <v>516.15</v>
      </c>
      <c r="I285" s="155"/>
      <c r="J285" s="156">
        <f>ROUND(I285*H285,2)</f>
        <v>0</v>
      </c>
      <c r="K285" s="152" t="s">
        <v>1</v>
      </c>
      <c r="L285" s="34"/>
      <c r="M285" s="157" t="s">
        <v>1</v>
      </c>
      <c r="N285" s="158" t="s">
        <v>40</v>
      </c>
      <c r="O285" s="59"/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108</v>
      </c>
      <c r="AT285" s="161" t="s">
        <v>170</v>
      </c>
      <c r="AU285" s="161" t="s">
        <v>84</v>
      </c>
      <c r="AY285" s="18" t="s">
        <v>168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8" t="s">
        <v>82</v>
      </c>
      <c r="BK285" s="162">
        <f>ROUND(I285*H285,2)</f>
        <v>0</v>
      </c>
      <c r="BL285" s="18" t="s">
        <v>108</v>
      </c>
      <c r="BM285" s="161" t="s">
        <v>1625</v>
      </c>
    </row>
    <row r="286" spans="1:65" s="2" customFormat="1" ht="19.5">
      <c r="A286" s="33"/>
      <c r="B286" s="34"/>
      <c r="C286" s="33"/>
      <c r="D286" s="163" t="s">
        <v>175</v>
      </c>
      <c r="E286" s="33"/>
      <c r="F286" s="164" t="s">
        <v>723</v>
      </c>
      <c r="G286" s="33"/>
      <c r="H286" s="33"/>
      <c r="I286" s="165"/>
      <c r="J286" s="33"/>
      <c r="K286" s="33"/>
      <c r="L286" s="34"/>
      <c r="M286" s="166"/>
      <c r="N286" s="167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175</v>
      </c>
      <c r="AU286" s="18" t="s">
        <v>84</v>
      </c>
    </row>
    <row r="287" spans="1:65" s="2" customFormat="1" ht="19.5">
      <c r="A287" s="33"/>
      <c r="B287" s="34"/>
      <c r="C287" s="33"/>
      <c r="D287" s="163" t="s">
        <v>177</v>
      </c>
      <c r="E287" s="33"/>
      <c r="F287" s="168" t="s">
        <v>1555</v>
      </c>
      <c r="G287" s="33"/>
      <c r="H287" s="33"/>
      <c r="I287" s="165"/>
      <c r="J287" s="33"/>
      <c r="K287" s="33"/>
      <c r="L287" s="34"/>
      <c r="M287" s="166"/>
      <c r="N287" s="167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177</v>
      </c>
      <c r="AU287" s="18" t="s">
        <v>84</v>
      </c>
    </row>
    <row r="288" spans="1:65" s="13" customFormat="1">
      <c r="B288" s="169"/>
      <c r="D288" s="163" t="s">
        <v>179</v>
      </c>
      <c r="E288" s="170" t="s">
        <v>1</v>
      </c>
      <c r="F288" s="171" t="s">
        <v>724</v>
      </c>
      <c r="H288" s="170" t="s">
        <v>1</v>
      </c>
      <c r="I288" s="172"/>
      <c r="L288" s="169"/>
      <c r="M288" s="173"/>
      <c r="N288" s="174"/>
      <c r="O288" s="174"/>
      <c r="P288" s="174"/>
      <c r="Q288" s="174"/>
      <c r="R288" s="174"/>
      <c r="S288" s="174"/>
      <c r="T288" s="175"/>
      <c r="AT288" s="170" t="s">
        <v>179</v>
      </c>
      <c r="AU288" s="170" t="s">
        <v>84</v>
      </c>
      <c r="AV288" s="13" t="s">
        <v>82</v>
      </c>
      <c r="AW288" s="13" t="s">
        <v>31</v>
      </c>
      <c r="AX288" s="13" t="s">
        <v>75</v>
      </c>
      <c r="AY288" s="170" t="s">
        <v>168</v>
      </c>
    </row>
    <row r="289" spans="1:65" s="14" customFormat="1">
      <c r="B289" s="176"/>
      <c r="D289" s="163" t="s">
        <v>179</v>
      </c>
      <c r="E289" s="177" t="s">
        <v>1</v>
      </c>
      <c r="F289" s="178" t="s">
        <v>1626</v>
      </c>
      <c r="H289" s="179">
        <v>516.15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7" t="s">
        <v>179</v>
      </c>
      <c r="AU289" s="177" t="s">
        <v>84</v>
      </c>
      <c r="AV289" s="14" t="s">
        <v>84</v>
      </c>
      <c r="AW289" s="14" t="s">
        <v>31</v>
      </c>
      <c r="AX289" s="14" t="s">
        <v>82</v>
      </c>
      <c r="AY289" s="177" t="s">
        <v>168</v>
      </c>
    </row>
    <row r="290" spans="1:65" s="2" customFormat="1" ht="24.2" customHeight="1">
      <c r="A290" s="33"/>
      <c r="B290" s="149"/>
      <c r="C290" s="150" t="s">
        <v>485</v>
      </c>
      <c r="D290" s="150" t="s">
        <v>170</v>
      </c>
      <c r="E290" s="151" t="s">
        <v>726</v>
      </c>
      <c r="F290" s="152" t="s">
        <v>727</v>
      </c>
      <c r="G290" s="153" t="s">
        <v>173</v>
      </c>
      <c r="H290" s="154">
        <v>516.15</v>
      </c>
      <c r="I290" s="155"/>
      <c r="J290" s="156">
        <f>ROUND(I290*H290,2)</f>
        <v>0</v>
      </c>
      <c r="K290" s="152" t="s">
        <v>187</v>
      </c>
      <c r="L290" s="34"/>
      <c r="M290" s="157" t="s">
        <v>1</v>
      </c>
      <c r="N290" s="158" t="s">
        <v>40</v>
      </c>
      <c r="O290" s="59"/>
      <c r="P290" s="159">
        <f>O290*H290</f>
        <v>0</v>
      </c>
      <c r="Q290" s="159">
        <v>0</v>
      </c>
      <c r="R290" s="159">
        <f>Q290*H290</f>
        <v>0</v>
      </c>
      <c r="S290" s="159">
        <v>0</v>
      </c>
      <c r="T290" s="16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1" t="s">
        <v>108</v>
      </c>
      <c r="AT290" s="161" t="s">
        <v>170</v>
      </c>
      <c r="AU290" s="161" t="s">
        <v>84</v>
      </c>
      <c r="AY290" s="18" t="s">
        <v>168</v>
      </c>
      <c r="BE290" s="162">
        <f>IF(N290="základní",J290,0)</f>
        <v>0</v>
      </c>
      <c r="BF290" s="162">
        <f>IF(N290="snížená",J290,0)</f>
        <v>0</v>
      </c>
      <c r="BG290" s="162">
        <f>IF(N290="zákl. přenesená",J290,0)</f>
        <v>0</v>
      </c>
      <c r="BH290" s="162">
        <f>IF(N290="sníž. přenesená",J290,0)</f>
        <v>0</v>
      </c>
      <c r="BI290" s="162">
        <f>IF(N290="nulová",J290,0)</f>
        <v>0</v>
      </c>
      <c r="BJ290" s="18" t="s">
        <v>82</v>
      </c>
      <c r="BK290" s="162">
        <f>ROUND(I290*H290,2)</f>
        <v>0</v>
      </c>
      <c r="BL290" s="18" t="s">
        <v>108</v>
      </c>
      <c r="BM290" s="161" t="s">
        <v>1627</v>
      </c>
    </row>
    <row r="291" spans="1:65" s="2" customFormat="1" ht="19.5">
      <c r="A291" s="33"/>
      <c r="B291" s="34"/>
      <c r="C291" s="33"/>
      <c r="D291" s="163" t="s">
        <v>175</v>
      </c>
      <c r="E291" s="33"/>
      <c r="F291" s="164" t="s">
        <v>729</v>
      </c>
      <c r="G291" s="33"/>
      <c r="H291" s="33"/>
      <c r="I291" s="165"/>
      <c r="J291" s="33"/>
      <c r="K291" s="33"/>
      <c r="L291" s="34"/>
      <c r="M291" s="166"/>
      <c r="N291" s="167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175</v>
      </c>
      <c r="AU291" s="18" t="s">
        <v>84</v>
      </c>
    </row>
    <row r="292" spans="1:65" s="2" customFormat="1" ht="19.5">
      <c r="A292" s="33"/>
      <c r="B292" s="34"/>
      <c r="C292" s="33"/>
      <c r="D292" s="163" t="s">
        <v>177</v>
      </c>
      <c r="E292" s="33"/>
      <c r="F292" s="168" t="s">
        <v>1555</v>
      </c>
      <c r="G292" s="33"/>
      <c r="H292" s="33"/>
      <c r="I292" s="165"/>
      <c r="J292" s="33"/>
      <c r="K292" s="33"/>
      <c r="L292" s="34"/>
      <c r="M292" s="166"/>
      <c r="N292" s="167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177</v>
      </c>
      <c r="AU292" s="18" t="s">
        <v>84</v>
      </c>
    </row>
    <row r="293" spans="1:65" s="13" customFormat="1">
      <c r="B293" s="169"/>
      <c r="D293" s="163" t="s">
        <v>179</v>
      </c>
      <c r="E293" s="170" t="s">
        <v>1</v>
      </c>
      <c r="F293" s="171" t="s">
        <v>730</v>
      </c>
      <c r="H293" s="170" t="s">
        <v>1</v>
      </c>
      <c r="I293" s="172"/>
      <c r="L293" s="169"/>
      <c r="M293" s="173"/>
      <c r="N293" s="174"/>
      <c r="O293" s="174"/>
      <c r="P293" s="174"/>
      <c r="Q293" s="174"/>
      <c r="R293" s="174"/>
      <c r="S293" s="174"/>
      <c r="T293" s="175"/>
      <c r="AT293" s="170" t="s">
        <v>179</v>
      </c>
      <c r="AU293" s="170" t="s">
        <v>84</v>
      </c>
      <c r="AV293" s="13" t="s">
        <v>82</v>
      </c>
      <c r="AW293" s="13" t="s">
        <v>31</v>
      </c>
      <c r="AX293" s="13" t="s">
        <v>75</v>
      </c>
      <c r="AY293" s="170" t="s">
        <v>168</v>
      </c>
    </row>
    <row r="294" spans="1:65" s="13" customFormat="1">
      <c r="B294" s="169"/>
      <c r="D294" s="163" t="s">
        <v>179</v>
      </c>
      <c r="E294" s="170" t="s">
        <v>1</v>
      </c>
      <c r="F294" s="171" t="s">
        <v>731</v>
      </c>
      <c r="H294" s="170" t="s">
        <v>1</v>
      </c>
      <c r="I294" s="172"/>
      <c r="L294" s="169"/>
      <c r="M294" s="173"/>
      <c r="N294" s="174"/>
      <c r="O294" s="174"/>
      <c r="P294" s="174"/>
      <c r="Q294" s="174"/>
      <c r="R294" s="174"/>
      <c r="S294" s="174"/>
      <c r="T294" s="175"/>
      <c r="AT294" s="170" t="s">
        <v>179</v>
      </c>
      <c r="AU294" s="170" t="s">
        <v>84</v>
      </c>
      <c r="AV294" s="13" t="s">
        <v>82</v>
      </c>
      <c r="AW294" s="13" t="s">
        <v>31</v>
      </c>
      <c r="AX294" s="13" t="s">
        <v>75</v>
      </c>
      <c r="AY294" s="170" t="s">
        <v>168</v>
      </c>
    </row>
    <row r="295" spans="1:65" s="14" customFormat="1">
      <c r="B295" s="176"/>
      <c r="D295" s="163" t="s">
        <v>179</v>
      </c>
      <c r="E295" s="177" t="s">
        <v>1</v>
      </c>
      <c r="F295" s="178" t="s">
        <v>1628</v>
      </c>
      <c r="H295" s="179">
        <v>223.66499999999999</v>
      </c>
      <c r="I295" s="180"/>
      <c r="L295" s="176"/>
      <c r="M295" s="181"/>
      <c r="N295" s="182"/>
      <c r="O295" s="182"/>
      <c r="P295" s="182"/>
      <c r="Q295" s="182"/>
      <c r="R295" s="182"/>
      <c r="S295" s="182"/>
      <c r="T295" s="183"/>
      <c r="AT295" s="177" t="s">
        <v>179</v>
      </c>
      <c r="AU295" s="177" t="s">
        <v>84</v>
      </c>
      <c r="AV295" s="14" t="s">
        <v>84</v>
      </c>
      <c r="AW295" s="14" t="s">
        <v>31</v>
      </c>
      <c r="AX295" s="14" t="s">
        <v>75</v>
      </c>
      <c r="AY295" s="177" t="s">
        <v>168</v>
      </c>
    </row>
    <row r="296" spans="1:65" s="13" customFormat="1">
      <c r="B296" s="169"/>
      <c r="D296" s="163" t="s">
        <v>179</v>
      </c>
      <c r="E296" s="170" t="s">
        <v>1</v>
      </c>
      <c r="F296" s="171" t="s">
        <v>1370</v>
      </c>
      <c r="H296" s="170" t="s">
        <v>1</v>
      </c>
      <c r="I296" s="172"/>
      <c r="L296" s="169"/>
      <c r="M296" s="173"/>
      <c r="N296" s="174"/>
      <c r="O296" s="174"/>
      <c r="P296" s="174"/>
      <c r="Q296" s="174"/>
      <c r="R296" s="174"/>
      <c r="S296" s="174"/>
      <c r="T296" s="175"/>
      <c r="AT296" s="170" t="s">
        <v>179</v>
      </c>
      <c r="AU296" s="170" t="s">
        <v>84</v>
      </c>
      <c r="AV296" s="13" t="s">
        <v>82</v>
      </c>
      <c r="AW296" s="13" t="s">
        <v>31</v>
      </c>
      <c r="AX296" s="13" t="s">
        <v>75</v>
      </c>
      <c r="AY296" s="170" t="s">
        <v>168</v>
      </c>
    </row>
    <row r="297" spans="1:65" s="14" customFormat="1">
      <c r="B297" s="176"/>
      <c r="D297" s="163" t="s">
        <v>179</v>
      </c>
      <c r="E297" s="177" t="s">
        <v>1</v>
      </c>
      <c r="F297" s="178" t="s">
        <v>1629</v>
      </c>
      <c r="H297" s="179">
        <v>292.48500000000001</v>
      </c>
      <c r="I297" s="180"/>
      <c r="L297" s="176"/>
      <c r="M297" s="181"/>
      <c r="N297" s="182"/>
      <c r="O297" s="182"/>
      <c r="P297" s="182"/>
      <c r="Q297" s="182"/>
      <c r="R297" s="182"/>
      <c r="S297" s="182"/>
      <c r="T297" s="183"/>
      <c r="AT297" s="177" t="s">
        <v>179</v>
      </c>
      <c r="AU297" s="177" t="s">
        <v>84</v>
      </c>
      <c r="AV297" s="14" t="s">
        <v>84</v>
      </c>
      <c r="AW297" s="14" t="s">
        <v>31</v>
      </c>
      <c r="AX297" s="14" t="s">
        <v>75</v>
      </c>
      <c r="AY297" s="177" t="s">
        <v>168</v>
      </c>
    </row>
    <row r="298" spans="1:65" s="15" customFormat="1">
      <c r="B298" s="184"/>
      <c r="D298" s="163" t="s">
        <v>179</v>
      </c>
      <c r="E298" s="185" t="s">
        <v>1</v>
      </c>
      <c r="F298" s="186" t="s">
        <v>184</v>
      </c>
      <c r="H298" s="187">
        <v>516.15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5" t="s">
        <v>179</v>
      </c>
      <c r="AU298" s="185" t="s">
        <v>84</v>
      </c>
      <c r="AV298" s="15" t="s">
        <v>108</v>
      </c>
      <c r="AW298" s="15" t="s">
        <v>31</v>
      </c>
      <c r="AX298" s="15" t="s">
        <v>82</v>
      </c>
      <c r="AY298" s="185" t="s">
        <v>168</v>
      </c>
    </row>
    <row r="299" spans="1:65" s="12" customFormat="1" ht="22.9" customHeight="1">
      <c r="B299" s="136"/>
      <c r="D299" s="137" t="s">
        <v>74</v>
      </c>
      <c r="E299" s="147" t="s">
        <v>244</v>
      </c>
      <c r="F299" s="147" t="s">
        <v>732</v>
      </c>
      <c r="I299" s="139"/>
      <c r="J299" s="148">
        <f>BK299</f>
        <v>0</v>
      </c>
      <c r="L299" s="136"/>
      <c r="M299" s="141"/>
      <c r="N299" s="142"/>
      <c r="O299" s="142"/>
      <c r="P299" s="143">
        <f>SUM(P300:P481)</f>
        <v>0</v>
      </c>
      <c r="Q299" s="142"/>
      <c r="R299" s="143">
        <f>SUM(R300:R481)</f>
        <v>4.6474259</v>
      </c>
      <c r="S299" s="142"/>
      <c r="T299" s="144">
        <f>SUM(T300:T481)</f>
        <v>0.66414999999999991</v>
      </c>
      <c r="AR299" s="137" t="s">
        <v>82</v>
      </c>
      <c r="AT299" s="145" t="s">
        <v>74</v>
      </c>
      <c r="AU299" s="145" t="s">
        <v>82</v>
      </c>
      <c r="AY299" s="137" t="s">
        <v>168</v>
      </c>
      <c r="BK299" s="146">
        <f>SUM(BK300:BK481)</f>
        <v>0</v>
      </c>
    </row>
    <row r="300" spans="1:65" s="2" customFormat="1" ht="21.75" customHeight="1">
      <c r="A300" s="33"/>
      <c r="B300" s="149"/>
      <c r="C300" s="150" t="s">
        <v>493</v>
      </c>
      <c r="D300" s="150" t="s">
        <v>170</v>
      </c>
      <c r="E300" s="151" t="s">
        <v>1630</v>
      </c>
      <c r="F300" s="152" t="s">
        <v>1631</v>
      </c>
      <c r="G300" s="153" t="s">
        <v>254</v>
      </c>
      <c r="H300" s="154">
        <v>14</v>
      </c>
      <c r="I300" s="155"/>
      <c r="J300" s="156">
        <f>ROUND(I300*H300,2)</f>
        <v>0</v>
      </c>
      <c r="K300" s="152" t="s">
        <v>187</v>
      </c>
      <c r="L300" s="34"/>
      <c r="M300" s="157" t="s">
        <v>1</v>
      </c>
      <c r="N300" s="158" t="s">
        <v>40</v>
      </c>
      <c r="O300" s="59"/>
      <c r="P300" s="159">
        <f>O300*H300</f>
        <v>0</v>
      </c>
      <c r="Q300" s="159">
        <v>0</v>
      </c>
      <c r="R300" s="159">
        <f>Q300*H300</f>
        <v>0</v>
      </c>
      <c r="S300" s="159">
        <v>4.3999999999999997E-2</v>
      </c>
      <c r="T300" s="160">
        <f>S300*H300</f>
        <v>0.61599999999999999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1" t="s">
        <v>108</v>
      </c>
      <c r="AT300" s="161" t="s">
        <v>170</v>
      </c>
      <c r="AU300" s="161" t="s">
        <v>84</v>
      </c>
      <c r="AY300" s="18" t="s">
        <v>168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82</v>
      </c>
      <c r="BK300" s="162">
        <f>ROUND(I300*H300,2)</f>
        <v>0</v>
      </c>
      <c r="BL300" s="18" t="s">
        <v>108</v>
      </c>
      <c r="BM300" s="161" t="s">
        <v>1632</v>
      </c>
    </row>
    <row r="301" spans="1:65" s="2" customFormat="1" ht="19.5">
      <c r="A301" s="33"/>
      <c r="B301" s="34"/>
      <c r="C301" s="33"/>
      <c r="D301" s="163" t="s">
        <v>175</v>
      </c>
      <c r="E301" s="33"/>
      <c r="F301" s="164" t="s">
        <v>1633</v>
      </c>
      <c r="G301" s="33"/>
      <c r="H301" s="33"/>
      <c r="I301" s="165"/>
      <c r="J301" s="33"/>
      <c r="K301" s="33"/>
      <c r="L301" s="34"/>
      <c r="M301" s="166"/>
      <c r="N301" s="167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175</v>
      </c>
      <c r="AU301" s="18" t="s">
        <v>84</v>
      </c>
    </row>
    <row r="302" spans="1:65" s="2" customFormat="1" ht="19.5">
      <c r="A302" s="33"/>
      <c r="B302" s="34"/>
      <c r="C302" s="33"/>
      <c r="D302" s="163" t="s">
        <v>177</v>
      </c>
      <c r="E302" s="33"/>
      <c r="F302" s="168" t="s">
        <v>1555</v>
      </c>
      <c r="G302" s="33"/>
      <c r="H302" s="33"/>
      <c r="I302" s="165"/>
      <c r="J302" s="33"/>
      <c r="K302" s="33"/>
      <c r="L302" s="34"/>
      <c r="M302" s="166"/>
      <c r="N302" s="167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177</v>
      </c>
      <c r="AU302" s="18" t="s">
        <v>84</v>
      </c>
    </row>
    <row r="303" spans="1:65" s="14" customFormat="1">
      <c r="B303" s="176"/>
      <c r="D303" s="163" t="s">
        <v>179</v>
      </c>
      <c r="E303" s="177" t="s">
        <v>1</v>
      </c>
      <c r="F303" s="178" t="s">
        <v>288</v>
      </c>
      <c r="H303" s="179">
        <v>14</v>
      </c>
      <c r="I303" s="180"/>
      <c r="L303" s="176"/>
      <c r="M303" s="181"/>
      <c r="N303" s="182"/>
      <c r="O303" s="182"/>
      <c r="P303" s="182"/>
      <c r="Q303" s="182"/>
      <c r="R303" s="182"/>
      <c r="S303" s="182"/>
      <c r="T303" s="183"/>
      <c r="AT303" s="177" t="s">
        <v>179</v>
      </c>
      <c r="AU303" s="177" t="s">
        <v>84</v>
      </c>
      <c r="AV303" s="14" t="s">
        <v>84</v>
      </c>
      <c r="AW303" s="14" t="s">
        <v>31</v>
      </c>
      <c r="AX303" s="14" t="s">
        <v>82</v>
      </c>
      <c r="AY303" s="177" t="s">
        <v>168</v>
      </c>
    </row>
    <row r="304" spans="1:65" s="2" customFormat="1" ht="24.2" customHeight="1">
      <c r="A304" s="33"/>
      <c r="B304" s="149"/>
      <c r="C304" s="150" t="s">
        <v>522</v>
      </c>
      <c r="D304" s="150" t="s">
        <v>170</v>
      </c>
      <c r="E304" s="151" t="s">
        <v>1634</v>
      </c>
      <c r="F304" s="152" t="s">
        <v>1635</v>
      </c>
      <c r="G304" s="153" t="s">
        <v>670</v>
      </c>
      <c r="H304" s="154">
        <v>3</v>
      </c>
      <c r="I304" s="155"/>
      <c r="J304" s="156">
        <f>ROUND(I304*H304,2)</f>
        <v>0</v>
      </c>
      <c r="K304" s="152" t="s">
        <v>187</v>
      </c>
      <c r="L304" s="34"/>
      <c r="M304" s="157" t="s">
        <v>1</v>
      </c>
      <c r="N304" s="158" t="s">
        <v>40</v>
      </c>
      <c r="O304" s="59"/>
      <c r="P304" s="159">
        <f>O304*H304</f>
        <v>0</v>
      </c>
      <c r="Q304" s="159">
        <v>1.67E-3</v>
      </c>
      <c r="R304" s="159">
        <f>Q304*H304</f>
        <v>5.0100000000000006E-3</v>
      </c>
      <c r="S304" s="159">
        <v>0</v>
      </c>
      <c r="T304" s="160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1" t="s">
        <v>108</v>
      </c>
      <c r="AT304" s="161" t="s">
        <v>170</v>
      </c>
      <c r="AU304" s="161" t="s">
        <v>84</v>
      </c>
      <c r="AY304" s="18" t="s">
        <v>168</v>
      </c>
      <c r="BE304" s="162">
        <f>IF(N304="základní",J304,0)</f>
        <v>0</v>
      </c>
      <c r="BF304" s="162">
        <f>IF(N304="snížená",J304,0)</f>
        <v>0</v>
      </c>
      <c r="BG304" s="162">
        <f>IF(N304="zákl. přenesená",J304,0)</f>
        <v>0</v>
      </c>
      <c r="BH304" s="162">
        <f>IF(N304="sníž. přenesená",J304,0)</f>
        <v>0</v>
      </c>
      <c r="BI304" s="162">
        <f>IF(N304="nulová",J304,0)</f>
        <v>0</v>
      </c>
      <c r="BJ304" s="18" t="s">
        <v>82</v>
      </c>
      <c r="BK304" s="162">
        <f>ROUND(I304*H304,2)</f>
        <v>0</v>
      </c>
      <c r="BL304" s="18" t="s">
        <v>108</v>
      </c>
      <c r="BM304" s="161" t="s">
        <v>1636</v>
      </c>
    </row>
    <row r="305" spans="1:65" s="2" customFormat="1" ht="29.25">
      <c r="A305" s="33"/>
      <c r="B305" s="34"/>
      <c r="C305" s="33"/>
      <c r="D305" s="163" t="s">
        <v>175</v>
      </c>
      <c r="E305" s="33"/>
      <c r="F305" s="164" t="s">
        <v>1637</v>
      </c>
      <c r="G305" s="33"/>
      <c r="H305" s="33"/>
      <c r="I305" s="165"/>
      <c r="J305" s="33"/>
      <c r="K305" s="33"/>
      <c r="L305" s="34"/>
      <c r="M305" s="166"/>
      <c r="N305" s="167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175</v>
      </c>
      <c r="AU305" s="18" t="s">
        <v>84</v>
      </c>
    </row>
    <row r="306" spans="1:65" s="2" customFormat="1" ht="19.5">
      <c r="A306" s="33"/>
      <c r="B306" s="34"/>
      <c r="C306" s="33"/>
      <c r="D306" s="163" t="s">
        <v>177</v>
      </c>
      <c r="E306" s="33"/>
      <c r="F306" s="168" t="s">
        <v>1555</v>
      </c>
      <c r="G306" s="33"/>
      <c r="H306" s="33"/>
      <c r="I306" s="165"/>
      <c r="J306" s="33"/>
      <c r="K306" s="33"/>
      <c r="L306" s="34"/>
      <c r="M306" s="166"/>
      <c r="N306" s="167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177</v>
      </c>
      <c r="AU306" s="18" t="s">
        <v>84</v>
      </c>
    </row>
    <row r="307" spans="1:65" s="13" customFormat="1">
      <c r="B307" s="169"/>
      <c r="D307" s="163" t="s">
        <v>179</v>
      </c>
      <c r="E307" s="170" t="s">
        <v>1</v>
      </c>
      <c r="F307" s="171" t="s">
        <v>1638</v>
      </c>
      <c r="H307" s="170" t="s">
        <v>1</v>
      </c>
      <c r="I307" s="172"/>
      <c r="L307" s="169"/>
      <c r="M307" s="173"/>
      <c r="N307" s="174"/>
      <c r="O307" s="174"/>
      <c r="P307" s="174"/>
      <c r="Q307" s="174"/>
      <c r="R307" s="174"/>
      <c r="S307" s="174"/>
      <c r="T307" s="175"/>
      <c r="AT307" s="170" t="s">
        <v>179</v>
      </c>
      <c r="AU307" s="170" t="s">
        <v>84</v>
      </c>
      <c r="AV307" s="13" t="s">
        <v>82</v>
      </c>
      <c r="AW307" s="13" t="s">
        <v>31</v>
      </c>
      <c r="AX307" s="13" t="s">
        <v>75</v>
      </c>
      <c r="AY307" s="170" t="s">
        <v>168</v>
      </c>
    </row>
    <row r="308" spans="1:65" s="14" customFormat="1">
      <c r="B308" s="176"/>
      <c r="D308" s="163" t="s">
        <v>179</v>
      </c>
      <c r="E308" s="177" t="s">
        <v>1</v>
      </c>
      <c r="F308" s="178" t="s">
        <v>1639</v>
      </c>
      <c r="H308" s="179">
        <v>3</v>
      </c>
      <c r="I308" s="180"/>
      <c r="L308" s="176"/>
      <c r="M308" s="181"/>
      <c r="N308" s="182"/>
      <c r="O308" s="182"/>
      <c r="P308" s="182"/>
      <c r="Q308" s="182"/>
      <c r="R308" s="182"/>
      <c r="S308" s="182"/>
      <c r="T308" s="183"/>
      <c r="AT308" s="177" t="s">
        <v>179</v>
      </c>
      <c r="AU308" s="177" t="s">
        <v>84</v>
      </c>
      <c r="AV308" s="14" t="s">
        <v>84</v>
      </c>
      <c r="AW308" s="14" t="s">
        <v>31</v>
      </c>
      <c r="AX308" s="14" t="s">
        <v>82</v>
      </c>
      <c r="AY308" s="177" t="s">
        <v>168</v>
      </c>
    </row>
    <row r="309" spans="1:65" s="2" customFormat="1" ht="24.2" customHeight="1">
      <c r="A309" s="33"/>
      <c r="B309" s="149"/>
      <c r="C309" s="200" t="s">
        <v>533</v>
      </c>
      <c r="D309" s="200" t="s">
        <v>523</v>
      </c>
      <c r="E309" s="201" t="s">
        <v>1640</v>
      </c>
      <c r="F309" s="202" t="s">
        <v>1641</v>
      </c>
      <c r="G309" s="203" t="s">
        <v>670</v>
      </c>
      <c r="H309" s="204">
        <v>1</v>
      </c>
      <c r="I309" s="205"/>
      <c r="J309" s="206">
        <f>ROUND(I309*H309,2)</f>
        <v>0</v>
      </c>
      <c r="K309" s="202" t="s">
        <v>187</v>
      </c>
      <c r="L309" s="207"/>
      <c r="M309" s="208" t="s">
        <v>1</v>
      </c>
      <c r="N309" s="209" t="s">
        <v>40</v>
      </c>
      <c r="O309" s="59"/>
      <c r="P309" s="159">
        <f>O309*H309</f>
        <v>0</v>
      </c>
      <c r="Q309" s="159">
        <v>1.2200000000000001E-2</v>
      </c>
      <c r="R309" s="159">
        <f>Q309*H309</f>
        <v>1.2200000000000001E-2</v>
      </c>
      <c r="S309" s="159">
        <v>0</v>
      </c>
      <c r="T309" s="160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1" t="s">
        <v>244</v>
      </c>
      <c r="AT309" s="161" t="s">
        <v>523</v>
      </c>
      <c r="AU309" s="161" t="s">
        <v>84</v>
      </c>
      <c r="AY309" s="18" t="s">
        <v>168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8" t="s">
        <v>82</v>
      </c>
      <c r="BK309" s="162">
        <f>ROUND(I309*H309,2)</f>
        <v>0</v>
      </c>
      <c r="BL309" s="18" t="s">
        <v>108</v>
      </c>
      <c r="BM309" s="161" t="s">
        <v>1642</v>
      </c>
    </row>
    <row r="310" spans="1:65" s="2" customFormat="1" ht="19.5">
      <c r="A310" s="33"/>
      <c r="B310" s="34"/>
      <c r="C310" s="33"/>
      <c r="D310" s="163" t="s">
        <v>175</v>
      </c>
      <c r="E310" s="33"/>
      <c r="F310" s="164" t="s">
        <v>1641</v>
      </c>
      <c r="G310" s="33"/>
      <c r="H310" s="33"/>
      <c r="I310" s="165"/>
      <c r="J310" s="33"/>
      <c r="K310" s="33"/>
      <c r="L310" s="34"/>
      <c r="M310" s="166"/>
      <c r="N310" s="167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175</v>
      </c>
      <c r="AU310" s="18" t="s">
        <v>84</v>
      </c>
    </row>
    <row r="311" spans="1:65" s="2" customFormat="1" ht="24.2" customHeight="1">
      <c r="A311" s="33"/>
      <c r="B311" s="149"/>
      <c r="C311" s="200" t="s">
        <v>544</v>
      </c>
      <c r="D311" s="200" t="s">
        <v>523</v>
      </c>
      <c r="E311" s="201" t="s">
        <v>1643</v>
      </c>
      <c r="F311" s="202" t="s">
        <v>1644</v>
      </c>
      <c r="G311" s="203" t="s">
        <v>670</v>
      </c>
      <c r="H311" s="204">
        <v>1</v>
      </c>
      <c r="I311" s="205"/>
      <c r="J311" s="206">
        <f>ROUND(I311*H311,2)</f>
        <v>0</v>
      </c>
      <c r="K311" s="202" t="s">
        <v>187</v>
      </c>
      <c r="L311" s="207"/>
      <c r="M311" s="208" t="s">
        <v>1</v>
      </c>
      <c r="N311" s="209" t="s">
        <v>40</v>
      </c>
      <c r="O311" s="59"/>
      <c r="P311" s="159">
        <f>O311*H311</f>
        <v>0</v>
      </c>
      <c r="Q311" s="159">
        <v>8.3999999999999995E-3</v>
      </c>
      <c r="R311" s="159">
        <f>Q311*H311</f>
        <v>8.3999999999999995E-3</v>
      </c>
      <c r="S311" s="159">
        <v>0</v>
      </c>
      <c r="T311" s="16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1" t="s">
        <v>244</v>
      </c>
      <c r="AT311" s="161" t="s">
        <v>523</v>
      </c>
      <c r="AU311" s="161" t="s">
        <v>84</v>
      </c>
      <c r="AY311" s="18" t="s">
        <v>168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8" t="s">
        <v>82</v>
      </c>
      <c r="BK311" s="162">
        <f>ROUND(I311*H311,2)</f>
        <v>0</v>
      </c>
      <c r="BL311" s="18" t="s">
        <v>108</v>
      </c>
      <c r="BM311" s="161" t="s">
        <v>1645</v>
      </c>
    </row>
    <row r="312" spans="1:65" s="2" customFormat="1">
      <c r="A312" s="33"/>
      <c r="B312" s="34"/>
      <c r="C312" s="33"/>
      <c r="D312" s="163" t="s">
        <v>175</v>
      </c>
      <c r="E312" s="33"/>
      <c r="F312" s="164" t="s">
        <v>1644</v>
      </c>
      <c r="G312" s="33"/>
      <c r="H312" s="33"/>
      <c r="I312" s="165"/>
      <c r="J312" s="33"/>
      <c r="K312" s="33"/>
      <c r="L312" s="34"/>
      <c r="M312" s="166"/>
      <c r="N312" s="167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175</v>
      </c>
      <c r="AU312" s="18" t="s">
        <v>84</v>
      </c>
    </row>
    <row r="313" spans="1:65" s="2" customFormat="1" ht="24.2" customHeight="1">
      <c r="A313" s="33"/>
      <c r="B313" s="149"/>
      <c r="C313" s="200" t="s">
        <v>549</v>
      </c>
      <c r="D313" s="200" t="s">
        <v>523</v>
      </c>
      <c r="E313" s="201" t="s">
        <v>1646</v>
      </c>
      <c r="F313" s="202" t="s">
        <v>1647</v>
      </c>
      <c r="G313" s="203" t="s">
        <v>670</v>
      </c>
      <c r="H313" s="204">
        <v>1</v>
      </c>
      <c r="I313" s="205"/>
      <c r="J313" s="206">
        <f>ROUND(I313*H313,2)</f>
        <v>0</v>
      </c>
      <c r="K313" s="202" t="s">
        <v>187</v>
      </c>
      <c r="L313" s="207"/>
      <c r="M313" s="208" t="s">
        <v>1</v>
      </c>
      <c r="N313" s="209" t="s">
        <v>40</v>
      </c>
      <c r="O313" s="59"/>
      <c r="P313" s="159">
        <f>O313*H313</f>
        <v>0</v>
      </c>
      <c r="Q313" s="159">
        <v>9.5999999999999992E-3</v>
      </c>
      <c r="R313" s="159">
        <f>Q313*H313</f>
        <v>9.5999999999999992E-3</v>
      </c>
      <c r="S313" s="159">
        <v>0</v>
      </c>
      <c r="T313" s="160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1" t="s">
        <v>244</v>
      </c>
      <c r="AT313" s="161" t="s">
        <v>523</v>
      </c>
      <c r="AU313" s="161" t="s">
        <v>84</v>
      </c>
      <c r="AY313" s="18" t="s">
        <v>168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8" t="s">
        <v>82</v>
      </c>
      <c r="BK313" s="162">
        <f>ROUND(I313*H313,2)</f>
        <v>0</v>
      </c>
      <c r="BL313" s="18" t="s">
        <v>108</v>
      </c>
      <c r="BM313" s="161" t="s">
        <v>1648</v>
      </c>
    </row>
    <row r="314" spans="1:65" s="2" customFormat="1">
      <c r="A314" s="33"/>
      <c r="B314" s="34"/>
      <c r="C314" s="33"/>
      <c r="D314" s="163" t="s">
        <v>175</v>
      </c>
      <c r="E314" s="33"/>
      <c r="F314" s="164" t="s">
        <v>1647</v>
      </c>
      <c r="G314" s="33"/>
      <c r="H314" s="33"/>
      <c r="I314" s="165"/>
      <c r="J314" s="33"/>
      <c r="K314" s="33"/>
      <c r="L314" s="34"/>
      <c r="M314" s="166"/>
      <c r="N314" s="167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175</v>
      </c>
      <c r="AU314" s="18" t="s">
        <v>84</v>
      </c>
    </row>
    <row r="315" spans="1:65" s="2" customFormat="1" ht="24.2" customHeight="1">
      <c r="A315" s="33"/>
      <c r="B315" s="149"/>
      <c r="C315" s="150" t="s">
        <v>556</v>
      </c>
      <c r="D315" s="150" t="s">
        <v>170</v>
      </c>
      <c r="E315" s="151" t="s">
        <v>1649</v>
      </c>
      <c r="F315" s="152" t="s">
        <v>1650</v>
      </c>
      <c r="G315" s="153" t="s">
        <v>670</v>
      </c>
      <c r="H315" s="154">
        <v>4</v>
      </c>
      <c r="I315" s="155"/>
      <c r="J315" s="156">
        <f>ROUND(I315*H315,2)</f>
        <v>0</v>
      </c>
      <c r="K315" s="152" t="s">
        <v>187</v>
      </c>
      <c r="L315" s="34"/>
      <c r="M315" s="157" t="s">
        <v>1</v>
      </c>
      <c r="N315" s="158" t="s">
        <v>40</v>
      </c>
      <c r="O315" s="59"/>
      <c r="P315" s="159">
        <f>O315*H315</f>
        <v>0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1" t="s">
        <v>108</v>
      </c>
      <c r="AT315" s="161" t="s">
        <v>170</v>
      </c>
      <c r="AU315" s="161" t="s">
        <v>84</v>
      </c>
      <c r="AY315" s="18" t="s">
        <v>168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8" t="s">
        <v>82</v>
      </c>
      <c r="BK315" s="162">
        <f>ROUND(I315*H315,2)</f>
        <v>0</v>
      </c>
      <c r="BL315" s="18" t="s">
        <v>108</v>
      </c>
      <c r="BM315" s="161" t="s">
        <v>1651</v>
      </c>
    </row>
    <row r="316" spans="1:65" s="2" customFormat="1" ht="29.25">
      <c r="A316" s="33"/>
      <c r="B316" s="34"/>
      <c r="C316" s="33"/>
      <c r="D316" s="163" t="s">
        <v>175</v>
      </c>
      <c r="E316" s="33"/>
      <c r="F316" s="164" t="s">
        <v>1652</v>
      </c>
      <c r="G316" s="33"/>
      <c r="H316" s="33"/>
      <c r="I316" s="165"/>
      <c r="J316" s="33"/>
      <c r="K316" s="33"/>
      <c r="L316" s="34"/>
      <c r="M316" s="166"/>
      <c r="N316" s="167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175</v>
      </c>
      <c r="AU316" s="18" t="s">
        <v>84</v>
      </c>
    </row>
    <row r="317" spans="1:65" s="2" customFormat="1" ht="19.5">
      <c r="A317" s="33"/>
      <c r="B317" s="34"/>
      <c r="C317" s="33"/>
      <c r="D317" s="163" t="s">
        <v>177</v>
      </c>
      <c r="E317" s="33"/>
      <c r="F317" s="168" t="s">
        <v>1555</v>
      </c>
      <c r="G317" s="33"/>
      <c r="H317" s="33"/>
      <c r="I317" s="165"/>
      <c r="J317" s="33"/>
      <c r="K317" s="33"/>
      <c r="L317" s="34"/>
      <c r="M317" s="166"/>
      <c r="N317" s="167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177</v>
      </c>
      <c r="AU317" s="18" t="s">
        <v>84</v>
      </c>
    </row>
    <row r="318" spans="1:65" s="13" customFormat="1">
      <c r="B318" s="169"/>
      <c r="D318" s="163" t="s">
        <v>179</v>
      </c>
      <c r="E318" s="170" t="s">
        <v>1</v>
      </c>
      <c r="F318" s="171" t="s">
        <v>1638</v>
      </c>
      <c r="H318" s="170" t="s">
        <v>1</v>
      </c>
      <c r="I318" s="172"/>
      <c r="L318" s="169"/>
      <c r="M318" s="173"/>
      <c r="N318" s="174"/>
      <c r="O318" s="174"/>
      <c r="P318" s="174"/>
      <c r="Q318" s="174"/>
      <c r="R318" s="174"/>
      <c r="S318" s="174"/>
      <c r="T318" s="175"/>
      <c r="AT318" s="170" t="s">
        <v>179</v>
      </c>
      <c r="AU318" s="170" t="s">
        <v>84</v>
      </c>
      <c r="AV318" s="13" t="s">
        <v>82</v>
      </c>
      <c r="AW318" s="13" t="s">
        <v>31</v>
      </c>
      <c r="AX318" s="13" t="s">
        <v>75</v>
      </c>
      <c r="AY318" s="170" t="s">
        <v>168</v>
      </c>
    </row>
    <row r="319" spans="1:65" s="14" customFormat="1">
      <c r="B319" s="176"/>
      <c r="D319" s="163" t="s">
        <v>179</v>
      </c>
      <c r="E319" s="177" t="s">
        <v>1</v>
      </c>
      <c r="F319" s="178" t="s">
        <v>1653</v>
      </c>
      <c r="H319" s="179">
        <v>1</v>
      </c>
      <c r="I319" s="180"/>
      <c r="L319" s="176"/>
      <c r="M319" s="181"/>
      <c r="N319" s="182"/>
      <c r="O319" s="182"/>
      <c r="P319" s="182"/>
      <c r="Q319" s="182"/>
      <c r="R319" s="182"/>
      <c r="S319" s="182"/>
      <c r="T319" s="183"/>
      <c r="AT319" s="177" t="s">
        <v>179</v>
      </c>
      <c r="AU319" s="177" t="s">
        <v>84</v>
      </c>
      <c r="AV319" s="14" t="s">
        <v>84</v>
      </c>
      <c r="AW319" s="14" t="s">
        <v>31</v>
      </c>
      <c r="AX319" s="14" t="s">
        <v>75</v>
      </c>
      <c r="AY319" s="177" t="s">
        <v>168</v>
      </c>
    </row>
    <row r="320" spans="1:65" s="14" customFormat="1">
      <c r="B320" s="176"/>
      <c r="D320" s="163" t="s">
        <v>179</v>
      </c>
      <c r="E320" s="177" t="s">
        <v>1</v>
      </c>
      <c r="F320" s="178" t="s">
        <v>1654</v>
      </c>
      <c r="H320" s="179">
        <v>3</v>
      </c>
      <c r="I320" s="180"/>
      <c r="L320" s="176"/>
      <c r="M320" s="181"/>
      <c r="N320" s="182"/>
      <c r="O320" s="182"/>
      <c r="P320" s="182"/>
      <c r="Q320" s="182"/>
      <c r="R320" s="182"/>
      <c r="S320" s="182"/>
      <c r="T320" s="183"/>
      <c r="AT320" s="177" t="s">
        <v>179</v>
      </c>
      <c r="AU320" s="177" t="s">
        <v>84</v>
      </c>
      <c r="AV320" s="14" t="s">
        <v>84</v>
      </c>
      <c r="AW320" s="14" t="s">
        <v>31</v>
      </c>
      <c r="AX320" s="14" t="s">
        <v>75</v>
      </c>
      <c r="AY320" s="177" t="s">
        <v>168</v>
      </c>
    </row>
    <row r="321" spans="1:65" s="15" customFormat="1">
      <c r="B321" s="184"/>
      <c r="D321" s="163" t="s">
        <v>179</v>
      </c>
      <c r="E321" s="185" t="s">
        <v>1</v>
      </c>
      <c r="F321" s="186" t="s">
        <v>184</v>
      </c>
      <c r="H321" s="187">
        <v>4</v>
      </c>
      <c r="I321" s="188"/>
      <c r="L321" s="184"/>
      <c r="M321" s="189"/>
      <c r="N321" s="190"/>
      <c r="O321" s="190"/>
      <c r="P321" s="190"/>
      <c r="Q321" s="190"/>
      <c r="R321" s="190"/>
      <c r="S321" s="190"/>
      <c r="T321" s="191"/>
      <c r="AT321" s="185" t="s">
        <v>179</v>
      </c>
      <c r="AU321" s="185" t="s">
        <v>84</v>
      </c>
      <c r="AV321" s="15" t="s">
        <v>108</v>
      </c>
      <c r="AW321" s="15" t="s">
        <v>31</v>
      </c>
      <c r="AX321" s="15" t="s">
        <v>82</v>
      </c>
      <c r="AY321" s="185" t="s">
        <v>168</v>
      </c>
    </row>
    <row r="322" spans="1:65" s="2" customFormat="1" ht="24.2" customHeight="1">
      <c r="A322" s="33"/>
      <c r="B322" s="149"/>
      <c r="C322" s="200" t="s">
        <v>566</v>
      </c>
      <c r="D322" s="200" t="s">
        <v>523</v>
      </c>
      <c r="E322" s="201" t="s">
        <v>1655</v>
      </c>
      <c r="F322" s="202" t="s">
        <v>1656</v>
      </c>
      <c r="G322" s="203" t="s">
        <v>670</v>
      </c>
      <c r="H322" s="204">
        <v>1</v>
      </c>
      <c r="I322" s="205"/>
      <c r="J322" s="206">
        <f>ROUND(I322*H322,2)</f>
        <v>0</v>
      </c>
      <c r="K322" s="202" t="s">
        <v>187</v>
      </c>
      <c r="L322" s="207"/>
      <c r="M322" s="208" t="s">
        <v>1</v>
      </c>
      <c r="N322" s="209" t="s">
        <v>40</v>
      </c>
      <c r="O322" s="59"/>
      <c r="P322" s="159">
        <f>O322*H322</f>
        <v>0</v>
      </c>
      <c r="Q322" s="159">
        <v>7.1000000000000004E-3</v>
      </c>
      <c r="R322" s="159">
        <f>Q322*H322</f>
        <v>7.1000000000000004E-3</v>
      </c>
      <c r="S322" s="159">
        <v>0</v>
      </c>
      <c r="T322" s="16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1" t="s">
        <v>244</v>
      </c>
      <c r="AT322" s="161" t="s">
        <v>523</v>
      </c>
      <c r="AU322" s="161" t="s">
        <v>84</v>
      </c>
      <c r="AY322" s="18" t="s">
        <v>168</v>
      </c>
      <c r="BE322" s="162">
        <f>IF(N322="základní",J322,0)</f>
        <v>0</v>
      </c>
      <c r="BF322" s="162">
        <f>IF(N322="snížená",J322,0)</f>
        <v>0</v>
      </c>
      <c r="BG322" s="162">
        <f>IF(N322="zákl. přenesená",J322,0)</f>
        <v>0</v>
      </c>
      <c r="BH322" s="162">
        <f>IF(N322="sníž. přenesená",J322,0)</f>
        <v>0</v>
      </c>
      <c r="BI322" s="162">
        <f>IF(N322="nulová",J322,0)</f>
        <v>0</v>
      </c>
      <c r="BJ322" s="18" t="s">
        <v>82</v>
      </c>
      <c r="BK322" s="162">
        <f>ROUND(I322*H322,2)</f>
        <v>0</v>
      </c>
      <c r="BL322" s="18" t="s">
        <v>108</v>
      </c>
      <c r="BM322" s="161" t="s">
        <v>1657</v>
      </c>
    </row>
    <row r="323" spans="1:65" s="2" customFormat="1" ht="19.5">
      <c r="A323" s="33"/>
      <c r="B323" s="34"/>
      <c r="C323" s="33"/>
      <c r="D323" s="163" t="s">
        <v>175</v>
      </c>
      <c r="E323" s="33"/>
      <c r="F323" s="164" t="s">
        <v>1658</v>
      </c>
      <c r="G323" s="33"/>
      <c r="H323" s="33"/>
      <c r="I323" s="165"/>
      <c r="J323" s="33"/>
      <c r="K323" s="33"/>
      <c r="L323" s="34"/>
      <c r="M323" s="166"/>
      <c r="N323" s="167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175</v>
      </c>
      <c r="AU323" s="18" t="s">
        <v>84</v>
      </c>
    </row>
    <row r="324" spans="1:65" s="2" customFormat="1" ht="33" customHeight="1">
      <c r="A324" s="33"/>
      <c r="B324" s="149"/>
      <c r="C324" s="200" t="s">
        <v>574</v>
      </c>
      <c r="D324" s="200" t="s">
        <v>523</v>
      </c>
      <c r="E324" s="201" t="s">
        <v>1659</v>
      </c>
      <c r="F324" s="202" t="s">
        <v>1660</v>
      </c>
      <c r="G324" s="203" t="s">
        <v>670</v>
      </c>
      <c r="H324" s="204">
        <v>3</v>
      </c>
      <c r="I324" s="205"/>
      <c r="J324" s="206">
        <f>ROUND(I324*H324,2)</f>
        <v>0</v>
      </c>
      <c r="K324" s="202" t="s">
        <v>187</v>
      </c>
      <c r="L324" s="207"/>
      <c r="M324" s="208" t="s">
        <v>1</v>
      </c>
      <c r="N324" s="209" t="s">
        <v>40</v>
      </c>
      <c r="O324" s="59"/>
      <c r="P324" s="159">
        <f>O324*H324</f>
        <v>0</v>
      </c>
      <c r="Q324" s="159">
        <v>8.6999999999999994E-3</v>
      </c>
      <c r="R324" s="159">
        <f>Q324*H324</f>
        <v>2.6099999999999998E-2</v>
      </c>
      <c r="S324" s="159">
        <v>0</v>
      </c>
      <c r="T324" s="16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244</v>
      </c>
      <c r="AT324" s="161" t="s">
        <v>523</v>
      </c>
      <c r="AU324" s="161" t="s">
        <v>84</v>
      </c>
      <c r="AY324" s="18" t="s">
        <v>168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8" t="s">
        <v>82</v>
      </c>
      <c r="BK324" s="162">
        <f>ROUND(I324*H324,2)</f>
        <v>0</v>
      </c>
      <c r="BL324" s="18" t="s">
        <v>108</v>
      </c>
      <c r="BM324" s="161" t="s">
        <v>1661</v>
      </c>
    </row>
    <row r="325" spans="1:65" s="2" customFormat="1" ht="19.5">
      <c r="A325" s="33"/>
      <c r="B325" s="34"/>
      <c r="C325" s="33"/>
      <c r="D325" s="163" t="s">
        <v>175</v>
      </c>
      <c r="E325" s="33"/>
      <c r="F325" s="164" t="s">
        <v>1660</v>
      </c>
      <c r="G325" s="33"/>
      <c r="H325" s="33"/>
      <c r="I325" s="165"/>
      <c r="J325" s="33"/>
      <c r="K325" s="33"/>
      <c r="L325" s="34"/>
      <c r="M325" s="166"/>
      <c r="N325" s="167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175</v>
      </c>
      <c r="AU325" s="18" t="s">
        <v>84</v>
      </c>
    </row>
    <row r="326" spans="1:65" s="2" customFormat="1" ht="24.2" customHeight="1">
      <c r="A326" s="33"/>
      <c r="B326" s="149"/>
      <c r="C326" s="150" t="s">
        <v>579</v>
      </c>
      <c r="D326" s="150" t="s">
        <v>170</v>
      </c>
      <c r="E326" s="151" t="s">
        <v>1662</v>
      </c>
      <c r="F326" s="152" t="s">
        <v>1663</v>
      </c>
      <c r="G326" s="153" t="s">
        <v>670</v>
      </c>
      <c r="H326" s="154">
        <v>3</v>
      </c>
      <c r="I326" s="155"/>
      <c r="J326" s="156">
        <f>ROUND(I326*H326,2)</f>
        <v>0</v>
      </c>
      <c r="K326" s="152" t="s">
        <v>187</v>
      </c>
      <c r="L326" s="34"/>
      <c r="M326" s="157" t="s">
        <v>1</v>
      </c>
      <c r="N326" s="158" t="s">
        <v>40</v>
      </c>
      <c r="O326" s="59"/>
      <c r="P326" s="159">
        <f>O326*H326</f>
        <v>0</v>
      </c>
      <c r="Q326" s="159">
        <v>1.67E-3</v>
      </c>
      <c r="R326" s="159">
        <f>Q326*H326</f>
        <v>5.0100000000000006E-3</v>
      </c>
      <c r="S326" s="159">
        <v>0</v>
      </c>
      <c r="T326" s="160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1" t="s">
        <v>108</v>
      </c>
      <c r="AT326" s="161" t="s">
        <v>170</v>
      </c>
      <c r="AU326" s="161" t="s">
        <v>84</v>
      </c>
      <c r="AY326" s="18" t="s">
        <v>168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8" t="s">
        <v>82</v>
      </c>
      <c r="BK326" s="162">
        <f>ROUND(I326*H326,2)</f>
        <v>0</v>
      </c>
      <c r="BL326" s="18" t="s">
        <v>108</v>
      </c>
      <c r="BM326" s="161" t="s">
        <v>1664</v>
      </c>
    </row>
    <row r="327" spans="1:65" s="2" customFormat="1" ht="29.25">
      <c r="A327" s="33"/>
      <c r="B327" s="34"/>
      <c r="C327" s="33"/>
      <c r="D327" s="163" t="s">
        <v>175</v>
      </c>
      <c r="E327" s="33"/>
      <c r="F327" s="164" t="s">
        <v>1665</v>
      </c>
      <c r="G327" s="33"/>
      <c r="H327" s="33"/>
      <c r="I327" s="165"/>
      <c r="J327" s="33"/>
      <c r="K327" s="33"/>
      <c r="L327" s="34"/>
      <c r="M327" s="166"/>
      <c r="N327" s="167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175</v>
      </c>
      <c r="AU327" s="18" t="s">
        <v>84</v>
      </c>
    </row>
    <row r="328" spans="1:65" s="2" customFormat="1" ht="19.5">
      <c r="A328" s="33"/>
      <c r="B328" s="34"/>
      <c r="C328" s="33"/>
      <c r="D328" s="163" t="s">
        <v>177</v>
      </c>
      <c r="E328" s="33"/>
      <c r="F328" s="168" t="s">
        <v>1555</v>
      </c>
      <c r="G328" s="33"/>
      <c r="H328" s="33"/>
      <c r="I328" s="165"/>
      <c r="J328" s="33"/>
      <c r="K328" s="33"/>
      <c r="L328" s="34"/>
      <c r="M328" s="166"/>
      <c r="N328" s="167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177</v>
      </c>
      <c r="AU328" s="18" t="s">
        <v>84</v>
      </c>
    </row>
    <row r="329" spans="1:65" s="13" customFormat="1">
      <c r="B329" s="169"/>
      <c r="D329" s="163" t="s">
        <v>179</v>
      </c>
      <c r="E329" s="170" t="s">
        <v>1</v>
      </c>
      <c r="F329" s="171" t="s">
        <v>1666</v>
      </c>
      <c r="H329" s="170" t="s">
        <v>1</v>
      </c>
      <c r="I329" s="172"/>
      <c r="L329" s="169"/>
      <c r="M329" s="173"/>
      <c r="N329" s="174"/>
      <c r="O329" s="174"/>
      <c r="P329" s="174"/>
      <c r="Q329" s="174"/>
      <c r="R329" s="174"/>
      <c r="S329" s="174"/>
      <c r="T329" s="175"/>
      <c r="AT329" s="170" t="s">
        <v>179</v>
      </c>
      <c r="AU329" s="170" t="s">
        <v>84</v>
      </c>
      <c r="AV329" s="13" t="s">
        <v>82</v>
      </c>
      <c r="AW329" s="13" t="s">
        <v>31</v>
      </c>
      <c r="AX329" s="13" t="s">
        <v>75</v>
      </c>
      <c r="AY329" s="170" t="s">
        <v>168</v>
      </c>
    </row>
    <row r="330" spans="1:65" s="14" customFormat="1">
      <c r="B330" s="176"/>
      <c r="D330" s="163" t="s">
        <v>179</v>
      </c>
      <c r="E330" s="177" t="s">
        <v>1</v>
      </c>
      <c r="F330" s="178" t="s">
        <v>1654</v>
      </c>
      <c r="H330" s="179">
        <v>3</v>
      </c>
      <c r="I330" s="180"/>
      <c r="L330" s="176"/>
      <c r="M330" s="181"/>
      <c r="N330" s="182"/>
      <c r="O330" s="182"/>
      <c r="P330" s="182"/>
      <c r="Q330" s="182"/>
      <c r="R330" s="182"/>
      <c r="S330" s="182"/>
      <c r="T330" s="183"/>
      <c r="AT330" s="177" t="s">
        <v>179</v>
      </c>
      <c r="AU330" s="177" t="s">
        <v>84</v>
      </c>
      <c r="AV330" s="14" t="s">
        <v>84</v>
      </c>
      <c r="AW330" s="14" t="s">
        <v>31</v>
      </c>
      <c r="AX330" s="14" t="s">
        <v>82</v>
      </c>
      <c r="AY330" s="177" t="s">
        <v>168</v>
      </c>
    </row>
    <row r="331" spans="1:65" s="2" customFormat="1" ht="16.5" customHeight="1">
      <c r="A331" s="33"/>
      <c r="B331" s="149"/>
      <c r="C331" s="200" t="s">
        <v>585</v>
      </c>
      <c r="D331" s="200" t="s">
        <v>523</v>
      </c>
      <c r="E331" s="201" t="s">
        <v>1667</v>
      </c>
      <c r="F331" s="202" t="s">
        <v>1668</v>
      </c>
      <c r="G331" s="203" t="s">
        <v>670</v>
      </c>
      <c r="H331" s="204">
        <v>3</v>
      </c>
      <c r="I331" s="205"/>
      <c r="J331" s="206">
        <f>ROUND(I331*H331,2)</f>
        <v>0</v>
      </c>
      <c r="K331" s="202" t="s">
        <v>1</v>
      </c>
      <c r="L331" s="207"/>
      <c r="M331" s="208" t="s">
        <v>1</v>
      </c>
      <c r="N331" s="209" t="s">
        <v>40</v>
      </c>
      <c r="O331" s="59"/>
      <c r="P331" s="159">
        <f>O331*H331</f>
        <v>0</v>
      </c>
      <c r="Q331" s="159">
        <v>1.6799999999999999E-2</v>
      </c>
      <c r="R331" s="159">
        <f>Q331*H331</f>
        <v>5.04E-2</v>
      </c>
      <c r="S331" s="159">
        <v>0</v>
      </c>
      <c r="T331" s="160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1" t="s">
        <v>244</v>
      </c>
      <c r="AT331" s="161" t="s">
        <v>523</v>
      </c>
      <c r="AU331" s="161" t="s">
        <v>84</v>
      </c>
      <c r="AY331" s="18" t="s">
        <v>168</v>
      </c>
      <c r="BE331" s="162">
        <f>IF(N331="základní",J331,0)</f>
        <v>0</v>
      </c>
      <c r="BF331" s="162">
        <f>IF(N331="snížená",J331,0)</f>
        <v>0</v>
      </c>
      <c r="BG331" s="162">
        <f>IF(N331="zákl. přenesená",J331,0)</f>
        <v>0</v>
      </c>
      <c r="BH331" s="162">
        <f>IF(N331="sníž. přenesená",J331,0)</f>
        <v>0</v>
      </c>
      <c r="BI331" s="162">
        <f>IF(N331="nulová",J331,0)</f>
        <v>0</v>
      </c>
      <c r="BJ331" s="18" t="s">
        <v>82</v>
      </c>
      <c r="BK331" s="162">
        <f>ROUND(I331*H331,2)</f>
        <v>0</v>
      </c>
      <c r="BL331" s="18" t="s">
        <v>108</v>
      </c>
      <c r="BM331" s="161" t="s">
        <v>1669</v>
      </c>
    </row>
    <row r="332" spans="1:65" s="2" customFormat="1">
      <c r="A332" s="33"/>
      <c r="B332" s="34"/>
      <c r="C332" s="33"/>
      <c r="D332" s="163" t="s">
        <v>175</v>
      </c>
      <c r="E332" s="33"/>
      <c r="F332" s="164" t="s">
        <v>1668</v>
      </c>
      <c r="G332" s="33"/>
      <c r="H332" s="33"/>
      <c r="I332" s="165"/>
      <c r="J332" s="33"/>
      <c r="K332" s="33"/>
      <c r="L332" s="34"/>
      <c r="M332" s="166"/>
      <c r="N332" s="167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175</v>
      </c>
      <c r="AU332" s="18" t="s">
        <v>84</v>
      </c>
    </row>
    <row r="333" spans="1:65" s="2" customFormat="1" ht="24.2" customHeight="1">
      <c r="A333" s="33"/>
      <c r="B333" s="149"/>
      <c r="C333" s="150" t="s">
        <v>590</v>
      </c>
      <c r="D333" s="150" t="s">
        <v>170</v>
      </c>
      <c r="E333" s="151" t="s">
        <v>1670</v>
      </c>
      <c r="F333" s="152" t="s">
        <v>1671</v>
      </c>
      <c r="G333" s="153" t="s">
        <v>670</v>
      </c>
      <c r="H333" s="154">
        <v>2</v>
      </c>
      <c r="I333" s="155"/>
      <c r="J333" s="156">
        <f>ROUND(I333*H333,2)</f>
        <v>0</v>
      </c>
      <c r="K333" s="152" t="s">
        <v>187</v>
      </c>
      <c r="L333" s="34"/>
      <c r="M333" s="157" t="s">
        <v>1</v>
      </c>
      <c r="N333" s="158" t="s">
        <v>40</v>
      </c>
      <c r="O333" s="59"/>
      <c r="P333" s="159">
        <f>O333*H333</f>
        <v>0</v>
      </c>
      <c r="Q333" s="159">
        <v>1.7099999999999999E-3</v>
      </c>
      <c r="R333" s="159">
        <f>Q333*H333</f>
        <v>3.4199999999999999E-3</v>
      </c>
      <c r="S333" s="159">
        <v>0</v>
      </c>
      <c r="T333" s="160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1" t="s">
        <v>108</v>
      </c>
      <c r="AT333" s="161" t="s">
        <v>170</v>
      </c>
      <c r="AU333" s="161" t="s">
        <v>84</v>
      </c>
      <c r="AY333" s="18" t="s">
        <v>168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8" t="s">
        <v>82</v>
      </c>
      <c r="BK333" s="162">
        <f>ROUND(I333*H333,2)</f>
        <v>0</v>
      </c>
      <c r="BL333" s="18" t="s">
        <v>108</v>
      </c>
      <c r="BM333" s="161" t="s">
        <v>1672</v>
      </c>
    </row>
    <row r="334" spans="1:65" s="2" customFormat="1" ht="29.25">
      <c r="A334" s="33"/>
      <c r="B334" s="34"/>
      <c r="C334" s="33"/>
      <c r="D334" s="163" t="s">
        <v>175</v>
      </c>
      <c r="E334" s="33"/>
      <c r="F334" s="164" t="s">
        <v>1673</v>
      </c>
      <c r="G334" s="33"/>
      <c r="H334" s="33"/>
      <c r="I334" s="165"/>
      <c r="J334" s="33"/>
      <c r="K334" s="33"/>
      <c r="L334" s="34"/>
      <c r="M334" s="166"/>
      <c r="N334" s="167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175</v>
      </c>
      <c r="AU334" s="18" t="s">
        <v>84</v>
      </c>
    </row>
    <row r="335" spans="1:65" s="13" customFormat="1">
      <c r="B335" s="169"/>
      <c r="D335" s="163" t="s">
        <v>179</v>
      </c>
      <c r="E335" s="170" t="s">
        <v>1</v>
      </c>
      <c r="F335" s="171" t="s">
        <v>1638</v>
      </c>
      <c r="H335" s="170" t="s">
        <v>1</v>
      </c>
      <c r="I335" s="172"/>
      <c r="L335" s="169"/>
      <c r="M335" s="173"/>
      <c r="N335" s="174"/>
      <c r="O335" s="174"/>
      <c r="P335" s="174"/>
      <c r="Q335" s="174"/>
      <c r="R335" s="174"/>
      <c r="S335" s="174"/>
      <c r="T335" s="175"/>
      <c r="AT335" s="170" t="s">
        <v>179</v>
      </c>
      <c r="AU335" s="170" t="s">
        <v>84</v>
      </c>
      <c r="AV335" s="13" t="s">
        <v>82</v>
      </c>
      <c r="AW335" s="13" t="s">
        <v>31</v>
      </c>
      <c r="AX335" s="13" t="s">
        <v>75</v>
      </c>
      <c r="AY335" s="170" t="s">
        <v>168</v>
      </c>
    </row>
    <row r="336" spans="1:65" s="14" customFormat="1">
      <c r="B336" s="176"/>
      <c r="D336" s="163" t="s">
        <v>179</v>
      </c>
      <c r="E336" s="177" t="s">
        <v>1</v>
      </c>
      <c r="F336" s="178" t="s">
        <v>1674</v>
      </c>
      <c r="H336" s="179">
        <v>2</v>
      </c>
      <c r="I336" s="180"/>
      <c r="L336" s="176"/>
      <c r="M336" s="181"/>
      <c r="N336" s="182"/>
      <c r="O336" s="182"/>
      <c r="P336" s="182"/>
      <c r="Q336" s="182"/>
      <c r="R336" s="182"/>
      <c r="S336" s="182"/>
      <c r="T336" s="183"/>
      <c r="AT336" s="177" t="s">
        <v>179</v>
      </c>
      <c r="AU336" s="177" t="s">
        <v>84</v>
      </c>
      <c r="AV336" s="14" t="s">
        <v>84</v>
      </c>
      <c r="AW336" s="14" t="s">
        <v>31</v>
      </c>
      <c r="AX336" s="14" t="s">
        <v>82</v>
      </c>
      <c r="AY336" s="177" t="s">
        <v>168</v>
      </c>
    </row>
    <row r="337" spans="1:65" s="2" customFormat="1" ht="24.2" customHeight="1">
      <c r="A337" s="33"/>
      <c r="B337" s="149"/>
      <c r="C337" s="200" t="s">
        <v>598</v>
      </c>
      <c r="D337" s="200" t="s">
        <v>523</v>
      </c>
      <c r="E337" s="201" t="s">
        <v>1675</v>
      </c>
      <c r="F337" s="202" t="s">
        <v>1676</v>
      </c>
      <c r="G337" s="203" t="s">
        <v>670</v>
      </c>
      <c r="H337" s="204">
        <v>1</v>
      </c>
      <c r="I337" s="205"/>
      <c r="J337" s="206">
        <f>ROUND(I337*H337,2)</f>
        <v>0</v>
      </c>
      <c r="K337" s="202" t="s">
        <v>187</v>
      </c>
      <c r="L337" s="207"/>
      <c r="M337" s="208" t="s">
        <v>1</v>
      </c>
      <c r="N337" s="209" t="s">
        <v>40</v>
      </c>
      <c r="O337" s="59"/>
      <c r="P337" s="159">
        <f>O337*H337</f>
        <v>0</v>
      </c>
      <c r="Q337" s="159">
        <v>1.9699999999999999E-2</v>
      </c>
      <c r="R337" s="159">
        <f>Q337*H337</f>
        <v>1.9699999999999999E-2</v>
      </c>
      <c r="S337" s="159">
        <v>0</v>
      </c>
      <c r="T337" s="16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244</v>
      </c>
      <c r="AT337" s="161" t="s">
        <v>523</v>
      </c>
      <c r="AU337" s="161" t="s">
        <v>84</v>
      </c>
      <c r="AY337" s="18" t="s">
        <v>168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82</v>
      </c>
      <c r="BK337" s="162">
        <f>ROUND(I337*H337,2)</f>
        <v>0</v>
      </c>
      <c r="BL337" s="18" t="s">
        <v>108</v>
      </c>
      <c r="BM337" s="161" t="s">
        <v>1677</v>
      </c>
    </row>
    <row r="338" spans="1:65" s="2" customFormat="1" ht="19.5">
      <c r="A338" s="33"/>
      <c r="B338" s="34"/>
      <c r="C338" s="33"/>
      <c r="D338" s="163" t="s">
        <v>175</v>
      </c>
      <c r="E338" s="33"/>
      <c r="F338" s="164" t="s">
        <v>1676</v>
      </c>
      <c r="G338" s="33"/>
      <c r="H338" s="33"/>
      <c r="I338" s="165"/>
      <c r="J338" s="33"/>
      <c r="K338" s="33"/>
      <c r="L338" s="34"/>
      <c r="M338" s="166"/>
      <c r="N338" s="167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175</v>
      </c>
      <c r="AU338" s="18" t="s">
        <v>84</v>
      </c>
    </row>
    <row r="339" spans="1:65" s="2" customFormat="1" ht="24.2" customHeight="1">
      <c r="A339" s="33"/>
      <c r="B339" s="149"/>
      <c r="C339" s="200" t="s">
        <v>608</v>
      </c>
      <c r="D339" s="200" t="s">
        <v>523</v>
      </c>
      <c r="E339" s="201" t="s">
        <v>1678</v>
      </c>
      <c r="F339" s="202" t="s">
        <v>1679</v>
      </c>
      <c r="G339" s="203" t="s">
        <v>670</v>
      </c>
      <c r="H339" s="204">
        <v>1</v>
      </c>
      <c r="I339" s="205"/>
      <c r="J339" s="206">
        <f>ROUND(I339*H339,2)</f>
        <v>0</v>
      </c>
      <c r="K339" s="202" t="s">
        <v>187</v>
      </c>
      <c r="L339" s="207"/>
      <c r="M339" s="208" t="s">
        <v>1</v>
      </c>
      <c r="N339" s="209" t="s">
        <v>40</v>
      </c>
      <c r="O339" s="59"/>
      <c r="P339" s="159">
        <f>O339*H339</f>
        <v>0</v>
      </c>
      <c r="Q339" s="159">
        <v>1.8100000000000002E-2</v>
      </c>
      <c r="R339" s="159">
        <f>Q339*H339</f>
        <v>1.8100000000000002E-2</v>
      </c>
      <c r="S339" s="159">
        <v>0</v>
      </c>
      <c r="T339" s="16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244</v>
      </c>
      <c r="AT339" s="161" t="s">
        <v>523</v>
      </c>
      <c r="AU339" s="161" t="s">
        <v>84</v>
      </c>
      <c r="AY339" s="18" t="s">
        <v>168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82</v>
      </c>
      <c r="BK339" s="162">
        <f>ROUND(I339*H339,2)</f>
        <v>0</v>
      </c>
      <c r="BL339" s="18" t="s">
        <v>108</v>
      </c>
      <c r="BM339" s="161" t="s">
        <v>1680</v>
      </c>
    </row>
    <row r="340" spans="1:65" s="2" customFormat="1" ht="19.5">
      <c r="A340" s="33"/>
      <c r="B340" s="34"/>
      <c r="C340" s="33"/>
      <c r="D340" s="163" t="s">
        <v>175</v>
      </c>
      <c r="E340" s="33"/>
      <c r="F340" s="164" t="s">
        <v>1679</v>
      </c>
      <c r="G340" s="33"/>
      <c r="H340" s="33"/>
      <c r="I340" s="165"/>
      <c r="J340" s="33"/>
      <c r="K340" s="33"/>
      <c r="L340" s="34"/>
      <c r="M340" s="166"/>
      <c r="N340" s="167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175</v>
      </c>
      <c r="AU340" s="18" t="s">
        <v>84</v>
      </c>
    </row>
    <row r="341" spans="1:65" s="2" customFormat="1" ht="24.2" customHeight="1">
      <c r="A341" s="33"/>
      <c r="B341" s="149"/>
      <c r="C341" s="150" t="s">
        <v>618</v>
      </c>
      <c r="D341" s="150" t="s">
        <v>170</v>
      </c>
      <c r="E341" s="151" t="s">
        <v>1681</v>
      </c>
      <c r="F341" s="152" t="s">
        <v>1682</v>
      </c>
      <c r="G341" s="153" t="s">
        <v>269</v>
      </c>
      <c r="H341" s="154">
        <v>1</v>
      </c>
      <c r="I341" s="155"/>
      <c r="J341" s="156">
        <f>ROUND(I341*H341,2)</f>
        <v>0</v>
      </c>
      <c r="K341" s="152" t="s">
        <v>1</v>
      </c>
      <c r="L341" s="34"/>
      <c r="M341" s="157" t="s">
        <v>1</v>
      </c>
      <c r="N341" s="158" t="s">
        <v>40</v>
      </c>
      <c r="O341" s="59"/>
      <c r="P341" s="159">
        <f>O341*H341</f>
        <v>0</v>
      </c>
      <c r="Q341" s="159">
        <v>0</v>
      </c>
      <c r="R341" s="159">
        <f>Q341*H341</f>
        <v>0</v>
      </c>
      <c r="S341" s="159">
        <v>0</v>
      </c>
      <c r="T341" s="160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1" t="s">
        <v>108</v>
      </c>
      <c r="AT341" s="161" t="s">
        <v>170</v>
      </c>
      <c r="AU341" s="161" t="s">
        <v>84</v>
      </c>
      <c r="AY341" s="18" t="s">
        <v>168</v>
      </c>
      <c r="BE341" s="162">
        <f>IF(N341="základní",J341,0)</f>
        <v>0</v>
      </c>
      <c r="BF341" s="162">
        <f>IF(N341="snížená",J341,0)</f>
        <v>0</v>
      </c>
      <c r="BG341" s="162">
        <f>IF(N341="zákl. přenesená",J341,0)</f>
        <v>0</v>
      </c>
      <c r="BH341" s="162">
        <f>IF(N341="sníž. přenesená",J341,0)</f>
        <v>0</v>
      </c>
      <c r="BI341" s="162">
        <f>IF(N341="nulová",J341,0)</f>
        <v>0</v>
      </c>
      <c r="BJ341" s="18" t="s">
        <v>82</v>
      </c>
      <c r="BK341" s="162">
        <f>ROUND(I341*H341,2)</f>
        <v>0</v>
      </c>
      <c r="BL341" s="18" t="s">
        <v>108</v>
      </c>
      <c r="BM341" s="161" t="s">
        <v>1683</v>
      </c>
    </row>
    <row r="342" spans="1:65" s="2" customFormat="1">
      <c r="A342" s="33"/>
      <c r="B342" s="34"/>
      <c r="C342" s="33"/>
      <c r="D342" s="163" t="s">
        <v>175</v>
      </c>
      <c r="E342" s="33"/>
      <c r="F342" s="164" t="s">
        <v>1682</v>
      </c>
      <c r="G342" s="33"/>
      <c r="H342" s="33"/>
      <c r="I342" s="165"/>
      <c r="J342" s="33"/>
      <c r="K342" s="33"/>
      <c r="L342" s="34"/>
      <c r="M342" s="166"/>
      <c r="N342" s="167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175</v>
      </c>
      <c r="AU342" s="18" t="s">
        <v>84</v>
      </c>
    </row>
    <row r="343" spans="1:65" s="2" customFormat="1" ht="19.5">
      <c r="A343" s="33"/>
      <c r="B343" s="34"/>
      <c r="C343" s="33"/>
      <c r="D343" s="163" t="s">
        <v>177</v>
      </c>
      <c r="E343" s="33"/>
      <c r="F343" s="168" t="s">
        <v>1555</v>
      </c>
      <c r="G343" s="33"/>
      <c r="H343" s="33"/>
      <c r="I343" s="165"/>
      <c r="J343" s="33"/>
      <c r="K343" s="33"/>
      <c r="L343" s="34"/>
      <c r="M343" s="166"/>
      <c r="N343" s="167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177</v>
      </c>
      <c r="AU343" s="18" t="s">
        <v>84</v>
      </c>
    </row>
    <row r="344" spans="1:65" s="13" customFormat="1">
      <c r="B344" s="169"/>
      <c r="D344" s="163" t="s">
        <v>179</v>
      </c>
      <c r="E344" s="170" t="s">
        <v>1</v>
      </c>
      <c r="F344" s="171" t="s">
        <v>1684</v>
      </c>
      <c r="H344" s="170" t="s">
        <v>1</v>
      </c>
      <c r="I344" s="172"/>
      <c r="L344" s="169"/>
      <c r="M344" s="173"/>
      <c r="N344" s="174"/>
      <c r="O344" s="174"/>
      <c r="P344" s="174"/>
      <c r="Q344" s="174"/>
      <c r="R344" s="174"/>
      <c r="S344" s="174"/>
      <c r="T344" s="175"/>
      <c r="AT344" s="170" t="s">
        <v>179</v>
      </c>
      <c r="AU344" s="170" t="s">
        <v>84</v>
      </c>
      <c r="AV344" s="13" t="s">
        <v>82</v>
      </c>
      <c r="AW344" s="13" t="s">
        <v>31</v>
      </c>
      <c r="AX344" s="13" t="s">
        <v>75</v>
      </c>
      <c r="AY344" s="170" t="s">
        <v>168</v>
      </c>
    </row>
    <row r="345" spans="1:65" s="14" customFormat="1">
      <c r="B345" s="176"/>
      <c r="D345" s="163" t="s">
        <v>179</v>
      </c>
      <c r="E345" s="177" t="s">
        <v>1</v>
      </c>
      <c r="F345" s="178" t="s">
        <v>82</v>
      </c>
      <c r="H345" s="179">
        <v>1</v>
      </c>
      <c r="I345" s="180"/>
      <c r="L345" s="176"/>
      <c r="M345" s="181"/>
      <c r="N345" s="182"/>
      <c r="O345" s="182"/>
      <c r="P345" s="182"/>
      <c r="Q345" s="182"/>
      <c r="R345" s="182"/>
      <c r="S345" s="182"/>
      <c r="T345" s="183"/>
      <c r="AT345" s="177" t="s">
        <v>179</v>
      </c>
      <c r="AU345" s="177" t="s">
        <v>84</v>
      </c>
      <c r="AV345" s="14" t="s">
        <v>84</v>
      </c>
      <c r="AW345" s="14" t="s">
        <v>31</v>
      </c>
      <c r="AX345" s="14" t="s">
        <v>82</v>
      </c>
      <c r="AY345" s="177" t="s">
        <v>168</v>
      </c>
    </row>
    <row r="346" spans="1:65" s="2" customFormat="1" ht="24.2" customHeight="1">
      <c r="A346" s="33"/>
      <c r="B346" s="149"/>
      <c r="C346" s="150" t="s">
        <v>623</v>
      </c>
      <c r="D346" s="150" t="s">
        <v>170</v>
      </c>
      <c r="E346" s="151" t="s">
        <v>1685</v>
      </c>
      <c r="F346" s="152" t="s">
        <v>1686</v>
      </c>
      <c r="G346" s="153" t="s">
        <v>269</v>
      </c>
      <c r="H346" s="154">
        <v>1</v>
      </c>
      <c r="I346" s="155"/>
      <c r="J346" s="156">
        <f>ROUND(I346*H346,2)</f>
        <v>0</v>
      </c>
      <c r="K346" s="152" t="s">
        <v>1</v>
      </c>
      <c r="L346" s="34"/>
      <c r="M346" s="157" t="s">
        <v>1</v>
      </c>
      <c r="N346" s="158" t="s">
        <v>40</v>
      </c>
      <c r="O346" s="59"/>
      <c r="P346" s="159">
        <f>O346*H346</f>
        <v>0</v>
      </c>
      <c r="Q346" s="159">
        <v>0</v>
      </c>
      <c r="R346" s="159">
        <f>Q346*H346</f>
        <v>0</v>
      </c>
      <c r="S346" s="159">
        <v>0</v>
      </c>
      <c r="T346" s="160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1" t="s">
        <v>108</v>
      </c>
      <c r="AT346" s="161" t="s">
        <v>170</v>
      </c>
      <c r="AU346" s="161" t="s">
        <v>84</v>
      </c>
      <c r="AY346" s="18" t="s">
        <v>168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8" t="s">
        <v>82</v>
      </c>
      <c r="BK346" s="162">
        <f>ROUND(I346*H346,2)</f>
        <v>0</v>
      </c>
      <c r="BL346" s="18" t="s">
        <v>108</v>
      </c>
      <c r="BM346" s="161" t="s">
        <v>1687</v>
      </c>
    </row>
    <row r="347" spans="1:65" s="2" customFormat="1" ht="19.5">
      <c r="A347" s="33"/>
      <c r="B347" s="34"/>
      <c r="C347" s="33"/>
      <c r="D347" s="163" t="s">
        <v>175</v>
      </c>
      <c r="E347" s="33"/>
      <c r="F347" s="164" t="s">
        <v>1686</v>
      </c>
      <c r="G347" s="33"/>
      <c r="H347" s="33"/>
      <c r="I347" s="165"/>
      <c r="J347" s="33"/>
      <c r="K347" s="33"/>
      <c r="L347" s="34"/>
      <c r="M347" s="166"/>
      <c r="N347" s="167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175</v>
      </c>
      <c r="AU347" s="18" t="s">
        <v>84</v>
      </c>
    </row>
    <row r="348" spans="1:65" s="2" customFormat="1" ht="29.25">
      <c r="A348" s="33"/>
      <c r="B348" s="34"/>
      <c r="C348" s="33"/>
      <c r="D348" s="163" t="s">
        <v>177</v>
      </c>
      <c r="E348" s="33"/>
      <c r="F348" s="168" t="s">
        <v>1688</v>
      </c>
      <c r="G348" s="33"/>
      <c r="H348" s="33"/>
      <c r="I348" s="165"/>
      <c r="J348" s="33"/>
      <c r="K348" s="33"/>
      <c r="L348" s="34"/>
      <c r="M348" s="166"/>
      <c r="N348" s="167"/>
      <c r="O348" s="59"/>
      <c r="P348" s="59"/>
      <c r="Q348" s="59"/>
      <c r="R348" s="59"/>
      <c r="S348" s="59"/>
      <c r="T348" s="60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8" t="s">
        <v>177</v>
      </c>
      <c r="AU348" s="18" t="s">
        <v>84</v>
      </c>
    </row>
    <row r="349" spans="1:65" s="13" customFormat="1">
      <c r="B349" s="169"/>
      <c r="D349" s="163" t="s">
        <v>179</v>
      </c>
      <c r="E349" s="170" t="s">
        <v>1</v>
      </c>
      <c r="F349" s="171" t="s">
        <v>1684</v>
      </c>
      <c r="H349" s="170" t="s">
        <v>1</v>
      </c>
      <c r="I349" s="172"/>
      <c r="L349" s="169"/>
      <c r="M349" s="173"/>
      <c r="N349" s="174"/>
      <c r="O349" s="174"/>
      <c r="P349" s="174"/>
      <c r="Q349" s="174"/>
      <c r="R349" s="174"/>
      <c r="S349" s="174"/>
      <c r="T349" s="175"/>
      <c r="AT349" s="170" t="s">
        <v>179</v>
      </c>
      <c r="AU349" s="170" t="s">
        <v>84</v>
      </c>
      <c r="AV349" s="13" t="s">
        <v>82</v>
      </c>
      <c r="AW349" s="13" t="s">
        <v>31</v>
      </c>
      <c r="AX349" s="13" t="s">
        <v>75</v>
      </c>
      <c r="AY349" s="170" t="s">
        <v>168</v>
      </c>
    </row>
    <row r="350" spans="1:65" s="14" customFormat="1">
      <c r="B350" s="176"/>
      <c r="D350" s="163" t="s">
        <v>179</v>
      </c>
      <c r="E350" s="177" t="s">
        <v>1</v>
      </c>
      <c r="F350" s="178" t="s">
        <v>82</v>
      </c>
      <c r="H350" s="179">
        <v>1</v>
      </c>
      <c r="I350" s="180"/>
      <c r="L350" s="176"/>
      <c r="M350" s="181"/>
      <c r="N350" s="182"/>
      <c r="O350" s="182"/>
      <c r="P350" s="182"/>
      <c r="Q350" s="182"/>
      <c r="R350" s="182"/>
      <c r="S350" s="182"/>
      <c r="T350" s="183"/>
      <c r="AT350" s="177" t="s">
        <v>179</v>
      </c>
      <c r="AU350" s="177" t="s">
        <v>84</v>
      </c>
      <c r="AV350" s="14" t="s">
        <v>84</v>
      </c>
      <c r="AW350" s="14" t="s">
        <v>31</v>
      </c>
      <c r="AX350" s="14" t="s">
        <v>82</v>
      </c>
      <c r="AY350" s="177" t="s">
        <v>168</v>
      </c>
    </row>
    <row r="351" spans="1:65" s="2" customFormat="1" ht="21.75" customHeight="1">
      <c r="A351" s="33"/>
      <c r="B351" s="149"/>
      <c r="C351" s="150" t="s">
        <v>631</v>
      </c>
      <c r="D351" s="150" t="s">
        <v>170</v>
      </c>
      <c r="E351" s="151" t="s">
        <v>1689</v>
      </c>
      <c r="F351" s="152" t="s">
        <v>1690</v>
      </c>
      <c r="G351" s="153" t="s">
        <v>269</v>
      </c>
      <c r="H351" s="154">
        <v>1</v>
      </c>
      <c r="I351" s="155"/>
      <c r="J351" s="156">
        <f>ROUND(I351*H351,2)</f>
        <v>0</v>
      </c>
      <c r="K351" s="152" t="s">
        <v>1</v>
      </c>
      <c r="L351" s="34"/>
      <c r="M351" s="157" t="s">
        <v>1</v>
      </c>
      <c r="N351" s="158" t="s">
        <v>40</v>
      </c>
      <c r="O351" s="59"/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1" t="s">
        <v>108</v>
      </c>
      <c r="AT351" s="161" t="s">
        <v>170</v>
      </c>
      <c r="AU351" s="161" t="s">
        <v>84</v>
      </c>
      <c r="AY351" s="18" t="s">
        <v>168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8" t="s">
        <v>82</v>
      </c>
      <c r="BK351" s="162">
        <f>ROUND(I351*H351,2)</f>
        <v>0</v>
      </c>
      <c r="BL351" s="18" t="s">
        <v>108</v>
      </c>
      <c r="BM351" s="161" t="s">
        <v>1691</v>
      </c>
    </row>
    <row r="352" spans="1:65" s="2" customFormat="1">
      <c r="A352" s="33"/>
      <c r="B352" s="34"/>
      <c r="C352" s="33"/>
      <c r="D352" s="163" t="s">
        <v>175</v>
      </c>
      <c r="E352" s="33"/>
      <c r="F352" s="164" t="s">
        <v>1690</v>
      </c>
      <c r="G352" s="33"/>
      <c r="H352" s="33"/>
      <c r="I352" s="165"/>
      <c r="J352" s="33"/>
      <c r="K352" s="33"/>
      <c r="L352" s="34"/>
      <c r="M352" s="166"/>
      <c r="N352" s="167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175</v>
      </c>
      <c r="AU352" s="18" t="s">
        <v>84</v>
      </c>
    </row>
    <row r="353" spans="1:65" s="2" customFormat="1" ht="29.25">
      <c r="A353" s="33"/>
      <c r="B353" s="34"/>
      <c r="C353" s="33"/>
      <c r="D353" s="163" t="s">
        <v>177</v>
      </c>
      <c r="E353" s="33"/>
      <c r="F353" s="168" t="s">
        <v>1688</v>
      </c>
      <c r="G353" s="33"/>
      <c r="H353" s="33"/>
      <c r="I353" s="165"/>
      <c r="J353" s="33"/>
      <c r="K353" s="33"/>
      <c r="L353" s="34"/>
      <c r="M353" s="166"/>
      <c r="N353" s="167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177</v>
      </c>
      <c r="AU353" s="18" t="s">
        <v>84</v>
      </c>
    </row>
    <row r="354" spans="1:65" s="13" customFormat="1">
      <c r="B354" s="169"/>
      <c r="D354" s="163" t="s">
        <v>179</v>
      </c>
      <c r="E354" s="170" t="s">
        <v>1</v>
      </c>
      <c r="F354" s="171" t="s">
        <v>1684</v>
      </c>
      <c r="H354" s="170" t="s">
        <v>1</v>
      </c>
      <c r="I354" s="172"/>
      <c r="L354" s="169"/>
      <c r="M354" s="173"/>
      <c r="N354" s="174"/>
      <c r="O354" s="174"/>
      <c r="P354" s="174"/>
      <c r="Q354" s="174"/>
      <c r="R354" s="174"/>
      <c r="S354" s="174"/>
      <c r="T354" s="175"/>
      <c r="AT354" s="170" t="s">
        <v>179</v>
      </c>
      <c r="AU354" s="170" t="s">
        <v>84</v>
      </c>
      <c r="AV354" s="13" t="s">
        <v>82</v>
      </c>
      <c r="AW354" s="13" t="s">
        <v>31</v>
      </c>
      <c r="AX354" s="13" t="s">
        <v>75</v>
      </c>
      <c r="AY354" s="170" t="s">
        <v>168</v>
      </c>
    </row>
    <row r="355" spans="1:65" s="14" customFormat="1">
      <c r="B355" s="176"/>
      <c r="D355" s="163" t="s">
        <v>179</v>
      </c>
      <c r="E355" s="177" t="s">
        <v>1</v>
      </c>
      <c r="F355" s="178" t="s">
        <v>82</v>
      </c>
      <c r="H355" s="179">
        <v>1</v>
      </c>
      <c r="I355" s="180"/>
      <c r="L355" s="176"/>
      <c r="M355" s="181"/>
      <c r="N355" s="182"/>
      <c r="O355" s="182"/>
      <c r="P355" s="182"/>
      <c r="Q355" s="182"/>
      <c r="R355" s="182"/>
      <c r="S355" s="182"/>
      <c r="T355" s="183"/>
      <c r="AT355" s="177" t="s">
        <v>179</v>
      </c>
      <c r="AU355" s="177" t="s">
        <v>84</v>
      </c>
      <c r="AV355" s="14" t="s">
        <v>84</v>
      </c>
      <c r="AW355" s="14" t="s">
        <v>31</v>
      </c>
      <c r="AX355" s="14" t="s">
        <v>82</v>
      </c>
      <c r="AY355" s="177" t="s">
        <v>168</v>
      </c>
    </row>
    <row r="356" spans="1:65" s="2" customFormat="1" ht="16.5" customHeight="1">
      <c r="A356" s="33"/>
      <c r="B356" s="149"/>
      <c r="C356" s="150" t="s">
        <v>640</v>
      </c>
      <c r="D356" s="150" t="s">
        <v>170</v>
      </c>
      <c r="E356" s="151" t="s">
        <v>1692</v>
      </c>
      <c r="F356" s="152" t="s">
        <v>1693</v>
      </c>
      <c r="G356" s="153" t="s">
        <v>269</v>
      </c>
      <c r="H356" s="154">
        <v>1</v>
      </c>
      <c r="I356" s="155"/>
      <c r="J356" s="156">
        <f>ROUND(I356*H356,2)</f>
        <v>0</v>
      </c>
      <c r="K356" s="152" t="s">
        <v>1</v>
      </c>
      <c r="L356" s="34"/>
      <c r="M356" s="157" t="s">
        <v>1</v>
      </c>
      <c r="N356" s="158" t="s">
        <v>40</v>
      </c>
      <c r="O356" s="59"/>
      <c r="P356" s="159">
        <f>O356*H356</f>
        <v>0</v>
      </c>
      <c r="Q356" s="159">
        <v>0</v>
      </c>
      <c r="R356" s="159">
        <f>Q356*H356</f>
        <v>0</v>
      </c>
      <c r="S356" s="159">
        <v>0</v>
      </c>
      <c r="T356" s="160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1" t="s">
        <v>108</v>
      </c>
      <c r="AT356" s="161" t="s">
        <v>170</v>
      </c>
      <c r="AU356" s="161" t="s">
        <v>84</v>
      </c>
      <c r="AY356" s="18" t="s">
        <v>168</v>
      </c>
      <c r="BE356" s="162">
        <f>IF(N356="základní",J356,0)</f>
        <v>0</v>
      </c>
      <c r="BF356" s="162">
        <f>IF(N356="snížená",J356,0)</f>
        <v>0</v>
      </c>
      <c r="BG356" s="162">
        <f>IF(N356="zákl. přenesená",J356,0)</f>
        <v>0</v>
      </c>
      <c r="BH356" s="162">
        <f>IF(N356="sníž. přenesená",J356,0)</f>
        <v>0</v>
      </c>
      <c r="BI356" s="162">
        <f>IF(N356="nulová",J356,0)</f>
        <v>0</v>
      </c>
      <c r="BJ356" s="18" t="s">
        <v>82</v>
      </c>
      <c r="BK356" s="162">
        <f>ROUND(I356*H356,2)</f>
        <v>0</v>
      </c>
      <c r="BL356" s="18" t="s">
        <v>108</v>
      </c>
      <c r="BM356" s="161" t="s">
        <v>1694</v>
      </c>
    </row>
    <row r="357" spans="1:65" s="2" customFormat="1">
      <c r="A357" s="33"/>
      <c r="B357" s="34"/>
      <c r="C357" s="33"/>
      <c r="D357" s="163" t="s">
        <v>175</v>
      </c>
      <c r="E357" s="33"/>
      <c r="F357" s="164" t="s">
        <v>1693</v>
      </c>
      <c r="G357" s="33"/>
      <c r="H357" s="33"/>
      <c r="I357" s="165"/>
      <c r="J357" s="33"/>
      <c r="K357" s="33"/>
      <c r="L357" s="34"/>
      <c r="M357" s="166"/>
      <c r="N357" s="167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8" t="s">
        <v>175</v>
      </c>
      <c r="AU357" s="18" t="s">
        <v>84</v>
      </c>
    </row>
    <row r="358" spans="1:65" s="2" customFormat="1" ht="29.25">
      <c r="A358" s="33"/>
      <c r="B358" s="34"/>
      <c r="C358" s="33"/>
      <c r="D358" s="163" t="s">
        <v>177</v>
      </c>
      <c r="E358" s="33"/>
      <c r="F358" s="168" t="s">
        <v>1695</v>
      </c>
      <c r="G358" s="33"/>
      <c r="H358" s="33"/>
      <c r="I358" s="165"/>
      <c r="J358" s="33"/>
      <c r="K358" s="33"/>
      <c r="L358" s="34"/>
      <c r="M358" s="166"/>
      <c r="N358" s="167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177</v>
      </c>
      <c r="AU358" s="18" t="s">
        <v>84</v>
      </c>
    </row>
    <row r="359" spans="1:65" s="13" customFormat="1">
      <c r="B359" s="169"/>
      <c r="D359" s="163" t="s">
        <v>179</v>
      </c>
      <c r="E359" s="170" t="s">
        <v>1</v>
      </c>
      <c r="F359" s="171" t="s">
        <v>1684</v>
      </c>
      <c r="H359" s="170" t="s">
        <v>1</v>
      </c>
      <c r="I359" s="172"/>
      <c r="L359" s="169"/>
      <c r="M359" s="173"/>
      <c r="N359" s="174"/>
      <c r="O359" s="174"/>
      <c r="P359" s="174"/>
      <c r="Q359" s="174"/>
      <c r="R359" s="174"/>
      <c r="S359" s="174"/>
      <c r="T359" s="175"/>
      <c r="AT359" s="170" t="s">
        <v>179</v>
      </c>
      <c r="AU359" s="170" t="s">
        <v>84</v>
      </c>
      <c r="AV359" s="13" t="s">
        <v>82</v>
      </c>
      <c r="AW359" s="13" t="s">
        <v>31</v>
      </c>
      <c r="AX359" s="13" t="s">
        <v>75</v>
      </c>
      <c r="AY359" s="170" t="s">
        <v>168</v>
      </c>
    </row>
    <row r="360" spans="1:65" s="14" customFormat="1">
      <c r="B360" s="176"/>
      <c r="D360" s="163" t="s">
        <v>179</v>
      </c>
      <c r="E360" s="177" t="s">
        <v>1</v>
      </c>
      <c r="F360" s="178" t="s">
        <v>82</v>
      </c>
      <c r="H360" s="179">
        <v>1</v>
      </c>
      <c r="I360" s="180"/>
      <c r="L360" s="176"/>
      <c r="M360" s="181"/>
      <c r="N360" s="182"/>
      <c r="O360" s="182"/>
      <c r="P360" s="182"/>
      <c r="Q360" s="182"/>
      <c r="R360" s="182"/>
      <c r="S360" s="182"/>
      <c r="T360" s="183"/>
      <c r="AT360" s="177" t="s">
        <v>179</v>
      </c>
      <c r="AU360" s="177" t="s">
        <v>84</v>
      </c>
      <c r="AV360" s="14" t="s">
        <v>84</v>
      </c>
      <c r="AW360" s="14" t="s">
        <v>31</v>
      </c>
      <c r="AX360" s="14" t="s">
        <v>82</v>
      </c>
      <c r="AY360" s="177" t="s">
        <v>168</v>
      </c>
    </row>
    <row r="361" spans="1:65" s="2" customFormat="1" ht="16.5" customHeight="1">
      <c r="A361" s="33"/>
      <c r="B361" s="149"/>
      <c r="C361" s="150" t="s">
        <v>651</v>
      </c>
      <c r="D361" s="150" t="s">
        <v>170</v>
      </c>
      <c r="E361" s="151" t="s">
        <v>1696</v>
      </c>
      <c r="F361" s="152" t="s">
        <v>1697</v>
      </c>
      <c r="G361" s="153" t="s">
        <v>254</v>
      </c>
      <c r="H361" s="154">
        <v>3</v>
      </c>
      <c r="I361" s="155"/>
      <c r="J361" s="156">
        <f>ROUND(I361*H361,2)</f>
        <v>0</v>
      </c>
      <c r="K361" s="152" t="s">
        <v>1</v>
      </c>
      <c r="L361" s="34"/>
      <c r="M361" s="157" t="s">
        <v>1</v>
      </c>
      <c r="N361" s="158" t="s">
        <v>40</v>
      </c>
      <c r="O361" s="59"/>
      <c r="P361" s="159">
        <f>O361*H361</f>
        <v>0</v>
      </c>
      <c r="Q361" s="159">
        <v>0</v>
      </c>
      <c r="R361" s="159">
        <f>Q361*H361</f>
        <v>0</v>
      </c>
      <c r="S361" s="159">
        <v>0</v>
      </c>
      <c r="T361" s="160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1" t="s">
        <v>108</v>
      </c>
      <c r="AT361" s="161" t="s">
        <v>170</v>
      </c>
      <c r="AU361" s="161" t="s">
        <v>84</v>
      </c>
      <c r="AY361" s="18" t="s">
        <v>168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18" t="s">
        <v>82</v>
      </c>
      <c r="BK361" s="162">
        <f>ROUND(I361*H361,2)</f>
        <v>0</v>
      </c>
      <c r="BL361" s="18" t="s">
        <v>108</v>
      </c>
      <c r="BM361" s="161" t="s">
        <v>1698</v>
      </c>
    </row>
    <row r="362" spans="1:65" s="2" customFormat="1">
      <c r="A362" s="33"/>
      <c r="B362" s="34"/>
      <c r="C362" s="33"/>
      <c r="D362" s="163" t="s">
        <v>175</v>
      </c>
      <c r="E362" s="33"/>
      <c r="F362" s="164" t="s">
        <v>1697</v>
      </c>
      <c r="G362" s="33"/>
      <c r="H362" s="33"/>
      <c r="I362" s="165"/>
      <c r="J362" s="33"/>
      <c r="K362" s="33"/>
      <c r="L362" s="34"/>
      <c r="M362" s="166"/>
      <c r="N362" s="167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175</v>
      </c>
      <c r="AU362" s="18" t="s">
        <v>84</v>
      </c>
    </row>
    <row r="363" spans="1:65" s="2" customFormat="1" ht="29.25">
      <c r="A363" s="33"/>
      <c r="B363" s="34"/>
      <c r="C363" s="33"/>
      <c r="D363" s="163" t="s">
        <v>177</v>
      </c>
      <c r="E363" s="33"/>
      <c r="F363" s="168" t="s">
        <v>1699</v>
      </c>
      <c r="G363" s="33"/>
      <c r="H363" s="33"/>
      <c r="I363" s="165"/>
      <c r="J363" s="33"/>
      <c r="K363" s="33"/>
      <c r="L363" s="34"/>
      <c r="M363" s="166"/>
      <c r="N363" s="167"/>
      <c r="O363" s="59"/>
      <c r="P363" s="59"/>
      <c r="Q363" s="59"/>
      <c r="R363" s="59"/>
      <c r="S363" s="59"/>
      <c r="T363" s="60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8" t="s">
        <v>177</v>
      </c>
      <c r="AU363" s="18" t="s">
        <v>84</v>
      </c>
    </row>
    <row r="364" spans="1:65" s="13" customFormat="1">
      <c r="B364" s="169"/>
      <c r="D364" s="163" t="s">
        <v>179</v>
      </c>
      <c r="E364" s="170" t="s">
        <v>1</v>
      </c>
      <c r="F364" s="171" t="s">
        <v>1684</v>
      </c>
      <c r="H364" s="170" t="s">
        <v>1</v>
      </c>
      <c r="I364" s="172"/>
      <c r="L364" s="169"/>
      <c r="M364" s="173"/>
      <c r="N364" s="174"/>
      <c r="O364" s="174"/>
      <c r="P364" s="174"/>
      <c r="Q364" s="174"/>
      <c r="R364" s="174"/>
      <c r="S364" s="174"/>
      <c r="T364" s="175"/>
      <c r="AT364" s="170" t="s">
        <v>179</v>
      </c>
      <c r="AU364" s="170" t="s">
        <v>84</v>
      </c>
      <c r="AV364" s="13" t="s">
        <v>82</v>
      </c>
      <c r="AW364" s="13" t="s">
        <v>31</v>
      </c>
      <c r="AX364" s="13" t="s">
        <v>75</v>
      </c>
      <c r="AY364" s="170" t="s">
        <v>168</v>
      </c>
    </row>
    <row r="365" spans="1:65" s="14" customFormat="1">
      <c r="B365" s="176"/>
      <c r="D365" s="163" t="s">
        <v>179</v>
      </c>
      <c r="E365" s="177" t="s">
        <v>1</v>
      </c>
      <c r="F365" s="178" t="s">
        <v>104</v>
      </c>
      <c r="H365" s="179">
        <v>3</v>
      </c>
      <c r="I365" s="180"/>
      <c r="L365" s="176"/>
      <c r="M365" s="181"/>
      <c r="N365" s="182"/>
      <c r="O365" s="182"/>
      <c r="P365" s="182"/>
      <c r="Q365" s="182"/>
      <c r="R365" s="182"/>
      <c r="S365" s="182"/>
      <c r="T365" s="183"/>
      <c r="AT365" s="177" t="s">
        <v>179</v>
      </c>
      <c r="AU365" s="177" t="s">
        <v>84</v>
      </c>
      <c r="AV365" s="14" t="s">
        <v>84</v>
      </c>
      <c r="AW365" s="14" t="s">
        <v>31</v>
      </c>
      <c r="AX365" s="14" t="s">
        <v>82</v>
      </c>
      <c r="AY365" s="177" t="s">
        <v>168</v>
      </c>
    </row>
    <row r="366" spans="1:65" s="2" customFormat="1" ht="16.5" customHeight="1">
      <c r="A366" s="33"/>
      <c r="B366" s="149"/>
      <c r="C366" s="150" t="s">
        <v>667</v>
      </c>
      <c r="D366" s="150" t="s">
        <v>170</v>
      </c>
      <c r="E366" s="151" t="s">
        <v>1700</v>
      </c>
      <c r="F366" s="152" t="s">
        <v>1701</v>
      </c>
      <c r="G366" s="153" t="s">
        <v>254</v>
      </c>
      <c r="H366" s="154">
        <v>4</v>
      </c>
      <c r="I366" s="155"/>
      <c r="J366" s="156">
        <f>ROUND(I366*H366,2)</f>
        <v>0</v>
      </c>
      <c r="K366" s="152" t="s">
        <v>1</v>
      </c>
      <c r="L366" s="34"/>
      <c r="M366" s="157" t="s">
        <v>1</v>
      </c>
      <c r="N366" s="158" t="s">
        <v>40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108</v>
      </c>
      <c r="AT366" s="161" t="s">
        <v>170</v>
      </c>
      <c r="AU366" s="161" t="s">
        <v>84</v>
      </c>
      <c r="AY366" s="18" t="s">
        <v>168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82</v>
      </c>
      <c r="BK366" s="162">
        <f>ROUND(I366*H366,2)</f>
        <v>0</v>
      </c>
      <c r="BL366" s="18" t="s">
        <v>108</v>
      </c>
      <c r="BM366" s="161" t="s">
        <v>1702</v>
      </c>
    </row>
    <row r="367" spans="1:65" s="2" customFormat="1">
      <c r="A367" s="33"/>
      <c r="B367" s="34"/>
      <c r="C367" s="33"/>
      <c r="D367" s="163" t="s">
        <v>175</v>
      </c>
      <c r="E367" s="33"/>
      <c r="F367" s="164" t="s">
        <v>1701</v>
      </c>
      <c r="G367" s="33"/>
      <c r="H367" s="33"/>
      <c r="I367" s="165"/>
      <c r="J367" s="33"/>
      <c r="K367" s="33"/>
      <c r="L367" s="34"/>
      <c r="M367" s="166"/>
      <c r="N367" s="167"/>
      <c r="O367" s="59"/>
      <c r="P367" s="59"/>
      <c r="Q367" s="59"/>
      <c r="R367" s="59"/>
      <c r="S367" s="59"/>
      <c r="T367" s="60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175</v>
      </c>
      <c r="AU367" s="18" t="s">
        <v>84</v>
      </c>
    </row>
    <row r="368" spans="1:65" s="2" customFormat="1" ht="29.25">
      <c r="A368" s="33"/>
      <c r="B368" s="34"/>
      <c r="C368" s="33"/>
      <c r="D368" s="163" t="s">
        <v>177</v>
      </c>
      <c r="E368" s="33"/>
      <c r="F368" s="168" t="s">
        <v>1703</v>
      </c>
      <c r="G368" s="33"/>
      <c r="H368" s="33"/>
      <c r="I368" s="165"/>
      <c r="J368" s="33"/>
      <c r="K368" s="33"/>
      <c r="L368" s="34"/>
      <c r="M368" s="166"/>
      <c r="N368" s="167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177</v>
      </c>
      <c r="AU368" s="18" t="s">
        <v>84</v>
      </c>
    </row>
    <row r="369" spans="1:65" s="13" customFormat="1">
      <c r="B369" s="169"/>
      <c r="D369" s="163" t="s">
        <v>179</v>
      </c>
      <c r="E369" s="170" t="s">
        <v>1</v>
      </c>
      <c r="F369" s="171" t="s">
        <v>1684</v>
      </c>
      <c r="H369" s="170" t="s">
        <v>1</v>
      </c>
      <c r="I369" s="172"/>
      <c r="L369" s="169"/>
      <c r="M369" s="173"/>
      <c r="N369" s="174"/>
      <c r="O369" s="174"/>
      <c r="P369" s="174"/>
      <c r="Q369" s="174"/>
      <c r="R369" s="174"/>
      <c r="S369" s="174"/>
      <c r="T369" s="175"/>
      <c r="AT369" s="170" t="s">
        <v>179</v>
      </c>
      <c r="AU369" s="170" t="s">
        <v>84</v>
      </c>
      <c r="AV369" s="13" t="s">
        <v>82</v>
      </c>
      <c r="AW369" s="13" t="s">
        <v>31</v>
      </c>
      <c r="AX369" s="13" t="s">
        <v>75</v>
      </c>
      <c r="AY369" s="170" t="s">
        <v>168</v>
      </c>
    </row>
    <row r="370" spans="1:65" s="14" customFormat="1">
      <c r="B370" s="176"/>
      <c r="D370" s="163" t="s">
        <v>179</v>
      </c>
      <c r="E370" s="177" t="s">
        <v>1</v>
      </c>
      <c r="F370" s="178" t="s">
        <v>108</v>
      </c>
      <c r="H370" s="179">
        <v>4</v>
      </c>
      <c r="I370" s="180"/>
      <c r="L370" s="176"/>
      <c r="M370" s="181"/>
      <c r="N370" s="182"/>
      <c r="O370" s="182"/>
      <c r="P370" s="182"/>
      <c r="Q370" s="182"/>
      <c r="R370" s="182"/>
      <c r="S370" s="182"/>
      <c r="T370" s="183"/>
      <c r="AT370" s="177" t="s">
        <v>179</v>
      </c>
      <c r="AU370" s="177" t="s">
        <v>84</v>
      </c>
      <c r="AV370" s="14" t="s">
        <v>84</v>
      </c>
      <c r="AW370" s="14" t="s">
        <v>31</v>
      </c>
      <c r="AX370" s="14" t="s">
        <v>82</v>
      </c>
      <c r="AY370" s="177" t="s">
        <v>168</v>
      </c>
    </row>
    <row r="371" spans="1:65" s="2" customFormat="1" ht="24.2" customHeight="1">
      <c r="A371" s="33"/>
      <c r="B371" s="149"/>
      <c r="C371" s="150" t="s">
        <v>675</v>
      </c>
      <c r="D371" s="150" t="s">
        <v>170</v>
      </c>
      <c r="E371" s="151" t="s">
        <v>1704</v>
      </c>
      <c r="F371" s="152" t="s">
        <v>1705</v>
      </c>
      <c r="G371" s="153" t="s">
        <v>254</v>
      </c>
      <c r="H371" s="154">
        <v>344.1</v>
      </c>
      <c r="I371" s="155"/>
      <c r="J371" s="156">
        <f>ROUND(I371*H371,2)</f>
        <v>0</v>
      </c>
      <c r="K371" s="152" t="s">
        <v>187</v>
      </c>
      <c r="L371" s="34"/>
      <c r="M371" s="157" t="s">
        <v>1</v>
      </c>
      <c r="N371" s="158" t="s">
        <v>40</v>
      </c>
      <c r="O371" s="59"/>
      <c r="P371" s="159">
        <f>O371*H371</f>
        <v>0</v>
      </c>
      <c r="Q371" s="159">
        <v>0</v>
      </c>
      <c r="R371" s="159">
        <f>Q371*H371</f>
        <v>0</v>
      </c>
      <c r="S371" s="159">
        <v>0</v>
      </c>
      <c r="T371" s="160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1" t="s">
        <v>108</v>
      </c>
      <c r="AT371" s="161" t="s">
        <v>170</v>
      </c>
      <c r="AU371" s="161" t="s">
        <v>84</v>
      </c>
      <c r="AY371" s="18" t="s">
        <v>168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8" t="s">
        <v>82</v>
      </c>
      <c r="BK371" s="162">
        <f>ROUND(I371*H371,2)</f>
        <v>0</v>
      </c>
      <c r="BL371" s="18" t="s">
        <v>108</v>
      </c>
      <c r="BM371" s="161" t="s">
        <v>1706</v>
      </c>
    </row>
    <row r="372" spans="1:65" s="2" customFormat="1" ht="29.25">
      <c r="A372" s="33"/>
      <c r="B372" s="34"/>
      <c r="C372" s="33"/>
      <c r="D372" s="163" t="s">
        <v>175</v>
      </c>
      <c r="E372" s="33"/>
      <c r="F372" s="164" t="s">
        <v>1707</v>
      </c>
      <c r="G372" s="33"/>
      <c r="H372" s="33"/>
      <c r="I372" s="165"/>
      <c r="J372" s="33"/>
      <c r="K372" s="33"/>
      <c r="L372" s="34"/>
      <c r="M372" s="166"/>
      <c r="N372" s="167"/>
      <c r="O372" s="59"/>
      <c r="P372" s="59"/>
      <c r="Q372" s="59"/>
      <c r="R372" s="59"/>
      <c r="S372" s="59"/>
      <c r="T372" s="60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175</v>
      </c>
      <c r="AU372" s="18" t="s">
        <v>84</v>
      </c>
    </row>
    <row r="373" spans="1:65" s="2" customFormat="1" ht="19.5">
      <c r="A373" s="33"/>
      <c r="B373" s="34"/>
      <c r="C373" s="33"/>
      <c r="D373" s="163" t="s">
        <v>177</v>
      </c>
      <c r="E373" s="33"/>
      <c r="F373" s="168" t="s">
        <v>1555</v>
      </c>
      <c r="G373" s="33"/>
      <c r="H373" s="33"/>
      <c r="I373" s="165"/>
      <c r="J373" s="33"/>
      <c r="K373" s="33"/>
      <c r="L373" s="34"/>
      <c r="M373" s="166"/>
      <c r="N373" s="167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177</v>
      </c>
      <c r="AU373" s="18" t="s">
        <v>84</v>
      </c>
    </row>
    <row r="374" spans="1:65" s="14" customFormat="1">
      <c r="B374" s="176"/>
      <c r="D374" s="163" t="s">
        <v>179</v>
      </c>
      <c r="E374" s="177" t="s">
        <v>1</v>
      </c>
      <c r="F374" s="178" t="s">
        <v>1708</v>
      </c>
      <c r="H374" s="179">
        <v>344.1</v>
      </c>
      <c r="I374" s="180"/>
      <c r="L374" s="176"/>
      <c r="M374" s="181"/>
      <c r="N374" s="182"/>
      <c r="O374" s="182"/>
      <c r="P374" s="182"/>
      <c r="Q374" s="182"/>
      <c r="R374" s="182"/>
      <c r="S374" s="182"/>
      <c r="T374" s="183"/>
      <c r="AT374" s="177" t="s">
        <v>179</v>
      </c>
      <c r="AU374" s="177" t="s">
        <v>84</v>
      </c>
      <c r="AV374" s="14" t="s">
        <v>84</v>
      </c>
      <c r="AW374" s="14" t="s">
        <v>31</v>
      </c>
      <c r="AX374" s="14" t="s">
        <v>82</v>
      </c>
      <c r="AY374" s="177" t="s">
        <v>168</v>
      </c>
    </row>
    <row r="375" spans="1:65" s="2" customFormat="1" ht="21.75" customHeight="1">
      <c r="A375" s="33"/>
      <c r="B375" s="149"/>
      <c r="C375" s="200" t="s">
        <v>680</v>
      </c>
      <c r="D375" s="200" t="s">
        <v>523</v>
      </c>
      <c r="E375" s="201" t="s">
        <v>1709</v>
      </c>
      <c r="F375" s="202" t="s">
        <v>1710</v>
      </c>
      <c r="G375" s="203" t="s">
        <v>254</v>
      </c>
      <c r="H375" s="204">
        <v>361.30500000000001</v>
      </c>
      <c r="I375" s="205"/>
      <c r="J375" s="206">
        <f>ROUND(I375*H375,2)</f>
        <v>0</v>
      </c>
      <c r="K375" s="202" t="s">
        <v>187</v>
      </c>
      <c r="L375" s="207"/>
      <c r="M375" s="208" t="s">
        <v>1</v>
      </c>
      <c r="N375" s="209" t="s">
        <v>40</v>
      </c>
      <c r="O375" s="59"/>
      <c r="P375" s="159">
        <f>O375*H375</f>
        <v>0</v>
      </c>
      <c r="Q375" s="159">
        <v>3.1800000000000001E-3</v>
      </c>
      <c r="R375" s="159">
        <f>Q375*H375</f>
        <v>1.1489499000000001</v>
      </c>
      <c r="S375" s="159">
        <v>0</v>
      </c>
      <c r="T375" s="160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1" t="s">
        <v>244</v>
      </c>
      <c r="AT375" s="161" t="s">
        <v>523</v>
      </c>
      <c r="AU375" s="161" t="s">
        <v>84</v>
      </c>
      <c r="AY375" s="18" t="s">
        <v>168</v>
      </c>
      <c r="BE375" s="162">
        <f>IF(N375="základní",J375,0)</f>
        <v>0</v>
      </c>
      <c r="BF375" s="162">
        <f>IF(N375="snížená",J375,0)</f>
        <v>0</v>
      </c>
      <c r="BG375" s="162">
        <f>IF(N375="zákl. přenesená",J375,0)</f>
        <v>0</v>
      </c>
      <c r="BH375" s="162">
        <f>IF(N375="sníž. přenesená",J375,0)</f>
        <v>0</v>
      </c>
      <c r="BI375" s="162">
        <f>IF(N375="nulová",J375,0)</f>
        <v>0</v>
      </c>
      <c r="BJ375" s="18" t="s">
        <v>82</v>
      </c>
      <c r="BK375" s="162">
        <f>ROUND(I375*H375,2)</f>
        <v>0</v>
      </c>
      <c r="BL375" s="18" t="s">
        <v>108</v>
      </c>
      <c r="BM375" s="161" t="s">
        <v>1711</v>
      </c>
    </row>
    <row r="376" spans="1:65" s="2" customFormat="1">
      <c r="A376" s="33"/>
      <c r="B376" s="34"/>
      <c r="C376" s="33"/>
      <c r="D376" s="163" t="s">
        <v>175</v>
      </c>
      <c r="E376" s="33"/>
      <c r="F376" s="164" t="s">
        <v>1710</v>
      </c>
      <c r="G376" s="33"/>
      <c r="H376" s="33"/>
      <c r="I376" s="165"/>
      <c r="J376" s="33"/>
      <c r="K376" s="33"/>
      <c r="L376" s="34"/>
      <c r="M376" s="166"/>
      <c r="N376" s="167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175</v>
      </c>
      <c r="AU376" s="18" t="s">
        <v>84</v>
      </c>
    </row>
    <row r="377" spans="1:65" s="14" customFormat="1">
      <c r="B377" s="176"/>
      <c r="D377" s="163" t="s">
        <v>179</v>
      </c>
      <c r="F377" s="178" t="s">
        <v>1712</v>
      </c>
      <c r="H377" s="179">
        <v>361.30500000000001</v>
      </c>
      <c r="I377" s="180"/>
      <c r="L377" s="176"/>
      <c r="M377" s="181"/>
      <c r="N377" s="182"/>
      <c r="O377" s="182"/>
      <c r="P377" s="182"/>
      <c r="Q377" s="182"/>
      <c r="R377" s="182"/>
      <c r="S377" s="182"/>
      <c r="T377" s="183"/>
      <c r="AT377" s="177" t="s">
        <v>179</v>
      </c>
      <c r="AU377" s="177" t="s">
        <v>84</v>
      </c>
      <c r="AV377" s="14" t="s">
        <v>84</v>
      </c>
      <c r="AW377" s="14" t="s">
        <v>3</v>
      </c>
      <c r="AX377" s="14" t="s">
        <v>82</v>
      </c>
      <c r="AY377" s="177" t="s">
        <v>168</v>
      </c>
    </row>
    <row r="378" spans="1:65" s="2" customFormat="1" ht="21.75" customHeight="1">
      <c r="A378" s="33"/>
      <c r="B378" s="149"/>
      <c r="C378" s="150" t="s">
        <v>684</v>
      </c>
      <c r="D378" s="150" t="s">
        <v>170</v>
      </c>
      <c r="E378" s="151" t="s">
        <v>1713</v>
      </c>
      <c r="F378" s="152" t="s">
        <v>1714</v>
      </c>
      <c r="G378" s="153" t="s">
        <v>254</v>
      </c>
      <c r="H378" s="154">
        <v>1.5</v>
      </c>
      <c r="I378" s="155"/>
      <c r="J378" s="156">
        <f>ROUND(I378*H378,2)</f>
        <v>0</v>
      </c>
      <c r="K378" s="152" t="s">
        <v>187</v>
      </c>
      <c r="L378" s="34"/>
      <c r="M378" s="157" t="s">
        <v>1</v>
      </c>
      <c r="N378" s="158" t="s">
        <v>40</v>
      </c>
      <c r="O378" s="59"/>
      <c r="P378" s="159">
        <f>O378*H378</f>
        <v>0</v>
      </c>
      <c r="Q378" s="159">
        <v>0</v>
      </c>
      <c r="R378" s="159">
        <f>Q378*H378</f>
        <v>0</v>
      </c>
      <c r="S378" s="159">
        <v>5.4999999999999997E-3</v>
      </c>
      <c r="T378" s="160">
        <f>S378*H378</f>
        <v>8.2500000000000004E-3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1" t="s">
        <v>108</v>
      </c>
      <c r="AT378" s="161" t="s">
        <v>170</v>
      </c>
      <c r="AU378" s="161" t="s">
        <v>84</v>
      </c>
      <c r="AY378" s="18" t="s">
        <v>168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8" t="s">
        <v>82</v>
      </c>
      <c r="BK378" s="162">
        <f>ROUND(I378*H378,2)</f>
        <v>0</v>
      </c>
      <c r="BL378" s="18" t="s">
        <v>108</v>
      </c>
      <c r="BM378" s="161" t="s">
        <v>1715</v>
      </c>
    </row>
    <row r="379" spans="1:65" s="2" customFormat="1" ht="19.5">
      <c r="A379" s="33"/>
      <c r="B379" s="34"/>
      <c r="C379" s="33"/>
      <c r="D379" s="163" t="s">
        <v>175</v>
      </c>
      <c r="E379" s="33"/>
      <c r="F379" s="164" t="s">
        <v>1716</v>
      </c>
      <c r="G379" s="33"/>
      <c r="H379" s="33"/>
      <c r="I379" s="165"/>
      <c r="J379" s="33"/>
      <c r="K379" s="33"/>
      <c r="L379" s="34"/>
      <c r="M379" s="166"/>
      <c r="N379" s="167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175</v>
      </c>
      <c r="AU379" s="18" t="s">
        <v>84</v>
      </c>
    </row>
    <row r="380" spans="1:65" s="14" customFormat="1">
      <c r="B380" s="176"/>
      <c r="D380" s="163" t="s">
        <v>179</v>
      </c>
      <c r="E380" s="177" t="s">
        <v>1</v>
      </c>
      <c r="F380" s="178" t="s">
        <v>1717</v>
      </c>
      <c r="H380" s="179">
        <v>1.5</v>
      </c>
      <c r="I380" s="180"/>
      <c r="L380" s="176"/>
      <c r="M380" s="181"/>
      <c r="N380" s="182"/>
      <c r="O380" s="182"/>
      <c r="P380" s="182"/>
      <c r="Q380" s="182"/>
      <c r="R380" s="182"/>
      <c r="S380" s="182"/>
      <c r="T380" s="183"/>
      <c r="AT380" s="177" t="s">
        <v>179</v>
      </c>
      <c r="AU380" s="177" t="s">
        <v>84</v>
      </c>
      <c r="AV380" s="14" t="s">
        <v>84</v>
      </c>
      <c r="AW380" s="14" t="s">
        <v>31</v>
      </c>
      <c r="AX380" s="14" t="s">
        <v>82</v>
      </c>
      <c r="AY380" s="177" t="s">
        <v>168</v>
      </c>
    </row>
    <row r="381" spans="1:65" s="2" customFormat="1" ht="24.2" customHeight="1">
      <c r="A381" s="33"/>
      <c r="B381" s="149"/>
      <c r="C381" s="150" t="s">
        <v>689</v>
      </c>
      <c r="D381" s="150" t="s">
        <v>170</v>
      </c>
      <c r="E381" s="151" t="s">
        <v>1718</v>
      </c>
      <c r="F381" s="152" t="s">
        <v>1719</v>
      </c>
      <c r="G381" s="153" t="s">
        <v>670</v>
      </c>
      <c r="H381" s="154">
        <v>37</v>
      </c>
      <c r="I381" s="155"/>
      <c r="J381" s="156">
        <f>ROUND(I381*H381,2)</f>
        <v>0</v>
      </c>
      <c r="K381" s="152" t="s">
        <v>187</v>
      </c>
      <c r="L381" s="34"/>
      <c r="M381" s="157" t="s">
        <v>1</v>
      </c>
      <c r="N381" s="158" t="s">
        <v>40</v>
      </c>
      <c r="O381" s="59"/>
      <c r="P381" s="159">
        <f>O381*H381</f>
        <v>0</v>
      </c>
      <c r="Q381" s="159">
        <v>0</v>
      </c>
      <c r="R381" s="159">
        <f>Q381*H381</f>
        <v>0</v>
      </c>
      <c r="S381" s="159">
        <v>0</v>
      </c>
      <c r="T381" s="160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1" t="s">
        <v>108</v>
      </c>
      <c r="AT381" s="161" t="s">
        <v>170</v>
      </c>
      <c r="AU381" s="161" t="s">
        <v>84</v>
      </c>
      <c r="AY381" s="18" t="s">
        <v>168</v>
      </c>
      <c r="BE381" s="162">
        <f>IF(N381="základní",J381,0)</f>
        <v>0</v>
      </c>
      <c r="BF381" s="162">
        <f>IF(N381="snížená",J381,0)</f>
        <v>0</v>
      </c>
      <c r="BG381" s="162">
        <f>IF(N381="zákl. přenesená",J381,0)</f>
        <v>0</v>
      </c>
      <c r="BH381" s="162">
        <f>IF(N381="sníž. přenesená",J381,0)</f>
        <v>0</v>
      </c>
      <c r="BI381" s="162">
        <f>IF(N381="nulová",J381,0)</f>
        <v>0</v>
      </c>
      <c r="BJ381" s="18" t="s">
        <v>82</v>
      </c>
      <c r="BK381" s="162">
        <f>ROUND(I381*H381,2)</f>
        <v>0</v>
      </c>
      <c r="BL381" s="18" t="s">
        <v>108</v>
      </c>
      <c r="BM381" s="161" t="s">
        <v>1720</v>
      </c>
    </row>
    <row r="382" spans="1:65" s="2" customFormat="1" ht="29.25">
      <c r="A382" s="33"/>
      <c r="B382" s="34"/>
      <c r="C382" s="33"/>
      <c r="D382" s="163" t="s">
        <v>175</v>
      </c>
      <c r="E382" s="33"/>
      <c r="F382" s="164" t="s">
        <v>1721</v>
      </c>
      <c r="G382" s="33"/>
      <c r="H382" s="33"/>
      <c r="I382" s="165"/>
      <c r="J382" s="33"/>
      <c r="K382" s="33"/>
      <c r="L382" s="34"/>
      <c r="M382" s="166"/>
      <c r="N382" s="167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175</v>
      </c>
      <c r="AU382" s="18" t="s">
        <v>84</v>
      </c>
    </row>
    <row r="383" spans="1:65" s="2" customFormat="1" ht="19.5">
      <c r="A383" s="33"/>
      <c r="B383" s="34"/>
      <c r="C383" s="33"/>
      <c r="D383" s="163" t="s">
        <v>177</v>
      </c>
      <c r="E383" s="33"/>
      <c r="F383" s="168" t="s">
        <v>1555</v>
      </c>
      <c r="G383" s="33"/>
      <c r="H383" s="33"/>
      <c r="I383" s="165"/>
      <c r="J383" s="33"/>
      <c r="K383" s="33"/>
      <c r="L383" s="34"/>
      <c r="M383" s="166"/>
      <c r="N383" s="167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177</v>
      </c>
      <c r="AU383" s="18" t="s">
        <v>84</v>
      </c>
    </row>
    <row r="384" spans="1:65" s="13" customFormat="1">
      <c r="B384" s="169"/>
      <c r="D384" s="163" t="s">
        <v>179</v>
      </c>
      <c r="E384" s="170" t="s">
        <v>1</v>
      </c>
      <c r="F384" s="171" t="s">
        <v>1638</v>
      </c>
      <c r="H384" s="170" t="s">
        <v>1</v>
      </c>
      <c r="I384" s="172"/>
      <c r="L384" s="169"/>
      <c r="M384" s="173"/>
      <c r="N384" s="174"/>
      <c r="O384" s="174"/>
      <c r="P384" s="174"/>
      <c r="Q384" s="174"/>
      <c r="R384" s="174"/>
      <c r="S384" s="174"/>
      <c r="T384" s="175"/>
      <c r="AT384" s="170" t="s">
        <v>179</v>
      </c>
      <c r="AU384" s="170" t="s">
        <v>84</v>
      </c>
      <c r="AV384" s="13" t="s">
        <v>82</v>
      </c>
      <c r="AW384" s="13" t="s">
        <v>31</v>
      </c>
      <c r="AX384" s="13" t="s">
        <v>75</v>
      </c>
      <c r="AY384" s="170" t="s">
        <v>168</v>
      </c>
    </row>
    <row r="385" spans="1:65" s="14" customFormat="1">
      <c r="B385" s="176"/>
      <c r="D385" s="163" t="s">
        <v>179</v>
      </c>
      <c r="E385" s="177" t="s">
        <v>1</v>
      </c>
      <c r="F385" s="178" t="s">
        <v>1722</v>
      </c>
      <c r="H385" s="179">
        <v>37</v>
      </c>
      <c r="I385" s="180"/>
      <c r="L385" s="176"/>
      <c r="M385" s="181"/>
      <c r="N385" s="182"/>
      <c r="O385" s="182"/>
      <c r="P385" s="182"/>
      <c r="Q385" s="182"/>
      <c r="R385" s="182"/>
      <c r="S385" s="182"/>
      <c r="T385" s="183"/>
      <c r="AT385" s="177" t="s">
        <v>179</v>
      </c>
      <c r="AU385" s="177" t="s">
        <v>84</v>
      </c>
      <c r="AV385" s="14" t="s">
        <v>84</v>
      </c>
      <c r="AW385" s="14" t="s">
        <v>31</v>
      </c>
      <c r="AX385" s="14" t="s">
        <v>82</v>
      </c>
      <c r="AY385" s="177" t="s">
        <v>168</v>
      </c>
    </row>
    <row r="386" spans="1:65" s="2" customFormat="1" ht="16.5" customHeight="1">
      <c r="A386" s="33"/>
      <c r="B386" s="149"/>
      <c r="C386" s="200" t="s">
        <v>693</v>
      </c>
      <c r="D386" s="200" t="s">
        <v>523</v>
      </c>
      <c r="E386" s="201" t="s">
        <v>1438</v>
      </c>
      <c r="F386" s="202" t="s">
        <v>1723</v>
      </c>
      <c r="G386" s="203" t="s">
        <v>670</v>
      </c>
      <c r="H386" s="204">
        <v>6</v>
      </c>
      <c r="I386" s="205"/>
      <c r="J386" s="206">
        <f>ROUND(I386*H386,2)</f>
        <v>0</v>
      </c>
      <c r="K386" s="202" t="s">
        <v>1</v>
      </c>
      <c r="L386" s="207"/>
      <c r="M386" s="208" t="s">
        <v>1</v>
      </c>
      <c r="N386" s="209" t="s">
        <v>40</v>
      </c>
      <c r="O386" s="59"/>
      <c r="P386" s="159">
        <f>O386*H386</f>
        <v>0</v>
      </c>
      <c r="Q386" s="159">
        <v>1.4E-3</v>
      </c>
      <c r="R386" s="159">
        <f>Q386*H386</f>
        <v>8.3999999999999995E-3</v>
      </c>
      <c r="S386" s="159">
        <v>0</v>
      </c>
      <c r="T386" s="160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1" t="s">
        <v>244</v>
      </c>
      <c r="AT386" s="161" t="s">
        <v>523</v>
      </c>
      <c r="AU386" s="161" t="s">
        <v>84</v>
      </c>
      <c r="AY386" s="18" t="s">
        <v>168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8" t="s">
        <v>82</v>
      </c>
      <c r="BK386" s="162">
        <f>ROUND(I386*H386,2)</f>
        <v>0</v>
      </c>
      <c r="BL386" s="18" t="s">
        <v>108</v>
      </c>
      <c r="BM386" s="161" t="s">
        <v>1724</v>
      </c>
    </row>
    <row r="387" spans="1:65" s="2" customFormat="1">
      <c r="A387" s="33"/>
      <c r="B387" s="34"/>
      <c r="C387" s="33"/>
      <c r="D387" s="163" t="s">
        <v>175</v>
      </c>
      <c r="E387" s="33"/>
      <c r="F387" s="164" t="s">
        <v>1723</v>
      </c>
      <c r="G387" s="33"/>
      <c r="H387" s="33"/>
      <c r="I387" s="165"/>
      <c r="J387" s="33"/>
      <c r="K387" s="33"/>
      <c r="L387" s="34"/>
      <c r="M387" s="166"/>
      <c r="N387" s="167"/>
      <c r="O387" s="59"/>
      <c r="P387" s="59"/>
      <c r="Q387" s="59"/>
      <c r="R387" s="59"/>
      <c r="S387" s="59"/>
      <c r="T387" s="60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175</v>
      </c>
      <c r="AU387" s="18" t="s">
        <v>84</v>
      </c>
    </row>
    <row r="388" spans="1:65" s="2" customFormat="1" ht="16.5" customHeight="1">
      <c r="A388" s="33"/>
      <c r="B388" s="149"/>
      <c r="C388" s="200" t="s">
        <v>699</v>
      </c>
      <c r="D388" s="200" t="s">
        <v>523</v>
      </c>
      <c r="E388" s="201" t="s">
        <v>1483</v>
      </c>
      <c r="F388" s="202" t="s">
        <v>1725</v>
      </c>
      <c r="G388" s="203" t="s">
        <v>670</v>
      </c>
      <c r="H388" s="204">
        <v>4</v>
      </c>
      <c r="I388" s="205"/>
      <c r="J388" s="206">
        <f>ROUND(I388*H388,2)</f>
        <v>0</v>
      </c>
      <c r="K388" s="202" t="s">
        <v>1</v>
      </c>
      <c r="L388" s="207"/>
      <c r="M388" s="208" t="s">
        <v>1</v>
      </c>
      <c r="N388" s="209" t="s">
        <v>40</v>
      </c>
      <c r="O388" s="59"/>
      <c r="P388" s="159">
        <f>O388*H388</f>
        <v>0</v>
      </c>
      <c r="Q388" s="159">
        <v>1.4E-3</v>
      </c>
      <c r="R388" s="159">
        <f>Q388*H388</f>
        <v>5.5999999999999999E-3</v>
      </c>
      <c r="S388" s="159">
        <v>0</v>
      </c>
      <c r="T388" s="160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1" t="s">
        <v>244</v>
      </c>
      <c r="AT388" s="161" t="s">
        <v>523</v>
      </c>
      <c r="AU388" s="161" t="s">
        <v>84</v>
      </c>
      <c r="AY388" s="18" t="s">
        <v>168</v>
      </c>
      <c r="BE388" s="162">
        <f>IF(N388="základní",J388,0)</f>
        <v>0</v>
      </c>
      <c r="BF388" s="162">
        <f>IF(N388="snížená",J388,0)</f>
        <v>0</v>
      </c>
      <c r="BG388" s="162">
        <f>IF(N388="zákl. přenesená",J388,0)</f>
        <v>0</v>
      </c>
      <c r="BH388" s="162">
        <f>IF(N388="sníž. přenesená",J388,0)</f>
        <v>0</v>
      </c>
      <c r="BI388" s="162">
        <f>IF(N388="nulová",J388,0)</f>
        <v>0</v>
      </c>
      <c r="BJ388" s="18" t="s">
        <v>82</v>
      </c>
      <c r="BK388" s="162">
        <f>ROUND(I388*H388,2)</f>
        <v>0</v>
      </c>
      <c r="BL388" s="18" t="s">
        <v>108</v>
      </c>
      <c r="BM388" s="161" t="s">
        <v>1726</v>
      </c>
    </row>
    <row r="389" spans="1:65" s="2" customFormat="1">
      <c r="A389" s="33"/>
      <c r="B389" s="34"/>
      <c r="C389" s="33"/>
      <c r="D389" s="163" t="s">
        <v>175</v>
      </c>
      <c r="E389" s="33"/>
      <c r="F389" s="164" t="s">
        <v>1725</v>
      </c>
      <c r="G389" s="33"/>
      <c r="H389" s="33"/>
      <c r="I389" s="165"/>
      <c r="J389" s="33"/>
      <c r="K389" s="33"/>
      <c r="L389" s="34"/>
      <c r="M389" s="166"/>
      <c r="N389" s="167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175</v>
      </c>
      <c r="AU389" s="18" t="s">
        <v>84</v>
      </c>
    </row>
    <row r="390" spans="1:65" s="2" customFormat="1" ht="16.5" customHeight="1">
      <c r="A390" s="33"/>
      <c r="B390" s="149"/>
      <c r="C390" s="200" t="s">
        <v>703</v>
      </c>
      <c r="D390" s="200" t="s">
        <v>523</v>
      </c>
      <c r="E390" s="201" t="s">
        <v>1727</v>
      </c>
      <c r="F390" s="202" t="s">
        <v>1728</v>
      </c>
      <c r="G390" s="203" t="s">
        <v>670</v>
      </c>
      <c r="H390" s="204">
        <v>22</v>
      </c>
      <c r="I390" s="205"/>
      <c r="J390" s="206">
        <f>ROUND(I390*H390,2)</f>
        <v>0</v>
      </c>
      <c r="K390" s="202" t="s">
        <v>1729</v>
      </c>
      <c r="L390" s="207"/>
      <c r="M390" s="208" t="s">
        <v>1</v>
      </c>
      <c r="N390" s="209" t="s">
        <v>40</v>
      </c>
      <c r="O390" s="59"/>
      <c r="P390" s="159">
        <f>O390*H390</f>
        <v>0</v>
      </c>
      <c r="Q390" s="159">
        <v>7.2000000000000005E-4</v>
      </c>
      <c r="R390" s="159">
        <f>Q390*H390</f>
        <v>1.584E-2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244</v>
      </c>
      <c r="AT390" s="161" t="s">
        <v>523</v>
      </c>
      <c r="AU390" s="161" t="s">
        <v>84</v>
      </c>
      <c r="AY390" s="18" t="s">
        <v>168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82</v>
      </c>
      <c r="BK390" s="162">
        <f>ROUND(I390*H390,2)</f>
        <v>0</v>
      </c>
      <c r="BL390" s="18" t="s">
        <v>108</v>
      </c>
      <c r="BM390" s="161" t="s">
        <v>1730</v>
      </c>
    </row>
    <row r="391" spans="1:65" s="2" customFormat="1">
      <c r="A391" s="33"/>
      <c r="B391" s="34"/>
      <c r="C391" s="33"/>
      <c r="D391" s="163" t="s">
        <v>175</v>
      </c>
      <c r="E391" s="33"/>
      <c r="F391" s="164" t="s">
        <v>1728</v>
      </c>
      <c r="G391" s="33"/>
      <c r="H391" s="33"/>
      <c r="I391" s="165"/>
      <c r="J391" s="33"/>
      <c r="K391" s="33"/>
      <c r="L391" s="34"/>
      <c r="M391" s="166"/>
      <c r="N391" s="167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175</v>
      </c>
      <c r="AU391" s="18" t="s">
        <v>84</v>
      </c>
    </row>
    <row r="392" spans="1:65" s="2" customFormat="1" ht="16.5" customHeight="1">
      <c r="A392" s="33"/>
      <c r="B392" s="149"/>
      <c r="C392" s="200" t="s">
        <v>712</v>
      </c>
      <c r="D392" s="200" t="s">
        <v>523</v>
      </c>
      <c r="E392" s="201" t="s">
        <v>1731</v>
      </c>
      <c r="F392" s="202" t="s">
        <v>1732</v>
      </c>
      <c r="G392" s="203" t="s">
        <v>670</v>
      </c>
      <c r="H392" s="204">
        <v>5</v>
      </c>
      <c r="I392" s="205"/>
      <c r="J392" s="206">
        <f>ROUND(I392*H392,2)</f>
        <v>0</v>
      </c>
      <c r="K392" s="202" t="s">
        <v>187</v>
      </c>
      <c r="L392" s="207"/>
      <c r="M392" s="208" t="s">
        <v>1</v>
      </c>
      <c r="N392" s="209" t="s">
        <v>40</v>
      </c>
      <c r="O392" s="59"/>
      <c r="P392" s="159">
        <f>O392*H392</f>
        <v>0</v>
      </c>
      <c r="Q392" s="159">
        <v>7.2000000000000005E-4</v>
      </c>
      <c r="R392" s="159">
        <f>Q392*H392</f>
        <v>3.6000000000000003E-3</v>
      </c>
      <c r="S392" s="159">
        <v>0</v>
      </c>
      <c r="T392" s="160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1" t="s">
        <v>244</v>
      </c>
      <c r="AT392" s="161" t="s">
        <v>523</v>
      </c>
      <c r="AU392" s="161" t="s">
        <v>84</v>
      </c>
      <c r="AY392" s="18" t="s">
        <v>168</v>
      </c>
      <c r="BE392" s="162">
        <f>IF(N392="základní",J392,0)</f>
        <v>0</v>
      </c>
      <c r="BF392" s="162">
        <f>IF(N392="snížená",J392,0)</f>
        <v>0</v>
      </c>
      <c r="BG392" s="162">
        <f>IF(N392="zákl. přenesená",J392,0)</f>
        <v>0</v>
      </c>
      <c r="BH392" s="162">
        <f>IF(N392="sníž. přenesená",J392,0)</f>
        <v>0</v>
      </c>
      <c r="BI392" s="162">
        <f>IF(N392="nulová",J392,0)</f>
        <v>0</v>
      </c>
      <c r="BJ392" s="18" t="s">
        <v>82</v>
      </c>
      <c r="BK392" s="162">
        <f>ROUND(I392*H392,2)</f>
        <v>0</v>
      </c>
      <c r="BL392" s="18" t="s">
        <v>108</v>
      </c>
      <c r="BM392" s="161" t="s">
        <v>1733</v>
      </c>
    </row>
    <row r="393" spans="1:65" s="2" customFormat="1">
      <c r="A393" s="33"/>
      <c r="B393" s="34"/>
      <c r="C393" s="33"/>
      <c r="D393" s="163" t="s">
        <v>175</v>
      </c>
      <c r="E393" s="33"/>
      <c r="F393" s="164" t="s">
        <v>1732</v>
      </c>
      <c r="G393" s="33"/>
      <c r="H393" s="33"/>
      <c r="I393" s="165"/>
      <c r="J393" s="33"/>
      <c r="K393" s="33"/>
      <c r="L393" s="34"/>
      <c r="M393" s="166"/>
      <c r="N393" s="167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175</v>
      </c>
      <c r="AU393" s="18" t="s">
        <v>84</v>
      </c>
    </row>
    <row r="394" spans="1:65" s="2" customFormat="1" ht="24.2" customHeight="1">
      <c r="A394" s="33"/>
      <c r="B394" s="149"/>
      <c r="C394" s="200" t="s">
        <v>719</v>
      </c>
      <c r="D394" s="200" t="s">
        <v>523</v>
      </c>
      <c r="E394" s="201" t="s">
        <v>1734</v>
      </c>
      <c r="F394" s="202" t="s">
        <v>1735</v>
      </c>
      <c r="G394" s="203" t="s">
        <v>670</v>
      </c>
      <c r="H394" s="204">
        <v>5</v>
      </c>
      <c r="I394" s="205"/>
      <c r="J394" s="206">
        <f>ROUND(I394*H394,2)</f>
        <v>0</v>
      </c>
      <c r="K394" s="202" t="s">
        <v>187</v>
      </c>
      <c r="L394" s="207"/>
      <c r="M394" s="208" t="s">
        <v>1</v>
      </c>
      <c r="N394" s="209" t="s">
        <v>40</v>
      </c>
      <c r="O394" s="59"/>
      <c r="P394" s="159">
        <f>O394*H394</f>
        <v>0</v>
      </c>
      <c r="Q394" s="159">
        <v>4.0000000000000001E-3</v>
      </c>
      <c r="R394" s="159">
        <f>Q394*H394</f>
        <v>0.02</v>
      </c>
      <c r="S394" s="159">
        <v>0</v>
      </c>
      <c r="T394" s="160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1" t="s">
        <v>244</v>
      </c>
      <c r="AT394" s="161" t="s">
        <v>523</v>
      </c>
      <c r="AU394" s="161" t="s">
        <v>84</v>
      </c>
      <c r="AY394" s="18" t="s">
        <v>168</v>
      </c>
      <c r="BE394" s="162">
        <f>IF(N394="základní",J394,0)</f>
        <v>0</v>
      </c>
      <c r="BF394" s="162">
        <f>IF(N394="snížená",J394,0)</f>
        <v>0</v>
      </c>
      <c r="BG394" s="162">
        <f>IF(N394="zákl. přenesená",J394,0)</f>
        <v>0</v>
      </c>
      <c r="BH394" s="162">
        <f>IF(N394="sníž. přenesená",J394,0)</f>
        <v>0</v>
      </c>
      <c r="BI394" s="162">
        <f>IF(N394="nulová",J394,0)</f>
        <v>0</v>
      </c>
      <c r="BJ394" s="18" t="s">
        <v>82</v>
      </c>
      <c r="BK394" s="162">
        <f>ROUND(I394*H394,2)</f>
        <v>0</v>
      </c>
      <c r="BL394" s="18" t="s">
        <v>108</v>
      </c>
      <c r="BM394" s="161" t="s">
        <v>1736</v>
      </c>
    </row>
    <row r="395" spans="1:65" s="2" customFormat="1">
      <c r="A395" s="33"/>
      <c r="B395" s="34"/>
      <c r="C395" s="33"/>
      <c r="D395" s="163" t="s">
        <v>175</v>
      </c>
      <c r="E395" s="33"/>
      <c r="F395" s="164" t="s">
        <v>1735</v>
      </c>
      <c r="G395" s="33"/>
      <c r="H395" s="33"/>
      <c r="I395" s="165"/>
      <c r="J395" s="33"/>
      <c r="K395" s="33"/>
      <c r="L395" s="34"/>
      <c r="M395" s="166"/>
      <c r="N395" s="167"/>
      <c r="O395" s="59"/>
      <c r="P395" s="59"/>
      <c r="Q395" s="59"/>
      <c r="R395" s="59"/>
      <c r="S395" s="59"/>
      <c r="T395" s="60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8" t="s">
        <v>175</v>
      </c>
      <c r="AU395" s="18" t="s">
        <v>84</v>
      </c>
    </row>
    <row r="396" spans="1:65" s="2" customFormat="1" ht="21.75" customHeight="1">
      <c r="A396" s="33"/>
      <c r="B396" s="149"/>
      <c r="C396" s="150" t="s">
        <v>725</v>
      </c>
      <c r="D396" s="150" t="s">
        <v>170</v>
      </c>
      <c r="E396" s="151" t="s">
        <v>1737</v>
      </c>
      <c r="F396" s="152" t="s">
        <v>1738</v>
      </c>
      <c r="G396" s="153" t="s">
        <v>670</v>
      </c>
      <c r="H396" s="154">
        <v>1</v>
      </c>
      <c r="I396" s="155"/>
      <c r="J396" s="156">
        <f>ROUND(I396*H396,2)</f>
        <v>0</v>
      </c>
      <c r="K396" s="152" t="s">
        <v>187</v>
      </c>
      <c r="L396" s="34"/>
      <c r="M396" s="157" t="s">
        <v>1</v>
      </c>
      <c r="N396" s="158" t="s">
        <v>40</v>
      </c>
      <c r="O396" s="59"/>
      <c r="P396" s="159">
        <f>O396*H396</f>
        <v>0</v>
      </c>
      <c r="Q396" s="159">
        <v>1.6199999999999999E-3</v>
      </c>
      <c r="R396" s="159">
        <f>Q396*H396</f>
        <v>1.6199999999999999E-3</v>
      </c>
      <c r="S396" s="159">
        <v>0</v>
      </c>
      <c r="T396" s="160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1" t="s">
        <v>108</v>
      </c>
      <c r="AT396" s="161" t="s">
        <v>170</v>
      </c>
      <c r="AU396" s="161" t="s">
        <v>84</v>
      </c>
      <c r="AY396" s="18" t="s">
        <v>168</v>
      </c>
      <c r="BE396" s="162">
        <f>IF(N396="základní",J396,0)</f>
        <v>0</v>
      </c>
      <c r="BF396" s="162">
        <f>IF(N396="snížená",J396,0)</f>
        <v>0</v>
      </c>
      <c r="BG396" s="162">
        <f>IF(N396="zákl. přenesená",J396,0)</f>
        <v>0</v>
      </c>
      <c r="BH396" s="162">
        <f>IF(N396="sníž. přenesená",J396,0)</f>
        <v>0</v>
      </c>
      <c r="BI396" s="162">
        <f>IF(N396="nulová",J396,0)</f>
        <v>0</v>
      </c>
      <c r="BJ396" s="18" t="s">
        <v>82</v>
      </c>
      <c r="BK396" s="162">
        <f>ROUND(I396*H396,2)</f>
        <v>0</v>
      </c>
      <c r="BL396" s="18" t="s">
        <v>108</v>
      </c>
      <c r="BM396" s="161" t="s">
        <v>1739</v>
      </c>
    </row>
    <row r="397" spans="1:65" s="2" customFormat="1" ht="29.25">
      <c r="A397" s="33"/>
      <c r="B397" s="34"/>
      <c r="C397" s="33"/>
      <c r="D397" s="163" t="s">
        <v>175</v>
      </c>
      <c r="E397" s="33"/>
      <c r="F397" s="164" t="s">
        <v>1740</v>
      </c>
      <c r="G397" s="33"/>
      <c r="H397" s="33"/>
      <c r="I397" s="165"/>
      <c r="J397" s="33"/>
      <c r="K397" s="33"/>
      <c r="L397" s="34"/>
      <c r="M397" s="166"/>
      <c r="N397" s="167"/>
      <c r="O397" s="59"/>
      <c r="P397" s="59"/>
      <c r="Q397" s="59"/>
      <c r="R397" s="59"/>
      <c r="S397" s="59"/>
      <c r="T397" s="60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175</v>
      </c>
      <c r="AU397" s="18" t="s">
        <v>84</v>
      </c>
    </row>
    <row r="398" spans="1:65" s="2" customFormat="1" ht="19.5">
      <c r="A398" s="33"/>
      <c r="B398" s="34"/>
      <c r="C398" s="33"/>
      <c r="D398" s="163" t="s">
        <v>177</v>
      </c>
      <c r="E398" s="33"/>
      <c r="F398" s="168" t="s">
        <v>1555</v>
      </c>
      <c r="G398" s="33"/>
      <c r="H398" s="33"/>
      <c r="I398" s="165"/>
      <c r="J398" s="33"/>
      <c r="K398" s="33"/>
      <c r="L398" s="34"/>
      <c r="M398" s="166"/>
      <c r="N398" s="167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177</v>
      </c>
      <c r="AU398" s="18" t="s">
        <v>84</v>
      </c>
    </row>
    <row r="399" spans="1:65" s="13" customFormat="1">
      <c r="B399" s="169"/>
      <c r="D399" s="163" t="s">
        <v>179</v>
      </c>
      <c r="E399" s="170" t="s">
        <v>1</v>
      </c>
      <c r="F399" s="171" t="s">
        <v>1638</v>
      </c>
      <c r="H399" s="170" t="s">
        <v>1</v>
      </c>
      <c r="I399" s="172"/>
      <c r="L399" s="169"/>
      <c r="M399" s="173"/>
      <c r="N399" s="174"/>
      <c r="O399" s="174"/>
      <c r="P399" s="174"/>
      <c r="Q399" s="174"/>
      <c r="R399" s="174"/>
      <c r="S399" s="174"/>
      <c r="T399" s="175"/>
      <c r="AT399" s="170" t="s">
        <v>179</v>
      </c>
      <c r="AU399" s="170" t="s">
        <v>84</v>
      </c>
      <c r="AV399" s="13" t="s">
        <v>82</v>
      </c>
      <c r="AW399" s="13" t="s">
        <v>31</v>
      </c>
      <c r="AX399" s="13" t="s">
        <v>75</v>
      </c>
      <c r="AY399" s="170" t="s">
        <v>168</v>
      </c>
    </row>
    <row r="400" spans="1:65" s="14" customFormat="1">
      <c r="B400" s="176"/>
      <c r="D400" s="163" t="s">
        <v>179</v>
      </c>
      <c r="E400" s="177" t="s">
        <v>1</v>
      </c>
      <c r="F400" s="178" t="s">
        <v>1741</v>
      </c>
      <c r="H400" s="179">
        <v>1</v>
      </c>
      <c r="I400" s="180"/>
      <c r="L400" s="176"/>
      <c r="M400" s="181"/>
      <c r="N400" s="182"/>
      <c r="O400" s="182"/>
      <c r="P400" s="182"/>
      <c r="Q400" s="182"/>
      <c r="R400" s="182"/>
      <c r="S400" s="182"/>
      <c r="T400" s="183"/>
      <c r="AT400" s="177" t="s">
        <v>179</v>
      </c>
      <c r="AU400" s="177" t="s">
        <v>84</v>
      </c>
      <c r="AV400" s="14" t="s">
        <v>84</v>
      </c>
      <c r="AW400" s="14" t="s">
        <v>31</v>
      </c>
      <c r="AX400" s="14" t="s">
        <v>82</v>
      </c>
      <c r="AY400" s="177" t="s">
        <v>168</v>
      </c>
    </row>
    <row r="401" spans="1:65" s="2" customFormat="1" ht="24.2" customHeight="1">
      <c r="A401" s="33"/>
      <c r="B401" s="149"/>
      <c r="C401" s="200" t="s">
        <v>733</v>
      </c>
      <c r="D401" s="200" t="s">
        <v>523</v>
      </c>
      <c r="E401" s="201" t="s">
        <v>1742</v>
      </c>
      <c r="F401" s="202" t="s">
        <v>1743</v>
      </c>
      <c r="G401" s="203" t="s">
        <v>670</v>
      </c>
      <c r="H401" s="204">
        <v>1</v>
      </c>
      <c r="I401" s="205"/>
      <c r="J401" s="206">
        <f>ROUND(I401*H401,2)</f>
        <v>0</v>
      </c>
      <c r="K401" s="202" t="s">
        <v>187</v>
      </c>
      <c r="L401" s="207"/>
      <c r="M401" s="208" t="s">
        <v>1</v>
      </c>
      <c r="N401" s="209" t="s">
        <v>40</v>
      </c>
      <c r="O401" s="59"/>
      <c r="P401" s="159">
        <f>O401*H401</f>
        <v>0</v>
      </c>
      <c r="Q401" s="159">
        <v>1.7999999999999999E-2</v>
      </c>
      <c r="R401" s="159">
        <f>Q401*H401</f>
        <v>1.7999999999999999E-2</v>
      </c>
      <c r="S401" s="159">
        <v>0</v>
      </c>
      <c r="T401" s="160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1" t="s">
        <v>244</v>
      </c>
      <c r="AT401" s="161" t="s">
        <v>523</v>
      </c>
      <c r="AU401" s="161" t="s">
        <v>84</v>
      </c>
      <c r="AY401" s="18" t="s">
        <v>168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8" t="s">
        <v>82</v>
      </c>
      <c r="BK401" s="162">
        <f>ROUND(I401*H401,2)</f>
        <v>0</v>
      </c>
      <c r="BL401" s="18" t="s">
        <v>108</v>
      </c>
      <c r="BM401" s="161" t="s">
        <v>1744</v>
      </c>
    </row>
    <row r="402" spans="1:65" s="2" customFormat="1" ht="19.5">
      <c r="A402" s="33"/>
      <c r="B402" s="34"/>
      <c r="C402" s="33"/>
      <c r="D402" s="163" t="s">
        <v>175</v>
      </c>
      <c r="E402" s="33"/>
      <c r="F402" s="164" t="s">
        <v>1743</v>
      </c>
      <c r="G402" s="33"/>
      <c r="H402" s="33"/>
      <c r="I402" s="165"/>
      <c r="J402" s="33"/>
      <c r="K402" s="33"/>
      <c r="L402" s="34"/>
      <c r="M402" s="166"/>
      <c r="N402" s="167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175</v>
      </c>
      <c r="AU402" s="18" t="s">
        <v>84</v>
      </c>
    </row>
    <row r="403" spans="1:65" s="2" customFormat="1" ht="24.2" customHeight="1">
      <c r="A403" s="33"/>
      <c r="B403" s="149"/>
      <c r="C403" s="200" t="s">
        <v>740</v>
      </c>
      <c r="D403" s="200" t="s">
        <v>523</v>
      </c>
      <c r="E403" s="201" t="s">
        <v>1745</v>
      </c>
      <c r="F403" s="202" t="s">
        <v>1746</v>
      </c>
      <c r="G403" s="203" t="s">
        <v>670</v>
      </c>
      <c r="H403" s="204">
        <v>1</v>
      </c>
      <c r="I403" s="205"/>
      <c r="J403" s="206">
        <f>ROUND(I403*H403,2)</f>
        <v>0</v>
      </c>
      <c r="K403" s="202" t="s">
        <v>1</v>
      </c>
      <c r="L403" s="207"/>
      <c r="M403" s="208" t="s">
        <v>1</v>
      </c>
      <c r="N403" s="209" t="s">
        <v>40</v>
      </c>
      <c r="O403" s="59"/>
      <c r="P403" s="159">
        <f>O403*H403</f>
        <v>0</v>
      </c>
      <c r="Q403" s="159">
        <v>3.5000000000000001E-3</v>
      </c>
      <c r="R403" s="159">
        <f>Q403*H403</f>
        <v>3.5000000000000001E-3</v>
      </c>
      <c r="S403" s="159">
        <v>0</v>
      </c>
      <c r="T403" s="160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1" t="s">
        <v>244</v>
      </c>
      <c r="AT403" s="161" t="s">
        <v>523</v>
      </c>
      <c r="AU403" s="161" t="s">
        <v>84</v>
      </c>
      <c r="AY403" s="18" t="s">
        <v>168</v>
      </c>
      <c r="BE403" s="162">
        <f>IF(N403="základní",J403,0)</f>
        <v>0</v>
      </c>
      <c r="BF403" s="162">
        <f>IF(N403="snížená",J403,0)</f>
        <v>0</v>
      </c>
      <c r="BG403" s="162">
        <f>IF(N403="zákl. přenesená",J403,0)</f>
        <v>0</v>
      </c>
      <c r="BH403" s="162">
        <f>IF(N403="sníž. přenesená",J403,0)</f>
        <v>0</v>
      </c>
      <c r="BI403" s="162">
        <f>IF(N403="nulová",J403,0)</f>
        <v>0</v>
      </c>
      <c r="BJ403" s="18" t="s">
        <v>82</v>
      </c>
      <c r="BK403" s="162">
        <f>ROUND(I403*H403,2)</f>
        <v>0</v>
      </c>
      <c r="BL403" s="18" t="s">
        <v>108</v>
      </c>
      <c r="BM403" s="161" t="s">
        <v>1747</v>
      </c>
    </row>
    <row r="404" spans="1:65" s="2" customFormat="1">
      <c r="A404" s="33"/>
      <c r="B404" s="34"/>
      <c r="C404" s="33"/>
      <c r="D404" s="163" t="s">
        <v>175</v>
      </c>
      <c r="E404" s="33"/>
      <c r="F404" s="164" t="s">
        <v>1746</v>
      </c>
      <c r="G404" s="33"/>
      <c r="H404" s="33"/>
      <c r="I404" s="165"/>
      <c r="J404" s="33"/>
      <c r="K404" s="33"/>
      <c r="L404" s="34"/>
      <c r="M404" s="166"/>
      <c r="N404" s="167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175</v>
      </c>
      <c r="AU404" s="18" t="s">
        <v>84</v>
      </c>
    </row>
    <row r="405" spans="1:65" s="2" customFormat="1" ht="33" customHeight="1">
      <c r="A405" s="33"/>
      <c r="B405" s="149"/>
      <c r="C405" s="150" t="s">
        <v>751</v>
      </c>
      <c r="D405" s="150" t="s">
        <v>170</v>
      </c>
      <c r="E405" s="151" t="s">
        <v>1748</v>
      </c>
      <c r="F405" s="152" t="s">
        <v>1749</v>
      </c>
      <c r="G405" s="153" t="s">
        <v>670</v>
      </c>
      <c r="H405" s="154">
        <v>1</v>
      </c>
      <c r="I405" s="155"/>
      <c r="J405" s="156">
        <f>ROUND(I405*H405,2)</f>
        <v>0</v>
      </c>
      <c r="K405" s="152" t="s">
        <v>1</v>
      </c>
      <c r="L405" s="34"/>
      <c r="M405" s="157" t="s">
        <v>1</v>
      </c>
      <c r="N405" s="158" t="s">
        <v>40</v>
      </c>
      <c r="O405" s="59"/>
      <c r="P405" s="159">
        <f>O405*H405</f>
        <v>0</v>
      </c>
      <c r="Q405" s="159">
        <v>0</v>
      </c>
      <c r="R405" s="159">
        <f>Q405*H405</f>
        <v>0</v>
      </c>
      <c r="S405" s="159">
        <v>0</v>
      </c>
      <c r="T405" s="160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1" t="s">
        <v>108</v>
      </c>
      <c r="AT405" s="161" t="s">
        <v>170</v>
      </c>
      <c r="AU405" s="161" t="s">
        <v>84</v>
      </c>
      <c r="AY405" s="18" t="s">
        <v>168</v>
      </c>
      <c r="BE405" s="162">
        <f>IF(N405="základní",J405,0)</f>
        <v>0</v>
      </c>
      <c r="BF405" s="162">
        <f>IF(N405="snížená",J405,0)</f>
        <v>0</v>
      </c>
      <c r="BG405" s="162">
        <f>IF(N405="zákl. přenesená",J405,0)</f>
        <v>0</v>
      </c>
      <c r="BH405" s="162">
        <f>IF(N405="sníž. přenesená",J405,0)</f>
        <v>0</v>
      </c>
      <c r="BI405" s="162">
        <f>IF(N405="nulová",J405,0)</f>
        <v>0</v>
      </c>
      <c r="BJ405" s="18" t="s">
        <v>82</v>
      </c>
      <c r="BK405" s="162">
        <f>ROUND(I405*H405,2)</f>
        <v>0</v>
      </c>
      <c r="BL405" s="18" t="s">
        <v>108</v>
      </c>
      <c r="BM405" s="161" t="s">
        <v>1750</v>
      </c>
    </row>
    <row r="406" spans="1:65" s="2" customFormat="1" ht="19.5">
      <c r="A406" s="33"/>
      <c r="B406" s="34"/>
      <c r="C406" s="33"/>
      <c r="D406" s="163" t="s">
        <v>175</v>
      </c>
      <c r="E406" s="33"/>
      <c r="F406" s="164" t="s">
        <v>1751</v>
      </c>
      <c r="G406" s="33"/>
      <c r="H406" s="33"/>
      <c r="I406" s="165"/>
      <c r="J406" s="33"/>
      <c r="K406" s="33"/>
      <c r="L406" s="34"/>
      <c r="M406" s="166"/>
      <c r="N406" s="167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175</v>
      </c>
      <c r="AU406" s="18" t="s">
        <v>84</v>
      </c>
    </row>
    <row r="407" spans="1:65" s="13" customFormat="1">
      <c r="B407" s="169"/>
      <c r="D407" s="163" t="s">
        <v>179</v>
      </c>
      <c r="E407" s="170" t="s">
        <v>1</v>
      </c>
      <c r="F407" s="171" t="s">
        <v>1752</v>
      </c>
      <c r="H407" s="170" t="s">
        <v>1</v>
      </c>
      <c r="I407" s="172"/>
      <c r="L407" s="169"/>
      <c r="M407" s="173"/>
      <c r="N407" s="174"/>
      <c r="O407" s="174"/>
      <c r="P407" s="174"/>
      <c r="Q407" s="174"/>
      <c r="R407" s="174"/>
      <c r="S407" s="174"/>
      <c r="T407" s="175"/>
      <c r="AT407" s="170" t="s">
        <v>179</v>
      </c>
      <c r="AU407" s="170" t="s">
        <v>84</v>
      </c>
      <c r="AV407" s="13" t="s">
        <v>82</v>
      </c>
      <c r="AW407" s="13" t="s">
        <v>31</v>
      </c>
      <c r="AX407" s="13" t="s">
        <v>75</v>
      </c>
      <c r="AY407" s="170" t="s">
        <v>168</v>
      </c>
    </row>
    <row r="408" spans="1:65" s="14" customFormat="1">
      <c r="B408" s="176"/>
      <c r="D408" s="163" t="s">
        <v>179</v>
      </c>
      <c r="E408" s="177" t="s">
        <v>1</v>
      </c>
      <c r="F408" s="178" t="s">
        <v>1753</v>
      </c>
      <c r="H408" s="179">
        <v>1</v>
      </c>
      <c r="I408" s="180"/>
      <c r="L408" s="176"/>
      <c r="M408" s="181"/>
      <c r="N408" s="182"/>
      <c r="O408" s="182"/>
      <c r="P408" s="182"/>
      <c r="Q408" s="182"/>
      <c r="R408" s="182"/>
      <c r="S408" s="182"/>
      <c r="T408" s="183"/>
      <c r="AT408" s="177" t="s">
        <v>179</v>
      </c>
      <c r="AU408" s="177" t="s">
        <v>84</v>
      </c>
      <c r="AV408" s="14" t="s">
        <v>84</v>
      </c>
      <c r="AW408" s="14" t="s">
        <v>31</v>
      </c>
      <c r="AX408" s="14" t="s">
        <v>82</v>
      </c>
      <c r="AY408" s="177" t="s">
        <v>168</v>
      </c>
    </row>
    <row r="409" spans="1:65" s="2" customFormat="1" ht="24.2" customHeight="1">
      <c r="A409" s="33"/>
      <c r="B409" s="149"/>
      <c r="C409" s="150" t="s">
        <v>757</v>
      </c>
      <c r="D409" s="150" t="s">
        <v>170</v>
      </c>
      <c r="E409" s="151" t="s">
        <v>1754</v>
      </c>
      <c r="F409" s="152" t="s">
        <v>1751</v>
      </c>
      <c r="G409" s="153" t="s">
        <v>670</v>
      </c>
      <c r="H409" s="154">
        <v>1</v>
      </c>
      <c r="I409" s="155"/>
      <c r="J409" s="156">
        <f>ROUND(I409*H409,2)</f>
        <v>0</v>
      </c>
      <c r="K409" s="152" t="s">
        <v>1</v>
      </c>
      <c r="L409" s="34"/>
      <c r="M409" s="157" t="s">
        <v>1</v>
      </c>
      <c r="N409" s="158" t="s">
        <v>40</v>
      </c>
      <c r="O409" s="59"/>
      <c r="P409" s="159">
        <f>O409*H409</f>
        <v>0</v>
      </c>
      <c r="Q409" s="159">
        <v>0</v>
      </c>
      <c r="R409" s="159">
        <f>Q409*H409</f>
        <v>0</v>
      </c>
      <c r="S409" s="159">
        <v>0</v>
      </c>
      <c r="T409" s="160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1" t="s">
        <v>108</v>
      </c>
      <c r="AT409" s="161" t="s">
        <v>170</v>
      </c>
      <c r="AU409" s="161" t="s">
        <v>84</v>
      </c>
      <c r="AY409" s="18" t="s">
        <v>168</v>
      </c>
      <c r="BE409" s="162">
        <f>IF(N409="základní",J409,0)</f>
        <v>0</v>
      </c>
      <c r="BF409" s="162">
        <f>IF(N409="snížená",J409,0)</f>
        <v>0</v>
      </c>
      <c r="BG409" s="162">
        <f>IF(N409="zákl. přenesená",J409,0)</f>
        <v>0</v>
      </c>
      <c r="BH409" s="162">
        <f>IF(N409="sníž. přenesená",J409,0)</f>
        <v>0</v>
      </c>
      <c r="BI409" s="162">
        <f>IF(N409="nulová",J409,0)</f>
        <v>0</v>
      </c>
      <c r="BJ409" s="18" t="s">
        <v>82</v>
      </c>
      <c r="BK409" s="162">
        <f>ROUND(I409*H409,2)</f>
        <v>0</v>
      </c>
      <c r="BL409" s="18" t="s">
        <v>108</v>
      </c>
      <c r="BM409" s="161" t="s">
        <v>1755</v>
      </c>
    </row>
    <row r="410" spans="1:65" s="2" customFormat="1" ht="19.5">
      <c r="A410" s="33"/>
      <c r="B410" s="34"/>
      <c r="C410" s="33"/>
      <c r="D410" s="163" t="s">
        <v>175</v>
      </c>
      <c r="E410" s="33"/>
      <c r="F410" s="164" t="s">
        <v>1751</v>
      </c>
      <c r="G410" s="33"/>
      <c r="H410" s="33"/>
      <c r="I410" s="165"/>
      <c r="J410" s="33"/>
      <c r="K410" s="33"/>
      <c r="L410" s="34"/>
      <c r="M410" s="166"/>
      <c r="N410" s="167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175</v>
      </c>
      <c r="AU410" s="18" t="s">
        <v>84</v>
      </c>
    </row>
    <row r="411" spans="1:65" s="2" customFormat="1" ht="19.5">
      <c r="A411" s="33"/>
      <c r="B411" s="34"/>
      <c r="C411" s="33"/>
      <c r="D411" s="163" t="s">
        <v>177</v>
      </c>
      <c r="E411" s="33"/>
      <c r="F411" s="168" t="s">
        <v>1756</v>
      </c>
      <c r="G411" s="33"/>
      <c r="H411" s="33"/>
      <c r="I411" s="165"/>
      <c r="J411" s="33"/>
      <c r="K411" s="33"/>
      <c r="L411" s="34"/>
      <c r="M411" s="166"/>
      <c r="N411" s="167"/>
      <c r="O411" s="59"/>
      <c r="P411" s="59"/>
      <c r="Q411" s="59"/>
      <c r="R411" s="59"/>
      <c r="S411" s="59"/>
      <c r="T411" s="60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177</v>
      </c>
      <c r="AU411" s="18" t="s">
        <v>84</v>
      </c>
    </row>
    <row r="412" spans="1:65" s="13" customFormat="1">
      <c r="B412" s="169"/>
      <c r="D412" s="163" t="s">
        <v>179</v>
      </c>
      <c r="E412" s="170" t="s">
        <v>1</v>
      </c>
      <c r="F412" s="171" t="s">
        <v>1752</v>
      </c>
      <c r="H412" s="170" t="s">
        <v>1</v>
      </c>
      <c r="I412" s="172"/>
      <c r="L412" s="169"/>
      <c r="M412" s="173"/>
      <c r="N412" s="174"/>
      <c r="O412" s="174"/>
      <c r="P412" s="174"/>
      <c r="Q412" s="174"/>
      <c r="R412" s="174"/>
      <c r="S412" s="174"/>
      <c r="T412" s="175"/>
      <c r="AT412" s="170" t="s">
        <v>179</v>
      </c>
      <c r="AU412" s="170" t="s">
        <v>84</v>
      </c>
      <c r="AV412" s="13" t="s">
        <v>82</v>
      </c>
      <c r="AW412" s="13" t="s">
        <v>31</v>
      </c>
      <c r="AX412" s="13" t="s">
        <v>75</v>
      </c>
      <c r="AY412" s="170" t="s">
        <v>168</v>
      </c>
    </row>
    <row r="413" spans="1:65" s="14" customFormat="1">
      <c r="B413" s="176"/>
      <c r="D413" s="163" t="s">
        <v>179</v>
      </c>
      <c r="E413" s="177" t="s">
        <v>1</v>
      </c>
      <c r="F413" s="178" t="s">
        <v>82</v>
      </c>
      <c r="H413" s="179">
        <v>1</v>
      </c>
      <c r="I413" s="180"/>
      <c r="L413" s="176"/>
      <c r="M413" s="181"/>
      <c r="N413" s="182"/>
      <c r="O413" s="182"/>
      <c r="P413" s="182"/>
      <c r="Q413" s="182"/>
      <c r="R413" s="182"/>
      <c r="S413" s="182"/>
      <c r="T413" s="183"/>
      <c r="AT413" s="177" t="s">
        <v>179</v>
      </c>
      <c r="AU413" s="177" t="s">
        <v>84</v>
      </c>
      <c r="AV413" s="14" t="s">
        <v>84</v>
      </c>
      <c r="AW413" s="14" t="s">
        <v>31</v>
      </c>
      <c r="AX413" s="14" t="s">
        <v>82</v>
      </c>
      <c r="AY413" s="177" t="s">
        <v>168</v>
      </c>
    </row>
    <row r="414" spans="1:65" s="2" customFormat="1" ht="24.2" customHeight="1">
      <c r="A414" s="33"/>
      <c r="B414" s="149"/>
      <c r="C414" s="150" t="s">
        <v>767</v>
      </c>
      <c r="D414" s="150" t="s">
        <v>170</v>
      </c>
      <c r="E414" s="151" t="s">
        <v>1757</v>
      </c>
      <c r="F414" s="152" t="s">
        <v>1758</v>
      </c>
      <c r="G414" s="153" t="s">
        <v>670</v>
      </c>
      <c r="H414" s="154">
        <v>1</v>
      </c>
      <c r="I414" s="155"/>
      <c r="J414" s="156">
        <f>ROUND(I414*H414,2)</f>
        <v>0</v>
      </c>
      <c r="K414" s="152" t="s">
        <v>1</v>
      </c>
      <c r="L414" s="34"/>
      <c r="M414" s="157" t="s">
        <v>1</v>
      </c>
      <c r="N414" s="158" t="s">
        <v>40</v>
      </c>
      <c r="O414" s="59"/>
      <c r="P414" s="159">
        <f>O414*H414</f>
        <v>0</v>
      </c>
      <c r="Q414" s="159">
        <v>0</v>
      </c>
      <c r="R414" s="159">
        <f>Q414*H414</f>
        <v>0</v>
      </c>
      <c r="S414" s="159">
        <v>1.7299999999999999E-2</v>
      </c>
      <c r="T414" s="160">
        <f>S414*H414</f>
        <v>1.7299999999999999E-2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1" t="s">
        <v>108</v>
      </c>
      <c r="AT414" s="161" t="s">
        <v>170</v>
      </c>
      <c r="AU414" s="161" t="s">
        <v>84</v>
      </c>
      <c r="AY414" s="18" t="s">
        <v>168</v>
      </c>
      <c r="BE414" s="162">
        <f>IF(N414="základní",J414,0)</f>
        <v>0</v>
      </c>
      <c r="BF414" s="162">
        <f>IF(N414="snížená",J414,0)</f>
        <v>0</v>
      </c>
      <c r="BG414" s="162">
        <f>IF(N414="zákl. přenesená",J414,0)</f>
        <v>0</v>
      </c>
      <c r="BH414" s="162">
        <f>IF(N414="sníž. přenesená",J414,0)</f>
        <v>0</v>
      </c>
      <c r="BI414" s="162">
        <f>IF(N414="nulová",J414,0)</f>
        <v>0</v>
      </c>
      <c r="BJ414" s="18" t="s">
        <v>82</v>
      </c>
      <c r="BK414" s="162">
        <f>ROUND(I414*H414,2)</f>
        <v>0</v>
      </c>
      <c r="BL414" s="18" t="s">
        <v>108</v>
      </c>
      <c r="BM414" s="161" t="s">
        <v>1759</v>
      </c>
    </row>
    <row r="415" spans="1:65" s="2" customFormat="1" ht="19.5">
      <c r="A415" s="33"/>
      <c r="B415" s="34"/>
      <c r="C415" s="33"/>
      <c r="D415" s="163" t="s">
        <v>175</v>
      </c>
      <c r="E415" s="33"/>
      <c r="F415" s="164" t="s">
        <v>1760</v>
      </c>
      <c r="G415" s="33"/>
      <c r="H415" s="33"/>
      <c r="I415" s="165"/>
      <c r="J415" s="33"/>
      <c r="K415" s="33"/>
      <c r="L415" s="34"/>
      <c r="M415" s="166"/>
      <c r="N415" s="167"/>
      <c r="O415" s="59"/>
      <c r="P415" s="59"/>
      <c r="Q415" s="59"/>
      <c r="R415" s="59"/>
      <c r="S415" s="59"/>
      <c r="T415" s="60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T415" s="18" t="s">
        <v>175</v>
      </c>
      <c r="AU415" s="18" t="s">
        <v>84</v>
      </c>
    </row>
    <row r="416" spans="1:65" s="2" customFormat="1" ht="29.25">
      <c r="A416" s="33"/>
      <c r="B416" s="34"/>
      <c r="C416" s="33"/>
      <c r="D416" s="163" t="s">
        <v>177</v>
      </c>
      <c r="E416" s="33"/>
      <c r="F416" s="168" t="s">
        <v>1761</v>
      </c>
      <c r="G416" s="33"/>
      <c r="H416" s="33"/>
      <c r="I416" s="165"/>
      <c r="J416" s="33"/>
      <c r="K416" s="33"/>
      <c r="L416" s="34"/>
      <c r="M416" s="166"/>
      <c r="N416" s="167"/>
      <c r="O416" s="59"/>
      <c r="P416" s="59"/>
      <c r="Q416" s="59"/>
      <c r="R416" s="59"/>
      <c r="S416" s="59"/>
      <c r="T416" s="60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8" t="s">
        <v>177</v>
      </c>
      <c r="AU416" s="18" t="s">
        <v>84</v>
      </c>
    </row>
    <row r="417" spans="1:65" s="14" customFormat="1">
      <c r="B417" s="176"/>
      <c r="D417" s="163" t="s">
        <v>179</v>
      </c>
      <c r="E417" s="177" t="s">
        <v>1</v>
      </c>
      <c r="F417" s="178" t="s">
        <v>82</v>
      </c>
      <c r="H417" s="179">
        <v>1</v>
      </c>
      <c r="I417" s="180"/>
      <c r="L417" s="176"/>
      <c r="M417" s="181"/>
      <c r="N417" s="182"/>
      <c r="O417" s="182"/>
      <c r="P417" s="182"/>
      <c r="Q417" s="182"/>
      <c r="R417" s="182"/>
      <c r="S417" s="182"/>
      <c r="T417" s="183"/>
      <c r="AT417" s="177" t="s">
        <v>179</v>
      </c>
      <c r="AU417" s="177" t="s">
        <v>84</v>
      </c>
      <c r="AV417" s="14" t="s">
        <v>84</v>
      </c>
      <c r="AW417" s="14" t="s">
        <v>31</v>
      </c>
      <c r="AX417" s="14" t="s">
        <v>82</v>
      </c>
      <c r="AY417" s="177" t="s">
        <v>168</v>
      </c>
    </row>
    <row r="418" spans="1:65" s="2" customFormat="1" ht="16.5" customHeight="1">
      <c r="A418" s="33"/>
      <c r="B418" s="149"/>
      <c r="C418" s="150" t="s">
        <v>774</v>
      </c>
      <c r="D418" s="150" t="s">
        <v>170</v>
      </c>
      <c r="E418" s="151" t="s">
        <v>1762</v>
      </c>
      <c r="F418" s="152" t="s">
        <v>1763</v>
      </c>
      <c r="G418" s="153" t="s">
        <v>670</v>
      </c>
      <c r="H418" s="154">
        <v>1</v>
      </c>
      <c r="I418" s="155"/>
      <c r="J418" s="156">
        <f>ROUND(I418*H418,2)</f>
        <v>0</v>
      </c>
      <c r="K418" s="152" t="s">
        <v>187</v>
      </c>
      <c r="L418" s="34"/>
      <c r="M418" s="157" t="s">
        <v>1</v>
      </c>
      <c r="N418" s="158" t="s">
        <v>40</v>
      </c>
      <c r="O418" s="59"/>
      <c r="P418" s="159">
        <f>O418*H418</f>
        <v>0</v>
      </c>
      <c r="Q418" s="159">
        <v>3.4000000000000002E-4</v>
      </c>
      <c r="R418" s="159">
        <f>Q418*H418</f>
        <v>3.4000000000000002E-4</v>
      </c>
      <c r="S418" s="159">
        <v>0</v>
      </c>
      <c r="T418" s="16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1" t="s">
        <v>108</v>
      </c>
      <c r="AT418" s="161" t="s">
        <v>170</v>
      </c>
      <c r="AU418" s="161" t="s">
        <v>84</v>
      </c>
      <c r="AY418" s="18" t="s">
        <v>168</v>
      </c>
      <c r="BE418" s="162">
        <f>IF(N418="základní",J418,0)</f>
        <v>0</v>
      </c>
      <c r="BF418" s="162">
        <f>IF(N418="snížená",J418,0)</f>
        <v>0</v>
      </c>
      <c r="BG418" s="162">
        <f>IF(N418="zákl. přenesená",J418,0)</f>
        <v>0</v>
      </c>
      <c r="BH418" s="162">
        <f>IF(N418="sníž. přenesená",J418,0)</f>
        <v>0</v>
      </c>
      <c r="BI418" s="162">
        <f>IF(N418="nulová",J418,0)</f>
        <v>0</v>
      </c>
      <c r="BJ418" s="18" t="s">
        <v>82</v>
      </c>
      <c r="BK418" s="162">
        <f>ROUND(I418*H418,2)</f>
        <v>0</v>
      </c>
      <c r="BL418" s="18" t="s">
        <v>108</v>
      </c>
      <c r="BM418" s="161" t="s">
        <v>1764</v>
      </c>
    </row>
    <row r="419" spans="1:65" s="2" customFormat="1" ht="19.5">
      <c r="A419" s="33"/>
      <c r="B419" s="34"/>
      <c r="C419" s="33"/>
      <c r="D419" s="163" t="s">
        <v>175</v>
      </c>
      <c r="E419" s="33"/>
      <c r="F419" s="164" t="s">
        <v>1765</v>
      </c>
      <c r="G419" s="33"/>
      <c r="H419" s="33"/>
      <c r="I419" s="165"/>
      <c r="J419" s="33"/>
      <c r="K419" s="33"/>
      <c r="L419" s="34"/>
      <c r="M419" s="166"/>
      <c r="N419" s="167"/>
      <c r="O419" s="59"/>
      <c r="P419" s="59"/>
      <c r="Q419" s="59"/>
      <c r="R419" s="59"/>
      <c r="S419" s="59"/>
      <c r="T419" s="60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8" t="s">
        <v>175</v>
      </c>
      <c r="AU419" s="18" t="s">
        <v>84</v>
      </c>
    </row>
    <row r="420" spans="1:65" s="2" customFormat="1" ht="19.5">
      <c r="A420" s="33"/>
      <c r="B420" s="34"/>
      <c r="C420" s="33"/>
      <c r="D420" s="163" t="s">
        <v>177</v>
      </c>
      <c r="E420" s="33"/>
      <c r="F420" s="168" t="s">
        <v>1555</v>
      </c>
      <c r="G420" s="33"/>
      <c r="H420" s="33"/>
      <c r="I420" s="165"/>
      <c r="J420" s="33"/>
      <c r="K420" s="33"/>
      <c r="L420" s="34"/>
      <c r="M420" s="166"/>
      <c r="N420" s="167"/>
      <c r="O420" s="59"/>
      <c r="P420" s="59"/>
      <c r="Q420" s="59"/>
      <c r="R420" s="59"/>
      <c r="S420" s="59"/>
      <c r="T420" s="60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177</v>
      </c>
      <c r="AU420" s="18" t="s">
        <v>84</v>
      </c>
    </row>
    <row r="421" spans="1:65" s="13" customFormat="1">
      <c r="B421" s="169"/>
      <c r="D421" s="163" t="s">
        <v>179</v>
      </c>
      <c r="E421" s="170" t="s">
        <v>1</v>
      </c>
      <c r="F421" s="171" t="s">
        <v>1638</v>
      </c>
      <c r="H421" s="170" t="s">
        <v>1</v>
      </c>
      <c r="I421" s="172"/>
      <c r="L421" s="169"/>
      <c r="M421" s="173"/>
      <c r="N421" s="174"/>
      <c r="O421" s="174"/>
      <c r="P421" s="174"/>
      <c r="Q421" s="174"/>
      <c r="R421" s="174"/>
      <c r="S421" s="174"/>
      <c r="T421" s="175"/>
      <c r="AT421" s="170" t="s">
        <v>179</v>
      </c>
      <c r="AU421" s="170" t="s">
        <v>84</v>
      </c>
      <c r="AV421" s="13" t="s">
        <v>82</v>
      </c>
      <c r="AW421" s="13" t="s">
        <v>31</v>
      </c>
      <c r="AX421" s="13" t="s">
        <v>75</v>
      </c>
      <c r="AY421" s="170" t="s">
        <v>168</v>
      </c>
    </row>
    <row r="422" spans="1:65" s="13" customFormat="1">
      <c r="B422" s="169"/>
      <c r="D422" s="163" t="s">
        <v>179</v>
      </c>
      <c r="E422" s="170" t="s">
        <v>1</v>
      </c>
      <c r="F422" s="171" t="s">
        <v>1766</v>
      </c>
      <c r="H422" s="170" t="s">
        <v>1</v>
      </c>
      <c r="I422" s="172"/>
      <c r="L422" s="169"/>
      <c r="M422" s="173"/>
      <c r="N422" s="174"/>
      <c r="O422" s="174"/>
      <c r="P422" s="174"/>
      <c r="Q422" s="174"/>
      <c r="R422" s="174"/>
      <c r="S422" s="174"/>
      <c r="T422" s="175"/>
      <c r="AT422" s="170" t="s">
        <v>179</v>
      </c>
      <c r="AU422" s="170" t="s">
        <v>84</v>
      </c>
      <c r="AV422" s="13" t="s">
        <v>82</v>
      </c>
      <c r="AW422" s="13" t="s">
        <v>31</v>
      </c>
      <c r="AX422" s="13" t="s">
        <v>75</v>
      </c>
      <c r="AY422" s="170" t="s">
        <v>168</v>
      </c>
    </row>
    <row r="423" spans="1:65" s="14" customFormat="1">
      <c r="B423" s="176"/>
      <c r="D423" s="163" t="s">
        <v>179</v>
      </c>
      <c r="E423" s="177" t="s">
        <v>1</v>
      </c>
      <c r="F423" s="178" t="s">
        <v>1653</v>
      </c>
      <c r="H423" s="179">
        <v>1</v>
      </c>
      <c r="I423" s="180"/>
      <c r="L423" s="176"/>
      <c r="M423" s="181"/>
      <c r="N423" s="182"/>
      <c r="O423" s="182"/>
      <c r="P423" s="182"/>
      <c r="Q423" s="182"/>
      <c r="R423" s="182"/>
      <c r="S423" s="182"/>
      <c r="T423" s="183"/>
      <c r="AT423" s="177" t="s">
        <v>179</v>
      </c>
      <c r="AU423" s="177" t="s">
        <v>84</v>
      </c>
      <c r="AV423" s="14" t="s">
        <v>84</v>
      </c>
      <c r="AW423" s="14" t="s">
        <v>31</v>
      </c>
      <c r="AX423" s="14" t="s">
        <v>82</v>
      </c>
      <c r="AY423" s="177" t="s">
        <v>168</v>
      </c>
    </row>
    <row r="424" spans="1:65" s="2" customFormat="1" ht="24.2" customHeight="1">
      <c r="A424" s="33"/>
      <c r="B424" s="149"/>
      <c r="C424" s="150" t="s">
        <v>779</v>
      </c>
      <c r="D424" s="150" t="s">
        <v>170</v>
      </c>
      <c r="E424" s="151" t="s">
        <v>1767</v>
      </c>
      <c r="F424" s="152" t="s">
        <v>1768</v>
      </c>
      <c r="G424" s="153" t="s">
        <v>670</v>
      </c>
      <c r="H424" s="154">
        <v>1</v>
      </c>
      <c r="I424" s="155"/>
      <c r="J424" s="156">
        <f>ROUND(I424*H424,2)</f>
        <v>0</v>
      </c>
      <c r="K424" s="152" t="s">
        <v>187</v>
      </c>
      <c r="L424" s="34"/>
      <c r="M424" s="157" t="s">
        <v>1</v>
      </c>
      <c r="N424" s="158" t="s">
        <v>40</v>
      </c>
      <c r="O424" s="59"/>
      <c r="P424" s="159">
        <f>O424*H424</f>
        <v>0</v>
      </c>
      <c r="Q424" s="159">
        <v>0</v>
      </c>
      <c r="R424" s="159">
        <f>Q424*H424</f>
        <v>0</v>
      </c>
      <c r="S424" s="159">
        <v>2.2599999999999999E-2</v>
      </c>
      <c r="T424" s="160">
        <f>S424*H424</f>
        <v>2.2599999999999999E-2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1" t="s">
        <v>108</v>
      </c>
      <c r="AT424" s="161" t="s">
        <v>170</v>
      </c>
      <c r="AU424" s="161" t="s">
        <v>84</v>
      </c>
      <c r="AY424" s="18" t="s">
        <v>168</v>
      </c>
      <c r="BE424" s="162">
        <f>IF(N424="základní",J424,0)</f>
        <v>0</v>
      </c>
      <c r="BF424" s="162">
        <f>IF(N424="snížená",J424,0)</f>
        <v>0</v>
      </c>
      <c r="BG424" s="162">
        <f>IF(N424="zákl. přenesená",J424,0)</f>
        <v>0</v>
      </c>
      <c r="BH424" s="162">
        <f>IF(N424="sníž. přenesená",J424,0)</f>
        <v>0</v>
      </c>
      <c r="BI424" s="162">
        <f>IF(N424="nulová",J424,0)</f>
        <v>0</v>
      </c>
      <c r="BJ424" s="18" t="s">
        <v>82</v>
      </c>
      <c r="BK424" s="162">
        <f>ROUND(I424*H424,2)</f>
        <v>0</v>
      </c>
      <c r="BL424" s="18" t="s">
        <v>108</v>
      </c>
      <c r="BM424" s="161" t="s">
        <v>1769</v>
      </c>
    </row>
    <row r="425" spans="1:65" s="2" customFormat="1" ht="19.5">
      <c r="A425" s="33"/>
      <c r="B425" s="34"/>
      <c r="C425" s="33"/>
      <c r="D425" s="163" t="s">
        <v>175</v>
      </c>
      <c r="E425" s="33"/>
      <c r="F425" s="164" t="s">
        <v>1770</v>
      </c>
      <c r="G425" s="33"/>
      <c r="H425" s="33"/>
      <c r="I425" s="165"/>
      <c r="J425" s="33"/>
      <c r="K425" s="33"/>
      <c r="L425" s="34"/>
      <c r="M425" s="166"/>
      <c r="N425" s="167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175</v>
      </c>
      <c r="AU425" s="18" t="s">
        <v>84</v>
      </c>
    </row>
    <row r="426" spans="1:65" s="2" customFormat="1" ht="29.25">
      <c r="A426" s="33"/>
      <c r="B426" s="34"/>
      <c r="C426" s="33"/>
      <c r="D426" s="163" t="s">
        <v>177</v>
      </c>
      <c r="E426" s="33"/>
      <c r="F426" s="168" t="s">
        <v>1761</v>
      </c>
      <c r="G426" s="33"/>
      <c r="H426" s="33"/>
      <c r="I426" s="165"/>
      <c r="J426" s="33"/>
      <c r="K426" s="33"/>
      <c r="L426" s="34"/>
      <c r="M426" s="166"/>
      <c r="N426" s="167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177</v>
      </c>
      <c r="AU426" s="18" t="s">
        <v>84</v>
      </c>
    </row>
    <row r="427" spans="1:65" s="14" customFormat="1">
      <c r="B427" s="176"/>
      <c r="D427" s="163" t="s">
        <v>179</v>
      </c>
      <c r="E427" s="177" t="s">
        <v>1</v>
      </c>
      <c r="F427" s="178" t="s">
        <v>82</v>
      </c>
      <c r="H427" s="179">
        <v>1</v>
      </c>
      <c r="I427" s="180"/>
      <c r="L427" s="176"/>
      <c r="M427" s="181"/>
      <c r="N427" s="182"/>
      <c r="O427" s="182"/>
      <c r="P427" s="182"/>
      <c r="Q427" s="182"/>
      <c r="R427" s="182"/>
      <c r="S427" s="182"/>
      <c r="T427" s="183"/>
      <c r="AT427" s="177" t="s">
        <v>179</v>
      </c>
      <c r="AU427" s="177" t="s">
        <v>84</v>
      </c>
      <c r="AV427" s="14" t="s">
        <v>84</v>
      </c>
      <c r="AW427" s="14" t="s">
        <v>31</v>
      </c>
      <c r="AX427" s="14" t="s">
        <v>82</v>
      </c>
      <c r="AY427" s="177" t="s">
        <v>168</v>
      </c>
    </row>
    <row r="428" spans="1:65" s="2" customFormat="1" ht="24.2" customHeight="1">
      <c r="A428" s="33"/>
      <c r="B428" s="149"/>
      <c r="C428" s="150" t="s">
        <v>785</v>
      </c>
      <c r="D428" s="150" t="s">
        <v>170</v>
      </c>
      <c r="E428" s="151" t="s">
        <v>1771</v>
      </c>
      <c r="F428" s="152" t="s">
        <v>1772</v>
      </c>
      <c r="G428" s="153" t="s">
        <v>269</v>
      </c>
      <c r="H428" s="154">
        <v>2</v>
      </c>
      <c r="I428" s="155"/>
      <c r="J428" s="156">
        <f>ROUND(I428*H428,2)</f>
        <v>0</v>
      </c>
      <c r="K428" s="152" t="s">
        <v>1</v>
      </c>
      <c r="L428" s="34"/>
      <c r="M428" s="157" t="s">
        <v>1</v>
      </c>
      <c r="N428" s="158" t="s">
        <v>40</v>
      </c>
      <c r="O428" s="59"/>
      <c r="P428" s="159">
        <f>O428*H428</f>
        <v>0</v>
      </c>
      <c r="Q428" s="159">
        <v>0</v>
      </c>
      <c r="R428" s="159">
        <f>Q428*H428</f>
        <v>0</v>
      </c>
      <c r="S428" s="159">
        <v>0</v>
      </c>
      <c r="T428" s="160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1" t="s">
        <v>108</v>
      </c>
      <c r="AT428" s="161" t="s">
        <v>170</v>
      </c>
      <c r="AU428" s="161" t="s">
        <v>84</v>
      </c>
      <c r="AY428" s="18" t="s">
        <v>168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8" t="s">
        <v>82</v>
      </c>
      <c r="BK428" s="162">
        <f>ROUND(I428*H428,2)</f>
        <v>0</v>
      </c>
      <c r="BL428" s="18" t="s">
        <v>108</v>
      </c>
      <c r="BM428" s="161" t="s">
        <v>1773</v>
      </c>
    </row>
    <row r="429" spans="1:65" s="2" customFormat="1" ht="19.5">
      <c r="A429" s="33"/>
      <c r="B429" s="34"/>
      <c r="C429" s="33"/>
      <c r="D429" s="163" t="s">
        <v>175</v>
      </c>
      <c r="E429" s="33"/>
      <c r="F429" s="164" t="s">
        <v>1772</v>
      </c>
      <c r="G429" s="33"/>
      <c r="H429" s="33"/>
      <c r="I429" s="165"/>
      <c r="J429" s="33"/>
      <c r="K429" s="33"/>
      <c r="L429" s="34"/>
      <c r="M429" s="166"/>
      <c r="N429" s="167"/>
      <c r="O429" s="59"/>
      <c r="P429" s="59"/>
      <c r="Q429" s="59"/>
      <c r="R429" s="59"/>
      <c r="S429" s="59"/>
      <c r="T429" s="60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175</v>
      </c>
      <c r="AU429" s="18" t="s">
        <v>84</v>
      </c>
    </row>
    <row r="430" spans="1:65" s="2" customFormat="1" ht="19.5">
      <c r="A430" s="33"/>
      <c r="B430" s="34"/>
      <c r="C430" s="33"/>
      <c r="D430" s="163" t="s">
        <v>177</v>
      </c>
      <c r="E430" s="33"/>
      <c r="F430" s="168" t="s">
        <v>1555</v>
      </c>
      <c r="G430" s="33"/>
      <c r="H430" s="33"/>
      <c r="I430" s="165"/>
      <c r="J430" s="33"/>
      <c r="K430" s="33"/>
      <c r="L430" s="34"/>
      <c r="M430" s="166"/>
      <c r="N430" s="167"/>
      <c r="O430" s="59"/>
      <c r="P430" s="59"/>
      <c r="Q430" s="59"/>
      <c r="R430" s="59"/>
      <c r="S430" s="59"/>
      <c r="T430" s="60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8" t="s">
        <v>177</v>
      </c>
      <c r="AU430" s="18" t="s">
        <v>84</v>
      </c>
    </row>
    <row r="431" spans="1:65" s="13" customFormat="1">
      <c r="B431" s="169"/>
      <c r="D431" s="163" t="s">
        <v>179</v>
      </c>
      <c r="E431" s="170" t="s">
        <v>1</v>
      </c>
      <c r="F431" s="171" t="s">
        <v>1774</v>
      </c>
      <c r="H431" s="170" t="s">
        <v>1</v>
      </c>
      <c r="I431" s="172"/>
      <c r="L431" s="169"/>
      <c r="M431" s="173"/>
      <c r="N431" s="174"/>
      <c r="O431" s="174"/>
      <c r="P431" s="174"/>
      <c r="Q431" s="174"/>
      <c r="R431" s="174"/>
      <c r="S431" s="174"/>
      <c r="T431" s="175"/>
      <c r="AT431" s="170" t="s">
        <v>179</v>
      </c>
      <c r="AU431" s="170" t="s">
        <v>84</v>
      </c>
      <c r="AV431" s="13" t="s">
        <v>82</v>
      </c>
      <c r="AW431" s="13" t="s">
        <v>31</v>
      </c>
      <c r="AX431" s="13" t="s">
        <v>75</v>
      </c>
      <c r="AY431" s="170" t="s">
        <v>168</v>
      </c>
    </row>
    <row r="432" spans="1:65" s="14" customFormat="1">
      <c r="B432" s="176"/>
      <c r="D432" s="163" t="s">
        <v>179</v>
      </c>
      <c r="E432" s="177" t="s">
        <v>1</v>
      </c>
      <c r="F432" s="178" t="s">
        <v>1775</v>
      </c>
      <c r="H432" s="179">
        <v>2</v>
      </c>
      <c r="I432" s="180"/>
      <c r="L432" s="176"/>
      <c r="M432" s="181"/>
      <c r="N432" s="182"/>
      <c r="O432" s="182"/>
      <c r="P432" s="182"/>
      <c r="Q432" s="182"/>
      <c r="R432" s="182"/>
      <c r="S432" s="182"/>
      <c r="T432" s="183"/>
      <c r="AT432" s="177" t="s">
        <v>179</v>
      </c>
      <c r="AU432" s="177" t="s">
        <v>84</v>
      </c>
      <c r="AV432" s="14" t="s">
        <v>84</v>
      </c>
      <c r="AW432" s="14" t="s">
        <v>31</v>
      </c>
      <c r="AX432" s="14" t="s">
        <v>82</v>
      </c>
      <c r="AY432" s="177" t="s">
        <v>168</v>
      </c>
    </row>
    <row r="433" spans="1:65" s="2" customFormat="1" ht="21.75" customHeight="1">
      <c r="A433" s="33"/>
      <c r="B433" s="149"/>
      <c r="C433" s="150" t="s">
        <v>790</v>
      </c>
      <c r="D433" s="150" t="s">
        <v>170</v>
      </c>
      <c r="E433" s="151" t="s">
        <v>1776</v>
      </c>
      <c r="F433" s="152" t="s">
        <v>1777</v>
      </c>
      <c r="G433" s="153" t="s">
        <v>254</v>
      </c>
      <c r="H433" s="154">
        <v>688.2</v>
      </c>
      <c r="I433" s="155"/>
      <c r="J433" s="156">
        <f>ROUND(I433*H433,2)</f>
        <v>0</v>
      </c>
      <c r="K433" s="152" t="s">
        <v>187</v>
      </c>
      <c r="L433" s="34"/>
      <c r="M433" s="157" t="s">
        <v>1</v>
      </c>
      <c r="N433" s="158" t="s">
        <v>40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</v>
      </c>
      <c r="T433" s="160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108</v>
      </c>
      <c r="AT433" s="161" t="s">
        <v>170</v>
      </c>
      <c r="AU433" s="161" t="s">
        <v>84</v>
      </c>
      <c r="AY433" s="18" t="s">
        <v>168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82</v>
      </c>
      <c r="BK433" s="162">
        <f>ROUND(I433*H433,2)</f>
        <v>0</v>
      </c>
      <c r="BL433" s="18" t="s">
        <v>108</v>
      </c>
      <c r="BM433" s="161" t="s">
        <v>1778</v>
      </c>
    </row>
    <row r="434" spans="1:65" s="2" customFormat="1">
      <c r="A434" s="33"/>
      <c r="B434" s="34"/>
      <c r="C434" s="33"/>
      <c r="D434" s="163" t="s">
        <v>175</v>
      </c>
      <c r="E434" s="33"/>
      <c r="F434" s="164" t="s">
        <v>1779</v>
      </c>
      <c r="G434" s="33"/>
      <c r="H434" s="33"/>
      <c r="I434" s="165"/>
      <c r="J434" s="33"/>
      <c r="K434" s="33"/>
      <c r="L434" s="34"/>
      <c r="M434" s="166"/>
      <c r="N434" s="167"/>
      <c r="O434" s="59"/>
      <c r="P434" s="59"/>
      <c r="Q434" s="59"/>
      <c r="R434" s="59"/>
      <c r="S434" s="59"/>
      <c r="T434" s="60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8" t="s">
        <v>175</v>
      </c>
      <c r="AU434" s="18" t="s">
        <v>84</v>
      </c>
    </row>
    <row r="435" spans="1:65" s="13" customFormat="1">
      <c r="B435" s="169"/>
      <c r="D435" s="163" t="s">
        <v>179</v>
      </c>
      <c r="E435" s="170" t="s">
        <v>1</v>
      </c>
      <c r="F435" s="171" t="s">
        <v>1780</v>
      </c>
      <c r="H435" s="170" t="s">
        <v>1</v>
      </c>
      <c r="I435" s="172"/>
      <c r="L435" s="169"/>
      <c r="M435" s="173"/>
      <c r="N435" s="174"/>
      <c r="O435" s="174"/>
      <c r="P435" s="174"/>
      <c r="Q435" s="174"/>
      <c r="R435" s="174"/>
      <c r="S435" s="174"/>
      <c r="T435" s="175"/>
      <c r="AT435" s="170" t="s">
        <v>179</v>
      </c>
      <c r="AU435" s="170" t="s">
        <v>84</v>
      </c>
      <c r="AV435" s="13" t="s">
        <v>82</v>
      </c>
      <c r="AW435" s="13" t="s">
        <v>31</v>
      </c>
      <c r="AX435" s="13" t="s">
        <v>75</v>
      </c>
      <c r="AY435" s="170" t="s">
        <v>168</v>
      </c>
    </row>
    <row r="436" spans="1:65" s="14" customFormat="1">
      <c r="B436" s="176"/>
      <c r="D436" s="163" t="s">
        <v>179</v>
      </c>
      <c r="E436" s="177" t="s">
        <v>1</v>
      </c>
      <c r="F436" s="178" t="s">
        <v>1781</v>
      </c>
      <c r="H436" s="179">
        <v>688.2</v>
      </c>
      <c r="I436" s="180"/>
      <c r="L436" s="176"/>
      <c r="M436" s="181"/>
      <c r="N436" s="182"/>
      <c r="O436" s="182"/>
      <c r="P436" s="182"/>
      <c r="Q436" s="182"/>
      <c r="R436" s="182"/>
      <c r="S436" s="182"/>
      <c r="T436" s="183"/>
      <c r="AT436" s="177" t="s">
        <v>179</v>
      </c>
      <c r="AU436" s="177" t="s">
        <v>84</v>
      </c>
      <c r="AV436" s="14" t="s">
        <v>84</v>
      </c>
      <c r="AW436" s="14" t="s">
        <v>31</v>
      </c>
      <c r="AX436" s="14" t="s">
        <v>82</v>
      </c>
      <c r="AY436" s="177" t="s">
        <v>168</v>
      </c>
    </row>
    <row r="437" spans="1:65" s="2" customFormat="1" ht="24.2" customHeight="1">
      <c r="A437" s="33"/>
      <c r="B437" s="149"/>
      <c r="C437" s="150" t="s">
        <v>796</v>
      </c>
      <c r="D437" s="150" t="s">
        <v>170</v>
      </c>
      <c r="E437" s="151" t="s">
        <v>1782</v>
      </c>
      <c r="F437" s="152" t="s">
        <v>1783</v>
      </c>
      <c r="G437" s="153" t="s">
        <v>254</v>
      </c>
      <c r="H437" s="154">
        <v>344.1</v>
      </c>
      <c r="I437" s="155"/>
      <c r="J437" s="156">
        <f>ROUND(I437*H437,2)</f>
        <v>0</v>
      </c>
      <c r="K437" s="152" t="s">
        <v>187</v>
      </c>
      <c r="L437" s="34"/>
      <c r="M437" s="157" t="s">
        <v>1</v>
      </c>
      <c r="N437" s="158" t="s">
        <v>40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</v>
      </c>
      <c r="T437" s="160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108</v>
      </c>
      <c r="AT437" s="161" t="s">
        <v>170</v>
      </c>
      <c r="AU437" s="161" t="s">
        <v>84</v>
      </c>
      <c r="AY437" s="18" t="s">
        <v>168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82</v>
      </c>
      <c r="BK437" s="162">
        <f>ROUND(I437*H437,2)</f>
        <v>0</v>
      </c>
      <c r="BL437" s="18" t="s">
        <v>108</v>
      </c>
      <c r="BM437" s="161" t="s">
        <v>1784</v>
      </c>
    </row>
    <row r="438" spans="1:65" s="2" customFormat="1">
      <c r="A438" s="33"/>
      <c r="B438" s="34"/>
      <c r="C438" s="33"/>
      <c r="D438" s="163" t="s">
        <v>175</v>
      </c>
      <c r="E438" s="33"/>
      <c r="F438" s="164" t="s">
        <v>1783</v>
      </c>
      <c r="G438" s="33"/>
      <c r="H438" s="33"/>
      <c r="I438" s="165"/>
      <c r="J438" s="33"/>
      <c r="K438" s="33"/>
      <c r="L438" s="34"/>
      <c r="M438" s="166"/>
      <c r="N438" s="167"/>
      <c r="O438" s="59"/>
      <c r="P438" s="59"/>
      <c r="Q438" s="59"/>
      <c r="R438" s="59"/>
      <c r="S438" s="59"/>
      <c r="T438" s="60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T438" s="18" t="s">
        <v>175</v>
      </c>
      <c r="AU438" s="18" t="s">
        <v>84</v>
      </c>
    </row>
    <row r="439" spans="1:65" s="2" customFormat="1" ht="37.9" customHeight="1">
      <c r="A439" s="33"/>
      <c r="B439" s="149"/>
      <c r="C439" s="150" t="s">
        <v>801</v>
      </c>
      <c r="D439" s="150" t="s">
        <v>170</v>
      </c>
      <c r="E439" s="151" t="s">
        <v>967</v>
      </c>
      <c r="F439" s="152" t="s">
        <v>968</v>
      </c>
      <c r="G439" s="153" t="s">
        <v>254</v>
      </c>
      <c r="H439" s="154">
        <v>8.8000000000000007</v>
      </c>
      <c r="I439" s="155"/>
      <c r="J439" s="156">
        <f>ROUND(I439*H439,2)</f>
        <v>0</v>
      </c>
      <c r="K439" s="152" t="s">
        <v>1</v>
      </c>
      <c r="L439" s="34"/>
      <c r="M439" s="157" t="s">
        <v>1</v>
      </c>
      <c r="N439" s="158" t="s">
        <v>40</v>
      </c>
      <c r="O439" s="59"/>
      <c r="P439" s="159">
        <f>O439*H439</f>
        <v>0</v>
      </c>
      <c r="Q439" s="159">
        <v>6.9999999999999994E-5</v>
      </c>
      <c r="R439" s="159">
        <f>Q439*H439</f>
        <v>6.1600000000000001E-4</v>
      </c>
      <c r="S439" s="159">
        <v>0</v>
      </c>
      <c r="T439" s="160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1" t="s">
        <v>108</v>
      </c>
      <c r="AT439" s="161" t="s">
        <v>170</v>
      </c>
      <c r="AU439" s="161" t="s">
        <v>84</v>
      </c>
      <c r="AY439" s="18" t="s">
        <v>168</v>
      </c>
      <c r="BE439" s="162">
        <f>IF(N439="základní",J439,0)</f>
        <v>0</v>
      </c>
      <c r="BF439" s="162">
        <f>IF(N439="snížená",J439,0)</f>
        <v>0</v>
      </c>
      <c r="BG439" s="162">
        <f>IF(N439="zákl. přenesená",J439,0)</f>
        <v>0</v>
      </c>
      <c r="BH439" s="162">
        <f>IF(N439="sníž. přenesená",J439,0)</f>
        <v>0</v>
      </c>
      <c r="BI439" s="162">
        <f>IF(N439="nulová",J439,0)</f>
        <v>0</v>
      </c>
      <c r="BJ439" s="18" t="s">
        <v>82</v>
      </c>
      <c r="BK439" s="162">
        <f>ROUND(I439*H439,2)</f>
        <v>0</v>
      </c>
      <c r="BL439" s="18" t="s">
        <v>108</v>
      </c>
      <c r="BM439" s="161" t="s">
        <v>969</v>
      </c>
    </row>
    <row r="440" spans="1:65" s="2" customFormat="1" ht="19.5">
      <c r="A440" s="33"/>
      <c r="B440" s="34"/>
      <c r="C440" s="33"/>
      <c r="D440" s="163" t="s">
        <v>175</v>
      </c>
      <c r="E440" s="33"/>
      <c r="F440" s="164" t="s">
        <v>970</v>
      </c>
      <c r="G440" s="33"/>
      <c r="H440" s="33"/>
      <c r="I440" s="165"/>
      <c r="J440" s="33"/>
      <c r="K440" s="33"/>
      <c r="L440" s="34"/>
      <c r="M440" s="166"/>
      <c r="N440" s="167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175</v>
      </c>
      <c r="AU440" s="18" t="s">
        <v>84</v>
      </c>
    </row>
    <row r="441" spans="1:65" s="2" customFormat="1" ht="39">
      <c r="A441" s="33"/>
      <c r="B441" s="34"/>
      <c r="C441" s="33"/>
      <c r="D441" s="163" t="s">
        <v>177</v>
      </c>
      <c r="E441" s="33"/>
      <c r="F441" s="168" t="s">
        <v>1785</v>
      </c>
      <c r="G441" s="33"/>
      <c r="H441" s="33"/>
      <c r="I441" s="165"/>
      <c r="J441" s="33"/>
      <c r="K441" s="33"/>
      <c r="L441" s="34"/>
      <c r="M441" s="166"/>
      <c r="N441" s="167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177</v>
      </c>
      <c r="AU441" s="18" t="s">
        <v>84</v>
      </c>
    </row>
    <row r="442" spans="1:65" s="13" customFormat="1">
      <c r="B442" s="169"/>
      <c r="D442" s="163" t="s">
        <v>179</v>
      </c>
      <c r="E442" s="170" t="s">
        <v>1</v>
      </c>
      <c r="F442" s="171" t="s">
        <v>972</v>
      </c>
      <c r="H442" s="170" t="s">
        <v>1</v>
      </c>
      <c r="I442" s="172"/>
      <c r="L442" s="169"/>
      <c r="M442" s="173"/>
      <c r="N442" s="174"/>
      <c r="O442" s="174"/>
      <c r="P442" s="174"/>
      <c r="Q442" s="174"/>
      <c r="R442" s="174"/>
      <c r="S442" s="174"/>
      <c r="T442" s="175"/>
      <c r="AT442" s="170" t="s">
        <v>179</v>
      </c>
      <c r="AU442" s="170" t="s">
        <v>84</v>
      </c>
      <c r="AV442" s="13" t="s">
        <v>82</v>
      </c>
      <c r="AW442" s="13" t="s">
        <v>31</v>
      </c>
      <c r="AX442" s="13" t="s">
        <v>75</v>
      </c>
      <c r="AY442" s="170" t="s">
        <v>168</v>
      </c>
    </row>
    <row r="443" spans="1:65" s="14" customFormat="1">
      <c r="B443" s="176"/>
      <c r="D443" s="163" t="s">
        <v>179</v>
      </c>
      <c r="E443" s="177" t="s">
        <v>1</v>
      </c>
      <c r="F443" s="178" t="s">
        <v>1786</v>
      </c>
      <c r="H443" s="179">
        <v>8.8000000000000007</v>
      </c>
      <c r="I443" s="180"/>
      <c r="L443" s="176"/>
      <c r="M443" s="181"/>
      <c r="N443" s="182"/>
      <c r="O443" s="182"/>
      <c r="P443" s="182"/>
      <c r="Q443" s="182"/>
      <c r="R443" s="182"/>
      <c r="S443" s="182"/>
      <c r="T443" s="183"/>
      <c r="AT443" s="177" t="s">
        <v>179</v>
      </c>
      <c r="AU443" s="177" t="s">
        <v>84</v>
      </c>
      <c r="AV443" s="14" t="s">
        <v>84</v>
      </c>
      <c r="AW443" s="14" t="s">
        <v>31</v>
      </c>
      <c r="AX443" s="14" t="s">
        <v>82</v>
      </c>
      <c r="AY443" s="177" t="s">
        <v>168</v>
      </c>
    </row>
    <row r="444" spans="1:65" s="2" customFormat="1" ht="24.2" customHeight="1">
      <c r="A444" s="33"/>
      <c r="B444" s="149"/>
      <c r="C444" s="150" t="s">
        <v>807</v>
      </c>
      <c r="D444" s="150" t="s">
        <v>170</v>
      </c>
      <c r="E444" s="151" t="s">
        <v>1787</v>
      </c>
      <c r="F444" s="152" t="s">
        <v>1788</v>
      </c>
      <c r="G444" s="153" t="s">
        <v>670</v>
      </c>
      <c r="H444" s="154">
        <v>1</v>
      </c>
      <c r="I444" s="155"/>
      <c r="J444" s="156">
        <f>ROUND(I444*H444,2)</f>
        <v>0</v>
      </c>
      <c r="K444" s="152" t="s">
        <v>187</v>
      </c>
      <c r="L444" s="34"/>
      <c r="M444" s="157" t="s">
        <v>1</v>
      </c>
      <c r="N444" s="158" t="s">
        <v>40</v>
      </c>
      <c r="O444" s="59"/>
      <c r="P444" s="159">
        <f>O444*H444</f>
        <v>0</v>
      </c>
      <c r="Q444" s="159">
        <v>0.12303</v>
      </c>
      <c r="R444" s="159">
        <f>Q444*H444</f>
        <v>0.12303</v>
      </c>
      <c r="S444" s="159">
        <v>0</v>
      </c>
      <c r="T444" s="160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1" t="s">
        <v>108</v>
      </c>
      <c r="AT444" s="161" t="s">
        <v>170</v>
      </c>
      <c r="AU444" s="161" t="s">
        <v>84</v>
      </c>
      <c r="AY444" s="18" t="s">
        <v>168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8" t="s">
        <v>82</v>
      </c>
      <c r="BK444" s="162">
        <f>ROUND(I444*H444,2)</f>
        <v>0</v>
      </c>
      <c r="BL444" s="18" t="s">
        <v>108</v>
      </c>
      <c r="BM444" s="161" t="s">
        <v>1789</v>
      </c>
    </row>
    <row r="445" spans="1:65" s="2" customFormat="1">
      <c r="A445" s="33"/>
      <c r="B445" s="34"/>
      <c r="C445" s="33"/>
      <c r="D445" s="163" t="s">
        <v>175</v>
      </c>
      <c r="E445" s="33"/>
      <c r="F445" s="164" t="s">
        <v>1790</v>
      </c>
      <c r="G445" s="33"/>
      <c r="H445" s="33"/>
      <c r="I445" s="165"/>
      <c r="J445" s="33"/>
      <c r="K445" s="33"/>
      <c r="L445" s="34"/>
      <c r="M445" s="166"/>
      <c r="N445" s="167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175</v>
      </c>
      <c r="AU445" s="18" t="s">
        <v>84</v>
      </c>
    </row>
    <row r="446" spans="1:65" s="2" customFormat="1" ht="19.5">
      <c r="A446" s="33"/>
      <c r="B446" s="34"/>
      <c r="C446" s="33"/>
      <c r="D446" s="163" t="s">
        <v>177</v>
      </c>
      <c r="E446" s="33"/>
      <c r="F446" s="168" t="s">
        <v>1555</v>
      </c>
      <c r="G446" s="33"/>
      <c r="H446" s="33"/>
      <c r="I446" s="165"/>
      <c r="J446" s="33"/>
      <c r="K446" s="33"/>
      <c r="L446" s="34"/>
      <c r="M446" s="166"/>
      <c r="N446" s="167"/>
      <c r="O446" s="59"/>
      <c r="P446" s="59"/>
      <c r="Q446" s="59"/>
      <c r="R446" s="59"/>
      <c r="S446" s="59"/>
      <c r="T446" s="60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8" t="s">
        <v>177</v>
      </c>
      <c r="AU446" s="18" t="s">
        <v>84</v>
      </c>
    </row>
    <row r="447" spans="1:65" s="13" customFormat="1">
      <c r="B447" s="169"/>
      <c r="D447" s="163" t="s">
        <v>179</v>
      </c>
      <c r="E447" s="170" t="s">
        <v>1</v>
      </c>
      <c r="F447" s="171" t="s">
        <v>1638</v>
      </c>
      <c r="H447" s="170" t="s">
        <v>1</v>
      </c>
      <c r="I447" s="172"/>
      <c r="L447" s="169"/>
      <c r="M447" s="173"/>
      <c r="N447" s="174"/>
      <c r="O447" s="174"/>
      <c r="P447" s="174"/>
      <c r="Q447" s="174"/>
      <c r="R447" s="174"/>
      <c r="S447" s="174"/>
      <c r="T447" s="175"/>
      <c r="AT447" s="170" t="s">
        <v>179</v>
      </c>
      <c r="AU447" s="170" t="s">
        <v>84</v>
      </c>
      <c r="AV447" s="13" t="s">
        <v>82</v>
      </c>
      <c r="AW447" s="13" t="s">
        <v>31</v>
      </c>
      <c r="AX447" s="13" t="s">
        <v>75</v>
      </c>
      <c r="AY447" s="170" t="s">
        <v>168</v>
      </c>
    </row>
    <row r="448" spans="1:65" s="14" customFormat="1">
      <c r="B448" s="176"/>
      <c r="D448" s="163" t="s">
        <v>179</v>
      </c>
      <c r="E448" s="177" t="s">
        <v>1</v>
      </c>
      <c r="F448" s="178" t="s">
        <v>1653</v>
      </c>
      <c r="H448" s="179">
        <v>1</v>
      </c>
      <c r="I448" s="180"/>
      <c r="L448" s="176"/>
      <c r="M448" s="181"/>
      <c r="N448" s="182"/>
      <c r="O448" s="182"/>
      <c r="P448" s="182"/>
      <c r="Q448" s="182"/>
      <c r="R448" s="182"/>
      <c r="S448" s="182"/>
      <c r="T448" s="183"/>
      <c r="AT448" s="177" t="s">
        <v>179</v>
      </c>
      <c r="AU448" s="177" t="s">
        <v>84</v>
      </c>
      <c r="AV448" s="14" t="s">
        <v>84</v>
      </c>
      <c r="AW448" s="14" t="s">
        <v>31</v>
      </c>
      <c r="AX448" s="14" t="s">
        <v>82</v>
      </c>
      <c r="AY448" s="177" t="s">
        <v>168</v>
      </c>
    </row>
    <row r="449" spans="1:65" s="2" customFormat="1" ht="33" customHeight="1">
      <c r="A449" s="33"/>
      <c r="B449" s="149"/>
      <c r="C449" s="200" t="s">
        <v>813</v>
      </c>
      <c r="D449" s="200" t="s">
        <v>523</v>
      </c>
      <c r="E449" s="201" t="s">
        <v>1791</v>
      </c>
      <c r="F449" s="202" t="s">
        <v>1792</v>
      </c>
      <c r="G449" s="203" t="s">
        <v>670</v>
      </c>
      <c r="H449" s="204">
        <v>1</v>
      </c>
      <c r="I449" s="205"/>
      <c r="J449" s="206">
        <f>ROUND(I449*H449,2)</f>
        <v>0</v>
      </c>
      <c r="K449" s="202" t="s">
        <v>187</v>
      </c>
      <c r="L449" s="207"/>
      <c r="M449" s="208" t="s">
        <v>1</v>
      </c>
      <c r="N449" s="209" t="s">
        <v>40</v>
      </c>
      <c r="O449" s="59"/>
      <c r="P449" s="159">
        <f>O449*H449</f>
        <v>0</v>
      </c>
      <c r="Q449" s="159">
        <v>1.3299999999999999E-2</v>
      </c>
      <c r="R449" s="159">
        <f>Q449*H449</f>
        <v>1.3299999999999999E-2</v>
      </c>
      <c r="S449" s="159">
        <v>0</v>
      </c>
      <c r="T449" s="160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1" t="s">
        <v>244</v>
      </c>
      <c r="AT449" s="161" t="s">
        <v>523</v>
      </c>
      <c r="AU449" s="161" t="s">
        <v>84</v>
      </c>
      <c r="AY449" s="18" t="s">
        <v>168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8" t="s">
        <v>82</v>
      </c>
      <c r="BK449" s="162">
        <f>ROUND(I449*H449,2)</f>
        <v>0</v>
      </c>
      <c r="BL449" s="18" t="s">
        <v>108</v>
      </c>
      <c r="BM449" s="161" t="s">
        <v>1793</v>
      </c>
    </row>
    <row r="450" spans="1:65" s="2" customFormat="1" ht="19.5">
      <c r="A450" s="33"/>
      <c r="B450" s="34"/>
      <c r="C450" s="33"/>
      <c r="D450" s="163" t="s">
        <v>175</v>
      </c>
      <c r="E450" s="33"/>
      <c r="F450" s="164" t="s">
        <v>1794</v>
      </c>
      <c r="G450" s="33"/>
      <c r="H450" s="33"/>
      <c r="I450" s="165"/>
      <c r="J450" s="33"/>
      <c r="K450" s="33"/>
      <c r="L450" s="34"/>
      <c r="M450" s="166"/>
      <c r="N450" s="167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175</v>
      </c>
      <c r="AU450" s="18" t="s">
        <v>84</v>
      </c>
    </row>
    <row r="451" spans="1:65" s="2" customFormat="1" ht="24.2" customHeight="1">
      <c r="A451" s="33"/>
      <c r="B451" s="149"/>
      <c r="C451" s="200" t="s">
        <v>818</v>
      </c>
      <c r="D451" s="200" t="s">
        <v>523</v>
      </c>
      <c r="E451" s="201" t="s">
        <v>1795</v>
      </c>
      <c r="F451" s="202" t="s">
        <v>1796</v>
      </c>
      <c r="G451" s="203" t="s">
        <v>670</v>
      </c>
      <c r="H451" s="204">
        <v>1</v>
      </c>
      <c r="I451" s="205"/>
      <c r="J451" s="206">
        <f>ROUND(I451*H451,2)</f>
        <v>0</v>
      </c>
      <c r="K451" s="202" t="s">
        <v>187</v>
      </c>
      <c r="L451" s="207"/>
      <c r="M451" s="208" t="s">
        <v>1</v>
      </c>
      <c r="N451" s="209" t="s">
        <v>40</v>
      </c>
      <c r="O451" s="59"/>
      <c r="P451" s="159">
        <f>O451*H451</f>
        <v>0</v>
      </c>
      <c r="Q451" s="159">
        <v>2.9999999999999997E-4</v>
      </c>
      <c r="R451" s="159">
        <f>Q451*H451</f>
        <v>2.9999999999999997E-4</v>
      </c>
      <c r="S451" s="159">
        <v>0</v>
      </c>
      <c r="T451" s="160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1" t="s">
        <v>244</v>
      </c>
      <c r="AT451" s="161" t="s">
        <v>523</v>
      </c>
      <c r="AU451" s="161" t="s">
        <v>84</v>
      </c>
      <c r="AY451" s="18" t="s">
        <v>168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8" t="s">
        <v>82</v>
      </c>
      <c r="BK451" s="162">
        <f>ROUND(I451*H451,2)</f>
        <v>0</v>
      </c>
      <c r="BL451" s="18" t="s">
        <v>108</v>
      </c>
      <c r="BM451" s="161" t="s">
        <v>1797</v>
      </c>
    </row>
    <row r="452" spans="1:65" s="2" customFormat="1">
      <c r="A452" s="33"/>
      <c r="B452" s="34"/>
      <c r="C452" s="33"/>
      <c r="D452" s="163" t="s">
        <v>175</v>
      </c>
      <c r="E452" s="33"/>
      <c r="F452" s="164" t="s">
        <v>1796</v>
      </c>
      <c r="G452" s="33"/>
      <c r="H452" s="33"/>
      <c r="I452" s="165"/>
      <c r="J452" s="33"/>
      <c r="K452" s="33"/>
      <c r="L452" s="34"/>
      <c r="M452" s="166"/>
      <c r="N452" s="167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175</v>
      </c>
      <c r="AU452" s="18" t="s">
        <v>84</v>
      </c>
    </row>
    <row r="453" spans="1:65" s="2" customFormat="1" ht="24.2" customHeight="1">
      <c r="A453" s="33"/>
      <c r="B453" s="149"/>
      <c r="C453" s="150" t="s">
        <v>823</v>
      </c>
      <c r="D453" s="150" t="s">
        <v>170</v>
      </c>
      <c r="E453" s="151" t="s">
        <v>1798</v>
      </c>
      <c r="F453" s="152" t="s">
        <v>1799</v>
      </c>
      <c r="G453" s="153" t="s">
        <v>670</v>
      </c>
      <c r="H453" s="154">
        <v>1</v>
      </c>
      <c r="I453" s="155"/>
      <c r="J453" s="156">
        <f>ROUND(I453*H453,2)</f>
        <v>0</v>
      </c>
      <c r="K453" s="152" t="s">
        <v>187</v>
      </c>
      <c r="L453" s="34"/>
      <c r="M453" s="157" t="s">
        <v>1</v>
      </c>
      <c r="N453" s="158" t="s">
        <v>40</v>
      </c>
      <c r="O453" s="59"/>
      <c r="P453" s="159">
        <f>O453*H453</f>
        <v>0</v>
      </c>
      <c r="Q453" s="159">
        <v>0.32906000000000002</v>
      </c>
      <c r="R453" s="159">
        <f>Q453*H453</f>
        <v>0.32906000000000002</v>
      </c>
      <c r="S453" s="159">
        <v>0</v>
      </c>
      <c r="T453" s="160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108</v>
      </c>
      <c r="AT453" s="161" t="s">
        <v>170</v>
      </c>
      <c r="AU453" s="161" t="s">
        <v>84</v>
      </c>
      <c r="AY453" s="18" t="s">
        <v>168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82</v>
      </c>
      <c r="BK453" s="162">
        <f>ROUND(I453*H453,2)</f>
        <v>0</v>
      </c>
      <c r="BL453" s="18" t="s">
        <v>108</v>
      </c>
      <c r="BM453" s="161" t="s">
        <v>1800</v>
      </c>
    </row>
    <row r="454" spans="1:65" s="2" customFormat="1">
      <c r="A454" s="33"/>
      <c r="B454" s="34"/>
      <c r="C454" s="33"/>
      <c r="D454" s="163" t="s">
        <v>175</v>
      </c>
      <c r="E454" s="33"/>
      <c r="F454" s="164" t="s">
        <v>1801</v>
      </c>
      <c r="G454" s="33"/>
      <c r="H454" s="33"/>
      <c r="I454" s="165"/>
      <c r="J454" s="33"/>
      <c r="K454" s="33"/>
      <c r="L454" s="34"/>
      <c r="M454" s="166"/>
      <c r="N454" s="167"/>
      <c r="O454" s="59"/>
      <c r="P454" s="59"/>
      <c r="Q454" s="59"/>
      <c r="R454" s="59"/>
      <c r="S454" s="59"/>
      <c r="T454" s="60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175</v>
      </c>
      <c r="AU454" s="18" t="s">
        <v>84</v>
      </c>
    </row>
    <row r="455" spans="1:65" s="2" customFormat="1" ht="19.5">
      <c r="A455" s="33"/>
      <c r="B455" s="34"/>
      <c r="C455" s="33"/>
      <c r="D455" s="163" t="s">
        <v>177</v>
      </c>
      <c r="E455" s="33"/>
      <c r="F455" s="168" t="s">
        <v>1555</v>
      </c>
      <c r="G455" s="33"/>
      <c r="H455" s="33"/>
      <c r="I455" s="165"/>
      <c r="J455" s="33"/>
      <c r="K455" s="33"/>
      <c r="L455" s="34"/>
      <c r="M455" s="166"/>
      <c r="N455" s="167"/>
      <c r="O455" s="59"/>
      <c r="P455" s="59"/>
      <c r="Q455" s="59"/>
      <c r="R455" s="59"/>
      <c r="S455" s="59"/>
      <c r="T455" s="60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177</v>
      </c>
      <c r="AU455" s="18" t="s">
        <v>84</v>
      </c>
    </row>
    <row r="456" spans="1:65" s="13" customFormat="1">
      <c r="B456" s="169"/>
      <c r="D456" s="163" t="s">
        <v>179</v>
      </c>
      <c r="E456" s="170" t="s">
        <v>1</v>
      </c>
      <c r="F456" s="171" t="s">
        <v>1638</v>
      </c>
      <c r="H456" s="170" t="s">
        <v>1</v>
      </c>
      <c r="I456" s="172"/>
      <c r="L456" s="169"/>
      <c r="M456" s="173"/>
      <c r="N456" s="174"/>
      <c r="O456" s="174"/>
      <c r="P456" s="174"/>
      <c r="Q456" s="174"/>
      <c r="R456" s="174"/>
      <c r="S456" s="174"/>
      <c r="T456" s="175"/>
      <c r="AT456" s="170" t="s">
        <v>179</v>
      </c>
      <c r="AU456" s="170" t="s">
        <v>84</v>
      </c>
      <c r="AV456" s="13" t="s">
        <v>82</v>
      </c>
      <c r="AW456" s="13" t="s">
        <v>31</v>
      </c>
      <c r="AX456" s="13" t="s">
        <v>75</v>
      </c>
      <c r="AY456" s="170" t="s">
        <v>168</v>
      </c>
    </row>
    <row r="457" spans="1:65" s="13" customFormat="1">
      <c r="B457" s="169"/>
      <c r="D457" s="163" t="s">
        <v>179</v>
      </c>
      <c r="E457" s="170" t="s">
        <v>1</v>
      </c>
      <c r="F457" s="171" t="s">
        <v>1802</v>
      </c>
      <c r="H457" s="170" t="s">
        <v>1</v>
      </c>
      <c r="I457" s="172"/>
      <c r="L457" s="169"/>
      <c r="M457" s="173"/>
      <c r="N457" s="174"/>
      <c r="O457" s="174"/>
      <c r="P457" s="174"/>
      <c r="Q457" s="174"/>
      <c r="R457" s="174"/>
      <c r="S457" s="174"/>
      <c r="T457" s="175"/>
      <c r="AT457" s="170" t="s">
        <v>179</v>
      </c>
      <c r="AU457" s="170" t="s">
        <v>84</v>
      </c>
      <c r="AV457" s="13" t="s">
        <v>82</v>
      </c>
      <c r="AW457" s="13" t="s">
        <v>31</v>
      </c>
      <c r="AX457" s="13" t="s">
        <v>75</v>
      </c>
      <c r="AY457" s="170" t="s">
        <v>168</v>
      </c>
    </row>
    <row r="458" spans="1:65" s="14" customFormat="1">
      <c r="B458" s="176"/>
      <c r="D458" s="163" t="s">
        <v>179</v>
      </c>
      <c r="E458" s="177" t="s">
        <v>1</v>
      </c>
      <c r="F458" s="178" t="s">
        <v>1653</v>
      </c>
      <c r="H458" s="179">
        <v>1</v>
      </c>
      <c r="I458" s="180"/>
      <c r="L458" s="176"/>
      <c r="M458" s="181"/>
      <c r="N458" s="182"/>
      <c r="O458" s="182"/>
      <c r="P458" s="182"/>
      <c r="Q458" s="182"/>
      <c r="R458" s="182"/>
      <c r="S458" s="182"/>
      <c r="T458" s="183"/>
      <c r="AT458" s="177" t="s">
        <v>179</v>
      </c>
      <c r="AU458" s="177" t="s">
        <v>84</v>
      </c>
      <c r="AV458" s="14" t="s">
        <v>84</v>
      </c>
      <c r="AW458" s="14" t="s">
        <v>31</v>
      </c>
      <c r="AX458" s="14" t="s">
        <v>82</v>
      </c>
      <c r="AY458" s="177" t="s">
        <v>168</v>
      </c>
    </row>
    <row r="459" spans="1:65" s="2" customFormat="1" ht="24.2" customHeight="1">
      <c r="A459" s="33"/>
      <c r="B459" s="149"/>
      <c r="C459" s="150" t="s">
        <v>829</v>
      </c>
      <c r="D459" s="150" t="s">
        <v>170</v>
      </c>
      <c r="E459" s="151" t="s">
        <v>1803</v>
      </c>
      <c r="F459" s="152" t="s">
        <v>1804</v>
      </c>
      <c r="G459" s="153" t="s">
        <v>670</v>
      </c>
      <c r="H459" s="154">
        <v>2</v>
      </c>
      <c r="I459" s="155"/>
      <c r="J459" s="156">
        <f>ROUND(I459*H459,2)</f>
        <v>0</v>
      </c>
      <c r="K459" s="152" t="s">
        <v>187</v>
      </c>
      <c r="L459" s="34"/>
      <c r="M459" s="157" t="s">
        <v>1</v>
      </c>
      <c r="N459" s="158" t="s">
        <v>40</v>
      </c>
      <c r="O459" s="59"/>
      <c r="P459" s="159">
        <f>O459*H459</f>
        <v>0</v>
      </c>
      <c r="Q459" s="159">
        <v>1.6000000000000001E-4</v>
      </c>
      <c r="R459" s="159">
        <f>Q459*H459</f>
        <v>3.2000000000000003E-4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108</v>
      </c>
      <c r="AT459" s="161" t="s">
        <v>170</v>
      </c>
      <c r="AU459" s="161" t="s">
        <v>84</v>
      </c>
      <c r="AY459" s="18" t="s">
        <v>168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82</v>
      </c>
      <c r="BK459" s="162">
        <f>ROUND(I459*H459,2)</f>
        <v>0</v>
      </c>
      <c r="BL459" s="18" t="s">
        <v>108</v>
      </c>
      <c r="BM459" s="161" t="s">
        <v>1805</v>
      </c>
    </row>
    <row r="460" spans="1:65" s="2" customFormat="1" ht="19.5">
      <c r="A460" s="33"/>
      <c r="B460" s="34"/>
      <c r="C460" s="33"/>
      <c r="D460" s="163" t="s">
        <v>175</v>
      </c>
      <c r="E460" s="33"/>
      <c r="F460" s="164" t="s">
        <v>1806</v>
      </c>
      <c r="G460" s="33"/>
      <c r="H460" s="33"/>
      <c r="I460" s="165"/>
      <c r="J460" s="33"/>
      <c r="K460" s="33"/>
      <c r="L460" s="34"/>
      <c r="M460" s="166"/>
      <c r="N460" s="167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175</v>
      </c>
      <c r="AU460" s="18" t="s">
        <v>84</v>
      </c>
    </row>
    <row r="461" spans="1:65" s="2" customFormat="1" ht="19.5">
      <c r="A461" s="33"/>
      <c r="B461" s="34"/>
      <c r="C461" s="33"/>
      <c r="D461" s="163" t="s">
        <v>177</v>
      </c>
      <c r="E461" s="33"/>
      <c r="F461" s="168" t="s">
        <v>1555</v>
      </c>
      <c r="G461" s="33"/>
      <c r="H461" s="33"/>
      <c r="I461" s="165"/>
      <c r="J461" s="33"/>
      <c r="K461" s="33"/>
      <c r="L461" s="34"/>
      <c r="M461" s="166"/>
      <c r="N461" s="167"/>
      <c r="O461" s="59"/>
      <c r="P461" s="59"/>
      <c r="Q461" s="59"/>
      <c r="R461" s="59"/>
      <c r="S461" s="59"/>
      <c r="T461" s="60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177</v>
      </c>
      <c r="AU461" s="18" t="s">
        <v>84</v>
      </c>
    </row>
    <row r="462" spans="1:65" s="13" customFormat="1">
      <c r="B462" s="169"/>
      <c r="D462" s="163" t="s">
        <v>179</v>
      </c>
      <c r="E462" s="170" t="s">
        <v>1</v>
      </c>
      <c r="F462" s="171" t="s">
        <v>1638</v>
      </c>
      <c r="H462" s="170" t="s">
        <v>1</v>
      </c>
      <c r="I462" s="172"/>
      <c r="L462" s="169"/>
      <c r="M462" s="173"/>
      <c r="N462" s="174"/>
      <c r="O462" s="174"/>
      <c r="P462" s="174"/>
      <c r="Q462" s="174"/>
      <c r="R462" s="174"/>
      <c r="S462" s="174"/>
      <c r="T462" s="175"/>
      <c r="AT462" s="170" t="s">
        <v>179</v>
      </c>
      <c r="AU462" s="170" t="s">
        <v>84</v>
      </c>
      <c r="AV462" s="13" t="s">
        <v>82</v>
      </c>
      <c r="AW462" s="13" t="s">
        <v>31</v>
      </c>
      <c r="AX462" s="13" t="s">
        <v>75</v>
      </c>
      <c r="AY462" s="170" t="s">
        <v>168</v>
      </c>
    </row>
    <row r="463" spans="1:65" s="14" customFormat="1">
      <c r="B463" s="176"/>
      <c r="D463" s="163" t="s">
        <v>179</v>
      </c>
      <c r="E463" s="177" t="s">
        <v>1</v>
      </c>
      <c r="F463" s="178" t="s">
        <v>1807</v>
      </c>
      <c r="H463" s="179">
        <v>2</v>
      </c>
      <c r="I463" s="180"/>
      <c r="L463" s="176"/>
      <c r="M463" s="181"/>
      <c r="N463" s="182"/>
      <c r="O463" s="182"/>
      <c r="P463" s="182"/>
      <c r="Q463" s="182"/>
      <c r="R463" s="182"/>
      <c r="S463" s="182"/>
      <c r="T463" s="183"/>
      <c r="AT463" s="177" t="s">
        <v>179</v>
      </c>
      <c r="AU463" s="177" t="s">
        <v>84</v>
      </c>
      <c r="AV463" s="14" t="s">
        <v>84</v>
      </c>
      <c r="AW463" s="14" t="s">
        <v>31</v>
      </c>
      <c r="AX463" s="14" t="s">
        <v>82</v>
      </c>
      <c r="AY463" s="177" t="s">
        <v>168</v>
      </c>
    </row>
    <row r="464" spans="1:65" s="2" customFormat="1" ht="24.2" customHeight="1">
      <c r="A464" s="33"/>
      <c r="B464" s="149"/>
      <c r="C464" s="150" t="s">
        <v>834</v>
      </c>
      <c r="D464" s="150" t="s">
        <v>170</v>
      </c>
      <c r="E464" s="151" t="s">
        <v>1808</v>
      </c>
      <c r="F464" s="152" t="s">
        <v>1809</v>
      </c>
      <c r="G464" s="153" t="s">
        <v>254</v>
      </c>
      <c r="H464" s="154">
        <v>349.5</v>
      </c>
      <c r="I464" s="155"/>
      <c r="J464" s="156">
        <f>ROUND(I464*H464,2)</f>
        <v>0</v>
      </c>
      <c r="K464" s="152" t="s">
        <v>187</v>
      </c>
      <c r="L464" s="34"/>
      <c r="M464" s="157" t="s">
        <v>1</v>
      </c>
      <c r="N464" s="158" t="s">
        <v>40</v>
      </c>
      <c r="O464" s="59"/>
      <c r="P464" s="159">
        <f>O464*H464</f>
        <v>0</v>
      </c>
      <c r="Q464" s="159">
        <v>1.9000000000000001E-4</v>
      </c>
      <c r="R464" s="159">
        <f>Q464*H464</f>
        <v>6.6405000000000006E-2</v>
      </c>
      <c r="S464" s="159">
        <v>0</v>
      </c>
      <c r="T464" s="160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1" t="s">
        <v>108</v>
      </c>
      <c r="AT464" s="161" t="s">
        <v>170</v>
      </c>
      <c r="AU464" s="161" t="s">
        <v>84</v>
      </c>
      <c r="AY464" s="18" t="s">
        <v>168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18" t="s">
        <v>82</v>
      </c>
      <c r="BK464" s="162">
        <f>ROUND(I464*H464,2)</f>
        <v>0</v>
      </c>
      <c r="BL464" s="18" t="s">
        <v>108</v>
      </c>
      <c r="BM464" s="161" t="s">
        <v>1810</v>
      </c>
    </row>
    <row r="465" spans="1:65" s="2" customFormat="1">
      <c r="A465" s="33"/>
      <c r="B465" s="34"/>
      <c r="C465" s="33"/>
      <c r="D465" s="163" t="s">
        <v>175</v>
      </c>
      <c r="E465" s="33"/>
      <c r="F465" s="164" t="s">
        <v>1811</v>
      </c>
      <c r="G465" s="33"/>
      <c r="H465" s="33"/>
      <c r="I465" s="165"/>
      <c r="J465" s="33"/>
      <c r="K465" s="33"/>
      <c r="L465" s="34"/>
      <c r="M465" s="166"/>
      <c r="N465" s="167"/>
      <c r="O465" s="59"/>
      <c r="P465" s="59"/>
      <c r="Q465" s="59"/>
      <c r="R465" s="59"/>
      <c r="S465" s="59"/>
      <c r="T465" s="60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T465" s="18" t="s">
        <v>175</v>
      </c>
      <c r="AU465" s="18" t="s">
        <v>84</v>
      </c>
    </row>
    <row r="466" spans="1:65" s="2" customFormat="1" ht="19.5">
      <c r="A466" s="33"/>
      <c r="B466" s="34"/>
      <c r="C466" s="33"/>
      <c r="D466" s="163" t="s">
        <v>177</v>
      </c>
      <c r="E466" s="33"/>
      <c r="F466" s="168" t="s">
        <v>1555</v>
      </c>
      <c r="G466" s="33"/>
      <c r="H466" s="33"/>
      <c r="I466" s="165"/>
      <c r="J466" s="33"/>
      <c r="K466" s="33"/>
      <c r="L466" s="34"/>
      <c r="M466" s="166"/>
      <c r="N466" s="167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177</v>
      </c>
      <c r="AU466" s="18" t="s">
        <v>84</v>
      </c>
    </row>
    <row r="467" spans="1:65" s="13" customFormat="1">
      <c r="B467" s="169"/>
      <c r="D467" s="163" t="s">
        <v>179</v>
      </c>
      <c r="E467" s="170" t="s">
        <v>1</v>
      </c>
      <c r="F467" s="171" t="s">
        <v>1638</v>
      </c>
      <c r="H467" s="170" t="s">
        <v>1</v>
      </c>
      <c r="I467" s="172"/>
      <c r="L467" s="169"/>
      <c r="M467" s="173"/>
      <c r="N467" s="174"/>
      <c r="O467" s="174"/>
      <c r="P467" s="174"/>
      <c r="Q467" s="174"/>
      <c r="R467" s="174"/>
      <c r="S467" s="174"/>
      <c r="T467" s="175"/>
      <c r="AT467" s="170" t="s">
        <v>179</v>
      </c>
      <c r="AU467" s="170" t="s">
        <v>84</v>
      </c>
      <c r="AV467" s="13" t="s">
        <v>82</v>
      </c>
      <c r="AW467" s="13" t="s">
        <v>31</v>
      </c>
      <c r="AX467" s="13" t="s">
        <v>75</v>
      </c>
      <c r="AY467" s="170" t="s">
        <v>168</v>
      </c>
    </row>
    <row r="468" spans="1:65" s="14" customFormat="1">
      <c r="B468" s="176"/>
      <c r="D468" s="163" t="s">
        <v>179</v>
      </c>
      <c r="E468" s="177" t="s">
        <v>1</v>
      </c>
      <c r="F468" s="178" t="s">
        <v>1812</v>
      </c>
      <c r="H468" s="179">
        <v>349.5</v>
      </c>
      <c r="I468" s="180"/>
      <c r="L468" s="176"/>
      <c r="M468" s="181"/>
      <c r="N468" s="182"/>
      <c r="O468" s="182"/>
      <c r="P468" s="182"/>
      <c r="Q468" s="182"/>
      <c r="R468" s="182"/>
      <c r="S468" s="182"/>
      <c r="T468" s="183"/>
      <c r="AT468" s="177" t="s">
        <v>179</v>
      </c>
      <c r="AU468" s="177" t="s">
        <v>84</v>
      </c>
      <c r="AV468" s="14" t="s">
        <v>84</v>
      </c>
      <c r="AW468" s="14" t="s">
        <v>31</v>
      </c>
      <c r="AX468" s="14" t="s">
        <v>82</v>
      </c>
      <c r="AY468" s="177" t="s">
        <v>168</v>
      </c>
    </row>
    <row r="469" spans="1:65" s="2" customFormat="1" ht="24.2" customHeight="1">
      <c r="A469" s="33"/>
      <c r="B469" s="149"/>
      <c r="C469" s="150" t="s">
        <v>839</v>
      </c>
      <c r="D469" s="150" t="s">
        <v>170</v>
      </c>
      <c r="E469" s="151" t="s">
        <v>1813</v>
      </c>
      <c r="F469" s="152" t="s">
        <v>1814</v>
      </c>
      <c r="G469" s="153" t="s">
        <v>254</v>
      </c>
      <c r="H469" s="154">
        <v>344.1</v>
      </c>
      <c r="I469" s="155"/>
      <c r="J469" s="156">
        <f>ROUND(I469*H469,2)</f>
        <v>0</v>
      </c>
      <c r="K469" s="152" t="s">
        <v>187</v>
      </c>
      <c r="L469" s="34"/>
      <c r="M469" s="157" t="s">
        <v>1</v>
      </c>
      <c r="N469" s="158" t="s">
        <v>40</v>
      </c>
      <c r="O469" s="59"/>
      <c r="P469" s="159">
        <f>O469*H469</f>
        <v>0</v>
      </c>
      <c r="Q469" s="159">
        <v>9.0000000000000006E-5</v>
      </c>
      <c r="R469" s="159">
        <f>Q469*H469</f>
        <v>3.0969000000000003E-2</v>
      </c>
      <c r="S469" s="159">
        <v>0</v>
      </c>
      <c r="T469" s="160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1" t="s">
        <v>108</v>
      </c>
      <c r="AT469" s="161" t="s">
        <v>170</v>
      </c>
      <c r="AU469" s="161" t="s">
        <v>84</v>
      </c>
      <c r="AY469" s="18" t="s">
        <v>168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8" t="s">
        <v>82</v>
      </c>
      <c r="BK469" s="162">
        <f>ROUND(I469*H469,2)</f>
        <v>0</v>
      </c>
      <c r="BL469" s="18" t="s">
        <v>108</v>
      </c>
      <c r="BM469" s="161" t="s">
        <v>1815</v>
      </c>
    </row>
    <row r="470" spans="1:65" s="2" customFormat="1">
      <c r="A470" s="33"/>
      <c r="B470" s="34"/>
      <c r="C470" s="33"/>
      <c r="D470" s="163" t="s">
        <v>175</v>
      </c>
      <c r="E470" s="33"/>
      <c r="F470" s="164" t="s">
        <v>1816</v>
      </c>
      <c r="G470" s="33"/>
      <c r="H470" s="33"/>
      <c r="I470" s="165"/>
      <c r="J470" s="33"/>
      <c r="K470" s="33"/>
      <c r="L470" s="34"/>
      <c r="M470" s="166"/>
      <c r="N470" s="167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175</v>
      </c>
      <c r="AU470" s="18" t="s">
        <v>84</v>
      </c>
    </row>
    <row r="471" spans="1:65" s="2" customFormat="1" ht="19.5">
      <c r="A471" s="33"/>
      <c r="B471" s="34"/>
      <c r="C471" s="33"/>
      <c r="D471" s="163" t="s">
        <v>177</v>
      </c>
      <c r="E471" s="33"/>
      <c r="F471" s="168" t="s">
        <v>1555</v>
      </c>
      <c r="G471" s="33"/>
      <c r="H471" s="33"/>
      <c r="I471" s="165"/>
      <c r="J471" s="33"/>
      <c r="K471" s="33"/>
      <c r="L471" s="34"/>
      <c r="M471" s="166"/>
      <c r="N471" s="167"/>
      <c r="O471" s="59"/>
      <c r="P471" s="59"/>
      <c r="Q471" s="59"/>
      <c r="R471" s="59"/>
      <c r="S471" s="59"/>
      <c r="T471" s="60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T471" s="18" t="s">
        <v>177</v>
      </c>
      <c r="AU471" s="18" t="s">
        <v>84</v>
      </c>
    </row>
    <row r="472" spans="1:65" s="13" customFormat="1">
      <c r="B472" s="169"/>
      <c r="D472" s="163" t="s">
        <v>179</v>
      </c>
      <c r="E472" s="170" t="s">
        <v>1</v>
      </c>
      <c r="F472" s="171" t="s">
        <v>1638</v>
      </c>
      <c r="H472" s="170" t="s">
        <v>1</v>
      </c>
      <c r="I472" s="172"/>
      <c r="L472" s="169"/>
      <c r="M472" s="173"/>
      <c r="N472" s="174"/>
      <c r="O472" s="174"/>
      <c r="P472" s="174"/>
      <c r="Q472" s="174"/>
      <c r="R472" s="174"/>
      <c r="S472" s="174"/>
      <c r="T472" s="175"/>
      <c r="AT472" s="170" t="s">
        <v>179</v>
      </c>
      <c r="AU472" s="170" t="s">
        <v>84</v>
      </c>
      <c r="AV472" s="13" t="s">
        <v>82</v>
      </c>
      <c r="AW472" s="13" t="s">
        <v>31</v>
      </c>
      <c r="AX472" s="13" t="s">
        <v>75</v>
      </c>
      <c r="AY472" s="170" t="s">
        <v>168</v>
      </c>
    </row>
    <row r="473" spans="1:65" s="14" customFormat="1">
      <c r="B473" s="176"/>
      <c r="D473" s="163" t="s">
        <v>179</v>
      </c>
      <c r="E473" s="177" t="s">
        <v>1</v>
      </c>
      <c r="F473" s="178" t="s">
        <v>1606</v>
      </c>
      <c r="H473" s="179">
        <v>344.1</v>
      </c>
      <c r="I473" s="180"/>
      <c r="L473" s="176"/>
      <c r="M473" s="181"/>
      <c r="N473" s="182"/>
      <c r="O473" s="182"/>
      <c r="P473" s="182"/>
      <c r="Q473" s="182"/>
      <c r="R473" s="182"/>
      <c r="S473" s="182"/>
      <c r="T473" s="183"/>
      <c r="AT473" s="177" t="s">
        <v>179</v>
      </c>
      <c r="AU473" s="177" t="s">
        <v>84</v>
      </c>
      <c r="AV473" s="14" t="s">
        <v>84</v>
      </c>
      <c r="AW473" s="14" t="s">
        <v>31</v>
      </c>
      <c r="AX473" s="14" t="s">
        <v>82</v>
      </c>
      <c r="AY473" s="177" t="s">
        <v>168</v>
      </c>
    </row>
    <row r="474" spans="1:65" s="2" customFormat="1" ht="16.5" customHeight="1">
      <c r="A474" s="33"/>
      <c r="B474" s="149"/>
      <c r="C474" s="150" t="s">
        <v>844</v>
      </c>
      <c r="D474" s="150" t="s">
        <v>170</v>
      </c>
      <c r="E474" s="151" t="s">
        <v>1817</v>
      </c>
      <c r="F474" s="152" t="s">
        <v>1818</v>
      </c>
      <c r="G474" s="153" t="s">
        <v>957</v>
      </c>
      <c r="H474" s="154">
        <v>1</v>
      </c>
      <c r="I474" s="155"/>
      <c r="J474" s="156">
        <f>ROUND(I474*H474,2)</f>
        <v>0</v>
      </c>
      <c r="K474" s="152" t="s">
        <v>1</v>
      </c>
      <c r="L474" s="34"/>
      <c r="M474" s="157" t="s">
        <v>1</v>
      </c>
      <c r="N474" s="158" t="s">
        <v>40</v>
      </c>
      <c r="O474" s="59"/>
      <c r="P474" s="159">
        <f>O474*H474</f>
        <v>0</v>
      </c>
      <c r="Q474" s="159">
        <v>0</v>
      </c>
      <c r="R474" s="159">
        <f>Q474*H474</f>
        <v>0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108</v>
      </c>
      <c r="AT474" s="161" t="s">
        <v>170</v>
      </c>
      <c r="AU474" s="161" t="s">
        <v>84</v>
      </c>
      <c r="AY474" s="18" t="s">
        <v>168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82</v>
      </c>
      <c r="BK474" s="162">
        <f>ROUND(I474*H474,2)</f>
        <v>0</v>
      </c>
      <c r="BL474" s="18" t="s">
        <v>108</v>
      </c>
      <c r="BM474" s="161" t="s">
        <v>1819</v>
      </c>
    </row>
    <row r="475" spans="1:65" s="2" customFormat="1">
      <c r="A475" s="33"/>
      <c r="B475" s="34"/>
      <c r="C475" s="33"/>
      <c r="D475" s="163" t="s">
        <v>175</v>
      </c>
      <c r="E475" s="33"/>
      <c r="F475" s="164" t="s">
        <v>1818</v>
      </c>
      <c r="G475" s="33"/>
      <c r="H475" s="33"/>
      <c r="I475" s="165"/>
      <c r="J475" s="33"/>
      <c r="K475" s="33"/>
      <c r="L475" s="34"/>
      <c r="M475" s="166"/>
      <c r="N475" s="167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175</v>
      </c>
      <c r="AU475" s="18" t="s">
        <v>84</v>
      </c>
    </row>
    <row r="476" spans="1:65" s="2" customFormat="1" ht="16.5" customHeight="1">
      <c r="A476" s="33"/>
      <c r="B476" s="149"/>
      <c r="C476" s="150" t="s">
        <v>851</v>
      </c>
      <c r="D476" s="150" t="s">
        <v>170</v>
      </c>
      <c r="E476" s="151" t="s">
        <v>1820</v>
      </c>
      <c r="F476" s="152" t="s">
        <v>1821</v>
      </c>
      <c r="G476" s="153" t="s">
        <v>957</v>
      </c>
      <c r="H476" s="154">
        <v>1</v>
      </c>
      <c r="I476" s="155"/>
      <c r="J476" s="156">
        <f>ROUND(I476*H476,2)</f>
        <v>0</v>
      </c>
      <c r="K476" s="152" t="s">
        <v>1</v>
      </c>
      <c r="L476" s="34"/>
      <c r="M476" s="157" t="s">
        <v>1</v>
      </c>
      <c r="N476" s="158" t="s">
        <v>40</v>
      </c>
      <c r="O476" s="59"/>
      <c r="P476" s="159">
        <f>O476*H476</f>
        <v>0</v>
      </c>
      <c r="Q476" s="159">
        <v>0</v>
      </c>
      <c r="R476" s="159">
        <f>Q476*H476</f>
        <v>0</v>
      </c>
      <c r="S476" s="159">
        <v>0</v>
      </c>
      <c r="T476" s="160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1" t="s">
        <v>108</v>
      </c>
      <c r="AT476" s="161" t="s">
        <v>170</v>
      </c>
      <c r="AU476" s="161" t="s">
        <v>84</v>
      </c>
      <c r="AY476" s="18" t="s">
        <v>168</v>
      </c>
      <c r="BE476" s="162">
        <f>IF(N476="základní",J476,0)</f>
        <v>0</v>
      </c>
      <c r="BF476" s="162">
        <f>IF(N476="snížená",J476,0)</f>
        <v>0</v>
      </c>
      <c r="BG476" s="162">
        <f>IF(N476="zákl. přenesená",J476,0)</f>
        <v>0</v>
      </c>
      <c r="BH476" s="162">
        <f>IF(N476="sníž. přenesená",J476,0)</f>
        <v>0</v>
      </c>
      <c r="BI476" s="162">
        <f>IF(N476="nulová",J476,0)</f>
        <v>0</v>
      </c>
      <c r="BJ476" s="18" t="s">
        <v>82</v>
      </c>
      <c r="BK476" s="162">
        <f>ROUND(I476*H476,2)</f>
        <v>0</v>
      </c>
      <c r="BL476" s="18" t="s">
        <v>108</v>
      </c>
      <c r="BM476" s="161" t="s">
        <v>1822</v>
      </c>
    </row>
    <row r="477" spans="1:65" s="2" customFormat="1">
      <c r="A477" s="33"/>
      <c r="B477" s="34"/>
      <c r="C477" s="33"/>
      <c r="D477" s="163" t="s">
        <v>175</v>
      </c>
      <c r="E477" s="33"/>
      <c r="F477" s="164" t="s">
        <v>1821</v>
      </c>
      <c r="G477" s="33"/>
      <c r="H477" s="33"/>
      <c r="I477" s="165"/>
      <c r="J477" s="33"/>
      <c r="K477" s="33"/>
      <c r="L477" s="34"/>
      <c r="M477" s="166"/>
      <c r="N477" s="167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175</v>
      </c>
      <c r="AU477" s="18" t="s">
        <v>84</v>
      </c>
    </row>
    <row r="478" spans="1:65" s="2" customFormat="1" ht="24.2" customHeight="1">
      <c r="A478" s="33"/>
      <c r="B478" s="149"/>
      <c r="C478" s="150" t="s">
        <v>856</v>
      </c>
      <c r="D478" s="150" t="s">
        <v>170</v>
      </c>
      <c r="E478" s="151" t="s">
        <v>1009</v>
      </c>
      <c r="F478" s="152" t="s">
        <v>1010</v>
      </c>
      <c r="G478" s="153" t="s">
        <v>319</v>
      </c>
      <c r="H478" s="154">
        <v>1.76</v>
      </c>
      <c r="I478" s="155"/>
      <c r="J478" s="156">
        <f>ROUND(I478*H478,2)</f>
        <v>0</v>
      </c>
      <c r="K478" s="152" t="s">
        <v>187</v>
      </c>
      <c r="L478" s="34"/>
      <c r="M478" s="157" t="s">
        <v>1</v>
      </c>
      <c r="N478" s="158" t="s">
        <v>40</v>
      </c>
      <c r="O478" s="59"/>
      <c r="P478" s="159">
        <f>O478*H478</f>
        <v>0</v>
      </c>
      <c r="Q478" s="159">
        <v>1.5298499999999999</v>
      </c>
      <c r="R478" s="159">
        <f>Q478*H478</f>
        <v>2.692536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108</v>
      </c>
      <c r="AT478" s="161" t="s">
        <v>170</v>
      </c>
      <c r="AU478" s="161" t="s">
        <v>84</v>
      </c>
      <c r="AY478" s="18" t="s">
        <v>168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82</v>
      </c>
      <c r="BK478" s="162">
        <f>ROUND(I478*H478,2)</f>
        <v>0</v>
      </c>
      <c r="BL478" s="18" t="s">
        <v>108</v>
      </c>
      <c r="BM478" s="161" t="s">
        <v>1823</v>
      </c>
    </row>
    <row r="479" spans="1:65" s="2" customFormat="1" ht="19.5">
      <c r="A479" s="33"/>
      <c r="B479" s="34"/>
      <c r="C479" s="33"/>
      <c r="D479" s="163" t="s">
        <v>175</v>
      </c>
      <c r="E479" s="33"/>
      <c r="F479" s="164" t="s">
        <v>1013</v>
      </c>
      <c r="G479" s="33"/>
      <c r="H479" s="33"/>
      <c r="I479" s="165"/>
      <c r="J479" s="33"/>
      <c r="K479" s="33"/>
      <c r="L479" s="34"/>
      <c r="M479" s="166"/>
      <c r="N479" s="167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175</v>
      </c>
      <c r="AU479" s="18" t="s">
        <v>84</v>
      </c>
    </row>
    <row r="480" spans="1:65" s="2" customFormat="1" ht="19.5">
      <c r="A480" s="33"/>
      <c r="B480" s="34"/>
      <c r="C480" s="33"/>
      <c r="D480" s="163" t="s">
        <v>177</v>
      </c>
      <c r="E480" s="33"/>
      <c r="F480" s="168" t="s">
        <v>1555</v>
      </c>
      <c r="G480" s="33"/>
      <c r="H480" s="33"/>
      <c r="I480" s="165"/>
      <c r="J480" s="33"/>
      <c r="K480" s="33"/>
      <c r="L480" s="34"/>
      <c r="M480" s="166"/>
      <c r="N480" s="167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177</v>
      </c>
      <c r="AU480" s="18" t="s">
        <v>84</v>
      </c>
    </row>
    <row r="481" spans="1:65" s="14" customFormat="1">
      <c r="B481" s="176"/>
      <c r="D481" s="163" t="s">
        <v>179</v>
      </c>
      <c r="E481" s="177" t="s">
        <v>1</v>
      </c>
      <c r="F481" s="178" t="s">
        <v>1824</v>
      </c>
      <c r="H481" s="179">
        <v>1.76</v>
      </c>
      <c r="I481" s="180"/>
      <c r="L481" s="176"/>
      <c r="M481" s="181"/>
      <c r="N481" s="182"/>
      <c r="O481" s="182"/>
      <c r="P481" s="182"/>
      <c r="Q481" s="182"/>
      <c r="R481" s="182"/>
      <c r="S481" s="182"/>
      <c r="T481" s="183"/>
      <c r="AT481" s="177" t="s">
        <v>179</v>
      </c>
      <c r="AU481" s="177" t="s">
        <v>84</v>
      </c>
      <c r="AV481" s="14" t="s">
        <v>84</v>
      </c>
      <c r="AW481" s="14" t="s">
        <v>31</v>
      </c>
      <c r="AX481" s="14" t="s">
        <v>82</v>
      </c>
      <c r="AY481" s="177" t="s">
        <v>168</v>
      </c>
    </row>
    <row r="482" spans="1:65" s="12" customFormat="1" ht="22.9" customHeight="1">
      <c r="B482" s="136"/>
      <c r="D482" s="137" t="s">
        <v>74</v>
      </c>
      <c r="E482" s="147" t="s">
        <v>251</v>
      </c>
      <c r="F482" s="147" t="s">
        <v>1023</v>
      </c>
      <c r="I482" s="139"/>
      <c r="J482" s="148">
        <f>BK482</f>
        <v>0</v>
      </c>
      <c r="L482" s="136"/>
      <c r="M482" s="141"/>
      <c r="N482" s="142"/>
      <c r="O482" s="142"/>
      <c r="P482" s="143">
        <f>SUM(P483:P486)</f>
        <v>0</v>
      </c>
      <c r="Q482" s="142"/>
      <c r="R482" s="143">
        <f>SUM(R483:R486)</f>
        <v>0</v>
      </c>
      <c r="S482" s="142"/>
      <c r="T482" s="144">
        <f>SUM(T483:T486)</f>
        <v>0</v>
      </c>
      <c r="AR482" s="137" t="s">
        <v>82</v>
      </c>
      <c r="AT482" s="145" t="s">
        <v>74</v>
      </c>
      <c r="AU482" s="145" t="s">
        <v>82</v>
      </c>
      <c r="AY482" s="137" t="s">
        <v>168</v>
      </c>
      <c r="BK482" s="146">
        <f>SUM(BK483:BK486)</f>
        <v>0</v>
      </c>
    </row>
    <row r="483" spans="1:65" s="2" customFormat="1" ht="21.75" customHeight="1">
      <c r="A483" s="33"/>
      <c r="B483" s="149"/>
      <c r="C483" s="150" t="s">
        <v>861</v>
      </c>
      <c r="D483" s="150" t="s">
        <v>170</v>
      </c>
      <c r="E483" s="151" t="s">
        <v>1025</v>
      </c>
      <c r="F483" s="152" t="s">
        <v>1026</v>
      </c>
      <c r="G483" s="153" t="s">
        <v>254</v>
      </c>
      <c r="H483" s="154">
        <v>344.1</v>
      </c>
      <c r="I483" s="155"/>
      <c r="J483" s="156">
        <f>ROUND(I483*H483,2)</f>
        <v>0</v>
      </c>
      <c r="K483" s="152" t="s">
        <v>187</v>
      </c>
      <c r="L483" s="34"/>
      <c r="M483" s="157" t="s">
        <v>1</v>
      </c>
      <c r="N483" s="158" t="s">
        <v>40</v>
      </c>
      <c r="O483" s="59"/>
      <c r="P483" s="159">
        <f>O483*H483</f>
        <v>0</v>
      </c>
      <c r="Q483" s="159">
        <v>0</v>
      </c>
      <c r="R483" s="159">
        <f>Q483*H483</f>
        <v>0</v>
      </c>
      <c r="S483" s="159">
        <v>0</v>
      </c>
      <c r="T483" s="160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1" t="s">
        <v>108</v>
      </c>
      <c r="AT483" s="161" t="s">
        <v>170</v>
      </c>
      <c r="AU483" s="161" t="s">
        <v>84</v>
      </c>
      <c r="AY483" s="18" t="s">
        <v>168</v>
      </c>
      <c r="BE483" s="162">
        <f>IF(N483="základní",J483,0)</f>
        <v>0</v>
      </c>
      <c r="BF483" s="162">
        <f>IF(N483="snížená",J483,0)</f>
        <v>0</v>
      </c>
      <c r="BG483" s="162">
        <f>IF(N483="zákl. přenesená",J483,0)</f>
        <v>0</v>
      </c>
      <c r="BH483" s="162">
        <f>IF(N483="sníž. přenesená",J483,0)</f>
        <v>0</v>
      </c>
      <c r="BI483" s="162">
        <f>IF(N483="nulová",J483,0)</f>
        <v>0</v>
      </c>
      <c r="BJ483" s="18" t="s">
        <v>82</v>
      </c>
      <c r="BK483" s="162">
        <f>ROUND(I483*H483,2)</f>
        <v>0</v>
      </c>
      <c r="BL483" s="18" t="s">
        <v>108</v>
      </c>
      <c r="BM483" s="161" t="s">
        <v>1027</v>
      </c>
    </row>
    <row r="484" spans="1:65" s="2" customFormat="1" ht="19.5">
      <c r="A484" s="33"/>
      <c r="B484" s="34"/>
      <c r="C484" s="33"/>
      <c r="D484" s="163" t="s">
        <v>175</v>
      </c>
      <c r="E484" s="33"/>
      <c r="F484" s="164" t="s">
        <v>1028</v>
      </c>
      <c r="G484" s="33"/>
      <c r="H484" s="33"/>
      <c r="I484" s="165"/>
      <c r="J484" s="33"/>
      <c r="K484" s="33"/>
      <c r="L484" s="34"/>
      <c r="M484" s="166"/>
      <c r="N484" s="167"/>
      <c r="O484" s="59"/>
      <c r="P484" s="59"/>
      <c r="Q484" s="59"/>
      <c r="R484" s="59"/>
      <c r="S484" s="59"/>
      <c r="T484" s="60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175</v>
      </c>
      <c r="AU484" s="18" t="s">
        <v>84</v>
      </c>
    </row>
    <row r="485" spans="1:65" s="2" customFormat="1" ht="19.5">
      <c r="A485" s="33"/>
      <c r="B485" s="34"/>
      <c r="C485" s="33"/>
      <c r="D485" s="163" t="s">
        <v>177</v>
      </c>
      <c r="E485" s="33"/>
      <c r="F485" s="168" t="s">
        <v>1555</v>
      </c>
      <c r="G485" s="33"/>
      <c r="H485" s="33"/>
      <c r="I485" s="165"/>
      <c r="J485" s="33"/>
      <c r="K485" s="33"/>
      <c r="L485" s="34"/>
      <c r="M485" s="166"/>
      <c r="N485" s="167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177</v>
      </c>
      <c r="AU485" s="18" t="s">
        <v>84</v>
      </c>
    </row>
    <row r="486" spans="1:65" s="14" customFormat="1">
      <c r="B486" s="176"/>
      <c r="D486" s="163" t="s">
        <v>179</v>
      </c>
      <c r="E486" s="177" t="s">
        <v>1</v>
      </c>
      <c r="F486" s="178" t="s">
        <v>1825</v>
      </c>
      <c r="H486" s="179">
        <v>344.1</v>
      </c>
      <c r="I486" s="180"/>
      <c r="L486" s="176"/>
      <c r="M486" s="181"/>
      <c r="N486" s="182"/>
      <c r="O486" s="182"/>
      <c r="P486" s="182"/>
      <c r="Q486" s="182"/>
      <c r="R486" s="182"/>
      <c r="S486" s="182"/>
      <c r="T486" s="183"/>
      <c r="AT486" s="177" t="s">
        <v>179</v>
      </c>
      <c r="AU486" s="177" t="s">
        <v>84</v>
      </c>
      <c r="AV486" s="14" t="s">
        <v>84</v>
      </c>
      <c r="AW486" s="14" t="s">
        <v>31</v>
      </c>
      <c r="AX486" s="14" t="s">
        <v>82</v>
      </c>
      <c r="AY486" s="177" t="s">
        <v>168</v>
      </c>
    </row>
    <row r="487" spans="1:65" s="12" customFormat="1" ht="22.9" customHeight="1">
      <c r="B487" s="136"/>
      <c r="D487" s="137" t="s">
        <v>74</v>
      </c>
      <c r="E487" s="147" t="s">
        <v>1101</v>
      </c>
      <c r="F487" s="147" t="s">
        <v>1102</v>
      </c>
      <c r="I487" s="139"/>
      <c r="J487" s="148">
        <f>BK487</f>
        <v>0</v>
      </c>
      <c r="L487" s="136"/>
      <c r="M487" s="141"/>
      <c r="N487" s="142"/>
      <c r="O487" s="142"/>
      <c r="P487" s="143">
        <f>SUM(P488:P534)</f>
        <v>0</v>
      </c>
      <c r="Q487" s="142"/>
      <c r="R487" s="143">
        <f>SUM(R488:R534)</f>
        <v>0</v>
      </c>
      <c r="S487" s="142"/>
      <c r="T487" s="144">
        <f>SUM(T488:T534)</f>
        <v>0</v>
      </c>
      <c r="AR487" s="137" t="s">
        <v>82</v>
      </c>
      <c r="AT487" s="145" t="s">
        <v>74</v>
      </c>
      <c r="AU487" s="145" t="s">
        <v>82</v>
      </c>
      <c r="AY487" s="137" t="s">
        <v>168</v>
      </c>
      <c r="BK487" s="146">
        <f>SUM(BK488:BK534)</f>
        <v>0</v>
      </c>
    </row>
    <row r="488" spans="1:65" s="2" customFormat="1" ht="21.75" customHeight="1">
      <c r="A488" s="33"/>
      <c r="B488" s="149"/>
      <c r="C488" s="150" t="s">
        <v>867</v>
      </c>
      <c r="D488" s="150" t="s">
        <v>170</v>
      </c>
      <c r="E488" s="151" t="s">
        <v>1104</v>
      </c>
      <c r="F488" s="152" t="s">
        <v>1105</v>
      </c>
      <c r="G488" s="153" t="s">
        <v>488</v>
      </c>
      <c r="H488" s="154">
        <v>596.44600000000003</v>
      </c>
      <c r="I488" s="155"/>
      <c r="J488" s="156">
        <f>ROUND(I488*H488,2)</f>
        <v>0</v>
      </c>
      <c r="K488" s="152" t="s">
        <v>187</v>
      </c>
      <c r="L488" s="34"/>
      <c r="M488" s="157" t="s">
        <v>1</v>
      </c>
      <c r="N488" s="158" t="s">
        <v>40</v>
      </c>
      <c r="O488" s="59"/>
      <c r="P488" s="159">
        <f>O488*H488</f>
        <v>0</v>
      </c>
      <c r="Q488" s="159">
        <v>0</v>
      </c>
      <c r="R488" s="159">
        <f>Q488*H488</f>
        <v>0</v>
      </c>
      <c r="S488" s="159">
        <v>0</v>
      </c>
      <c r="T488" s="160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1" t="s">
        <v>108</v>
      </c>
      <c r="AT488" s="161" t="s">
        <v>170</v>
      </c>
      <c r="AU488" s="161" t="s">
        <v>84</v>
      </c>
      <c r="AY488" s="18" t="s">
        <v>168</v>
      </c>
      <c r="BE488" s="162">
        <f>IF(N488="základní",J488,0)</f>
        <v>0</v>
      </c>
      <c r="BF488" s="162">
        <f>IF(N488="snížená",J488,0)</f>
        <v>0</v>
      </c>
      <c r="BG488" s="162">
        <f>IF(N488="zákl. přenesená",J488,0)</f>
        <v>0</v>
      </c>
      <c r="BH488" s="162">
        <f>IF(N488="sníž. přenesená",J488,0)</f>
        <v>0</v>
      </c>
      <c r="BI488" s="162">
        <f>IF(N488="nulová",J488,0)</f>
        <v>0</v>
      </c>
      <c r="BJ488" s="18" t="s">
        <v>82</v>
      </c>
      <c r="BK488" s="162">
        <f>ROUND(I488*H488,2)</f>
        <v>0</v>
      </c>
      <c r="BL488" s="18" t="s">
        <v>108</v>
      </c>
      <c r="BM488" s="161" t="s">
        <v>1826</v>
      </c>
    </row>
    <row r="489" spans="1:65" s="2" customFormat="1" ht="19.5">
      <c r="A489" s="33"/>
      <c r="B489" s="34"/>
      <c r="C489" s="33"/>
      <c r="D489" s="163" t="s">
        <v>175</v>
      </c>
      <c r="E489" s="33"/>
      <c r="F489" s="164" t="s">
        <v>1107</v>
      </c>
      <c r="G489" s="33"/>
      <c r="H489" s="33"/>
      <c r="I489" s="165"/>
      <c r="J489" s="33"/>
      <c r="K489" s="33"/>
      <c r="L489" s="34"/>
      <c r="M489" s="166"/>
      <c r="N489" s="167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175</v>
      </c>
      <c r="AU489" s="18" t="s">
        <v>84</v>
      </c>
    </row>
    <row r="490" spans="1:65" s="14" customFormat="1" ht="22.5">
      <c r="B490" s="176"/>
      <c r="D490" s="163" t="s">
        <v>179</v>
      </c>
      <c r="E490" s="177" t="s">
        <v>1</v>
      </c>
      <c r="F490" s="178" t="s">
        <v>1827</v>
      </c>
      <c r="H490" s="179">
        <v>149.684</v>
      </c>
      <c r="I490" s="180"/>
      <c r="L490" s="176"/>
      <c r="M490" s="181"/>
      <c r="N490" s="182"/>
      <c r="O490" s="182"/>
      <c r="P490" s="182"/>
      <c r="Q490" s="182"/>
      <c r="R490" s="182"/>
      <c r="S490" s="182"/>
      <c r="T490" s="183"/>
      <c r="AT490" s="177" t="s">
        <v>179</v>
      </c>
      <c r="AU490" s="177" t="s">
        <v>84</v>
      </c>
      <c r="AV490" s="14" t="s">
        <v>84</v>
      </c>
      <c r="AW490" s="14" t="s">
        <v>31</v>
      </c>
      <c r="AX490" s="14" t="s">
        <v>75</v>
      </c>
      <c r="AY490" s="177" t="s">
        <v>168</v>
      </c>
    </row>
    <row r="491" spans="1:65" s="14" customFormat="1" ht="22.5">
      <c r="B491" s="176"/>
      <c r="D491" s="163" t="s">
        <v>179</v>
      </c>
      <c r="E491" s="177" t="s">
        <v>1</v>
      </c>
      <c r="F491" s="178" t="s">
        <v>1828</v>
      </c>
      <c r="H491" s="179">
        <v>149.684</v>
      </c>
      <c r="I491" s="180"/>
      <c r="L491" s="176"/>
      <c r="M491" s="181"/>
      <c r="N491" s="182"/>
      <c r="O491" s="182"/>
      <c r="P491" s="182"/>
      <c r="Q491" s="182"/>
      <c r="R491" s="182"/>
      <c r="S491" s="182"/>
      <c r="T491" s="183"/>
      <c r="AT491" s="177" t="s">
        <v>179</v>
      </c>
      <c r="AU491" s="177" t="s">
        <v>84</v>
      </c>
      <c r="AV491" s="14" t="s">
        <v>84</v>
      </c>
      <c r="AW491" s="14" t="s">
        <v>31</v>
      </c>
      <c r="AX491" s="14" t="s">
        <v>75</v>
      </c>
      <c r="AY491" s="177" t="s">
        <v>168</v>
      </c>
    </row>
    <row r="492" spans="1:65" s="14" customFormat="1">
      <c r="B492" s="176"/>
      <c r="D492" s="163" t="s">
        <v>179</v>
      </c>
      <c r="E492" s="177" t="s">
        <v>1</v>
      </c>
      <c r="F492" s="178" t="s">
        <v>1829</v>
      </c>
      <c r="H492" s="179">
        <v>129.726</v>
      </c>
      <c r="I492" s="180"/>
      <c r="L492" s="176"/>
      <c r="M492" s="181"/>
      <c r="N492" s="182"/>
      <c r="O492" s="182"/>
      <c r="P492" s="182"/>
      <c r="Q492" s="182"/>
      <c r="R492" s="182"/>
      <c r="S492" s="182"/>
      <c r="T492" s="183"/>
      <c r="AT492" s="177" t="s">
        <v>179</v>
      </c>
      <c r="AU492" s="177" t="s">
        <v>84</v>
      </c>
      <c r="AV492" s="14" t="s">
        <v>84</v>
      </c>
      <c r="AW492" s="14" t="s">
        <v>31</v>
      </c>
      <c r="AX492" s="14" t="s">
        <v>75</v>
      </c>
      <c r="AY492" s="177" t="s">
        <v>168</v>
      </c>
    </row>
    <row r="493" spans="1:65" s="14" customFormat="1">
      <c r="B493" s="176"/>
      <c r="D493" s="163" t="s">
        <v>179</v>
      </c>
      <c r="E493" s="177" t="s">
        <v>1</v>
      </c>
      <c r="F493" s="178" t="s">
        <v>1830</v>
      </c>
      <c r="H493" s="179">
        <v>74.927000000000007</v>
      </c>
      <c r="I493" s="180"/>
      <c r="L493" s="176"/>
      <c r="M493" s="181"/>
      <c r="N493" s="182"/>
      <c r="O493" s="182"/>
      <c r="P493" s="182"/>
      <c r="Q493" s="182"/>
      <c r="R493" s="182"/>
      <c r="S493" s="182"/>
      <c r="T493" s="183"/>
      <c r="AT493" s="177" t="s">
        <v>179</v>
      </c>
      <c r="AU493" s="177" t="s">
        <v>84</v>
      </c>
      <c r="AV493" s="14" t="s">
        <v>84</v>
      </c>
      <c r="AW493" s="14" t="s">
        <v>31</v>
      </c>
      <c r="AX493" s="14" t="s">
        <v>75</v>
      </c>
      <c r="AY493" s="177" t="s">
        <v>168</v>
      </c>
    </row>
    <row r="494" spans="1:65" s="14" customFormat="1">
      <c r="B494" s="176"/>
      <c r="D494" s="163" t="s">
        <v>179</v>
      </c>
      <c r="E494" s="177" t="s">
        <v>1</v>
      </c>
      <c r="F494" s="178" t="s">
        <v>1831</v>
      </c>
      <c r="H494" s="179">
        <v>92.424999999999997</v>
      </c>
      <c r="I494" s="180"/>
      <c r="L494" s="176"/>
      <c r="M494" s="181"/>
      <c r="N494" s="182"/>
      <c r="O494" s="182"/>
      <c r="P494" s="182"/>
      <c r="Q494" s="182"/>
      <c r="R494" s="182"/>
      <c r="S494" s="182"/>
      <c r="T494" s="183"/>
      <c r="AT494" s="177" t="s">
        <v>179</v>
      </c>
      <c r="AU494" s="177" t="s">
        <v>84</v>
      </c>
      <c r="AV494" s="14" t="s">
        <v>84</v>
      </c>
      <c r="AW494" s="14" t="s">
        <v>31</v>
      </c>
      <c r="AX494" s="14" t="s">
        <v>75</v>
      </c>
      <c r="AY494" s="177" t="s">
        <v>168</v>
      </c>
    </row>
    <row r="495" spans="1:65" s="15" customFormat="1">
      <c r="B495" s="184"/>
      <c r="D495" s="163" t="s">
        <v>179</v>
      </c>
      <c r="E495" s="185" t="s">
        <v>1</v>
      </c>
      <c r="F495" s="186" t="s">
        <v>184</v>
      </c>
      <c r="H495" s="187">
        <v>596.44600000000003</v>
      </c>
      <c r="I495" s="188"/>
      <c r="L495" s="184"/>
      <c r="M495" s="189"/>
      <c r="N495" s="190"/>
      <c r="O495" s="190"/>
      <c r="P495" s="190"/>
      <c r="Q495" s="190"/>
      <c r="R495" s="190"/>
      <c r="S495" s="190"/>
      <c r="T495" s="191"/>
      <c r="AT495" s="185" t="s">
        <v>179</v>
      </c>
      <c r="AU495" s="185" t="s">
        <v>84</v>
      </c>
      <c r="AV495" s="15" t="s">
        <v>108</v>
      </c>
      <c r="AW495" s="15" t="s">
        <v>31</v>
      </c>
      <c r="AX495" s="15" t="s">
        <v>82</v>
      </c>
      <c r="AY495" s="185" t="s">
        <v>168</v>
      </c>
    </row>
    <row r="496" spans="1:65" s="2" customFormat="1" ht="24.2" customHeight="1">
      <c r="A496" s="33"/>
      <c r="B496" s="149"/>
      <c r="C496" s="150" t="s">
        <v>872</v>
      </c>
      <c r="D496" s="150" t="s">
        <v>170</v>
      </c>
      <c r="E496" s="151" t="s">
        <v>1113</v>
      </c>
      <c r="F496" s="152" t="s">
        <v>1114</v>
      </c>
      <c r="G496" s="153" t="s">
        <v>488</v>
      </c>
      <c r="H496" s="154">
        <v>5026.9639999999999</v>
      </c>
      <c r="I496" s="155"/>
      <c r="J496" s="156">
        <f>ROUND(I496*H496,2)</f>
        <v>0</v>
      </c>
      <c r="K496" s="152" t="s">
        <v>187</v>
      </c>
      <c r="L496" s="34"/>
      <c r="M496" s="157" t="s">
        <v>1</v>
      </c>
      <c r="N496" s="158" t="s">
        <v>40</v>
      </c>
      <c r="O496" s="59"/>
      <c r="P496" s="159">
        <f>O496*H496</f>
        <v>0</v>
      </c>
      <c r="Q496" s="159">
        <v>0</v>
      </c>
      <c r="R496" s="159">
        <f>Q496*H496</f>
        <v>0</v>
      </c>
      <c r="S496" s="159">
        <v>0</v>
      </c>
      <c r="T496" s="160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1" t="s">
        <v>108</v>
      </c>
      <c r="AT496" s="161" t="s">
        <v>170</v>
      </c>
      <c r="AU496" s="161" t="s">
        <v>84</v>
      </c>
      <c r="AY496" s="18" t="s">
        <v>168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8" t="s">
        <v>82</v>
      </c>
      <c r="BK496" s="162">
        <f>ROUND(I496*H496,2)</f>
        <v>0</v>
      </c>
      <c r="BL496" s="18" t="s">
        <v>108</v>
      </c>
      <c r="BM496" s="161" t="s">
        <v>1832</v>
      </c>
    </row>
    <row r="497" spans="1:65" s="2" customFormat="1" ht="29.25">
      <c r="A497" s="33"/>
      <c r="B497" s="34"/>
      <c r="C497" s="33"/>
      <c r="D497" s="163" t="s">
        <v>175</v>
      </c>
      <c r="E497" s="33"/>
      <c r="F497" s="164" t="s">
        <v>1116</v>
      </c>
      <c r="G497" s="33"/>
      <c r="H497" s="33"/>
      <c r="I497" s="165"/>
      <c r="J497" s="33"/>
      <c r="K497" s="33"/>
      <c r="L497" s="34"/>
      <c r="M497" s="166"/>
      <c r="N497" s="167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175</v>
      </c>
      <c r="AU497" s="18" t="s">
        <v>84</v>
      </c>
    </row>
    <row r="498" spans="1:65" s="14" customFormat="1" ht="22.5">
      <c r="B498" s="176"/>
      <c r="D498" s="163" t="s">
        <v>179</v>
      </c>
      <c r="E498" s="177" t="s">
        <v>1</v>
      </c>
      <c r="F498" s="178" t="s">
        <v>1833</v>
      </c>
      <c r="H498" s="179">
        <v>972.94500000000005</v>
      </c>
      <c r="I498" s="180"/>
      <c r="L498" s="176"/>
      <c r="M498" s="181"/>
      <c r="N498" s="182"/>
      <c r="O498" s="182"/>
      <c r="P498" s="182"/>
      <c r="Q498" s="182"/>
      <c r="R498" s="182"/>
      <c r="S498" s="182"/>
      <c r="T498" s="183"/>
      <c r="AT498" s="177" t="s">
        <v>179</v>
      </c>
      <c r="AU498" s="177" t="s">
        <v>84</v>
      </c>
      <c r="AV498" s="14" t="s">
        <v>84</v>
      </c>
      <c r="AW498" s="14" t="s">
        <v>31</v>
      </c>
      <c r="AX498" s="14" t="s">
        <v>75</v>
      </c>
      <c r="AY498" s="177" t="s">
        <v>168</v>
      </c>
    </row>
    <row r="499" spans="1:65" s="14" customFormat="1" ht="33.75">
      <c r="B499" s="176"/>
      <c r="D499" s="163" t="s">
        <v>179</v>
      </c>
      <c r="E499" s="177" t="s">
        <v>1</v>
      </c>
      <c r="F499" s="178" t="s">
        <v>1834</v>
      </c>
      <c r="H499" s="179">
        <v>778.35599999999999</v>
      </c>
      <c r="I499" s="180"/>
      <c r="L499" s="176"/>
      <c r="M499" s="181"/>
      <c r="N499" s="182"/>
      <c r="O499" s="182"/>
      <c r="P499" s="182"/>
      <c r="Q499" s="182"/>
      <c r="R499" s="182"/>
      <c r="S499" s="182"/>
      <c r="T499" s="183"/>
      <c r="AT499" s="177" t="s">
        <v>179</v>
      </c>
      <c r="AU499" s="177" t="s">
        <v>84</v>
      </c>
      <c r="AV499" s="14" t="s">
        <v>84</v>
      </c>
      <c r="AW499" s="14" t="s">
        <v>31</v>
      </c>
      <c r="AX499" s="14" t="s">
        <v>75</v>
      </c>
      <c r="AY499" s="177" t="s">
        <v>168</v>
      </c>
    </row>
    <row r="500" spans="1:65" s="14" customFormat="1" ht="22.5">
      <c r="B500" s="176"/>
      <c r="D500" s="163" t="s">
        <v>179</v>
      </c>
      <c r="E500" s="177" t="s">
        <v>1</v>
      </c>
      <c r="F500" s="178" t="s">
        <v>1835</v>
      </c>
      <c r="H500" s="179">
        <v>765.38300000000004</v>
      </c>
      <c r="I500" s="180"/>
      <c r="L500" s="176"/>
      <c r="M500" s="181"/>
      <c r="N500" s="182"/>
      <c r="O500" s="182"/>
      <c r="P500" s="182"/>
      <c r="Q500" s="182"/>
      <c r="R500" s="182"/>
      <c r="S500" s="182"/>
      <c r="T500" s="183"/>
      <c r="AT500" s="177" t="s">
        <v>179</v>
      </c>
      <c r="AU500" s="177" t="s">
        <v>84</v>
      </c>
      <c r="AV500" s="14" t="s">
        <v>84</v>
      </c>
      <c r="AW500" s="14" t="s">
        <v>31</v>
      </c>
      <c r="AX500" s="14" t="s">
        <v>75</v>
      </c>
      <c r="AY500" s="177" t="s">
        <v>168</v>
      </c>
    </row>
    <row r="501" spans="1:65" s="14" customFormat="1" ht="33.75">
      <c r="B501" s="176"/>
      <c r="D501" s="163" t="s">
        <v>179</v>
      </c>
      <c r="E501" s="177" t="s">
        <v>1</v>
      </c>
      <c r="F501" s="178" t="s">
        <v>1836</v>
      </c>
      <c r="H501" s="179">
        <v>1123.905</v>
      </c>
      <c r="I501" s="180"/>
      <c r="L501" s="176"/>
      <c r="M501" s="181"/>
      <c r="N501" s="182"/>
      <c r="O501" s="182"/>
      <c r="P501" s="182"/>
      <c r="Q501" s="182"/>
      <c r="R501" s="182"/>
      <c r="S501" s="182"/>
      <c r="T501" s="183"/>
      <c r="AT501" s="177" t="s">
        <v>179</v>
      </c>
      <c r="AU501" s="177" t="s">
        <v>84</v>
      </c>
      <c r="AV501" s="14" t="s">
        <v>84</v>
      </c>
      <c r="AW501" s="14" t="s">
        <v>31</v>
      </c>
      <c r="AX501" s="14" t="s">
        <v>75</v>
      </c>
      <c r="AY501" s="177" t="s">
        <v>168</v>
      </c>
    </row>
    <row r="502" spans="1:65" s="14" customFormat="1" ht="22.5">
      <c r="B502" s="176"/>
      <c r="D502" s="163" t="s">
        <v>179</v>
      </c>
      <c r="E502" s="177" t="s">
        <v>1</v>
      </c>
      <c r="F502" s="178" t="s">
        <v>1837</v>
      </c>
      <c r="H502" s="179">
        <v>1386.375</v>
      </c>
      <c r="I502" s="180"/>
      <c r="L502" s="176"/>
      <c r="M502" s="181"/>
      <c r="N502" s="182"/>
      <c r="O502" s="182"/>
      <c r="P502" s="182"/>
      <c r="Q502" s="182"/>
      <c r="R502" s="182"/>
      <c r="S502" s="182"/>
      <c r="T502" s="183"/>
      <c r="AT502" s="177" t="s">
        <v>179</v>
      </c>
      <c r="AU502" s="177" t="s">
        <v>84</v>
      </c>
      <c r="AV502" s="14" t="s">
        <v>84</v>
      </c>
      <c r="AW502" s="14" t="s">
        <v>31</v>
      </c>
      <c r="AX502" s="14" t="s">
        <v>75</v>
      </c>
      <c r="AY502" s="177" t="s">
        <v>168</v>
      </c>
    </row>
    <row r="503" spans="1:65" s="15" customFormat="1">
      <c r="B503" s="184"/>
      <c r="D503" s="163" t="s">
        <v>179</v>
      </c>
      <c r="E503" s="185" t="s">
        <v>1</v>
      </c>
      <c r="F503" s="186" t="s">
        <v>184</v>
      </c>
      <c r="H503" s="187">
        <v>5026.9639999999999</v>
      </c>
      <c r="I503" s="188"/>
      <c r="L503" s="184"/>
      <c r="M503" s="189"/>
      <c r="N503" s="190"/>
      <c r="O503" s="190"/>
      <c r="P503" s="190"/>
      <c r="Q503" s="190"/>
      <c r="R503" s="190"/>
      <c r="S503" s="190"/>
      <c r="T503" s="191"/>
      <c r="AT503" s="185" t="s">
        <v>179</v>
      </c>
      <c r="AU503" s="185" t="s">
        <v>84</v>
      </c>
      <c r="AV503" s="15" t="s">
        <v>108</v>
      </c>
      <c r="AW503" s="15" t="s">
        <v>31</v>
      </c>
      <c r="AX503" s="15" t="s">
        <v>82</v>
      </c>
      <c r="AY503" s="185" t="s">
        <v>168</v>
      </c>
    </row>
    <row r="504" spans="1:65" s="2" customFormat="1" ht="21.75" customHeight="1">
      <c r="A504" s="33"/>
      <c r="B504" s="149"/>
      <c r="C504" s="150" t="s">
        <v>877</v>
      </c>
      <c r="D504" s="150" t="s">
        <v>170</v>
      </c>
      <c r="E504" s="151" t="s">
        <v>1121</v>
      </c>
      <c r="F504" s="152" t="s">
        <v>1122</v>
      </c>
      <c r="G504" s="153" t="s">
        <v>488</v>
      </c>
      <c r="H504" s="154">
        <v>0.66400000000000003</v>
      </c>
      <c r="I504" s="155"/>
      <c r="J504" s="156">
        <f>ROUND(I504*H504,2)</f>
        <v>0</v>
      </c>
      <c r="K504" s="152" t="s">
        <v>187</v>
      </c>
      <c r="L504" s="34"/>
      <c r="M504" s="157" t="s">
        <v>1</v>
      </c>
      <c r="N504" s="158" t="s">
        <v>40</v>
      </c>
      <c r="O504" s="59"/>
      <c r="P504" s="159">
        <f>O504*H504</f>
        <v>0</v>
      </c>
      <c r="Q504" s="159">
        <v>0</v>
      </c>
      <c r="R504" s="159">
        <f>Q504*H504</f>
        <v>0</v>
      </c>
      <c r="S504" s="159">
        <v>0</v>
      </c>
      <c r="T504" s="160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1" t="s">
        <v>108</v>
      </c>
      <c r="AT504" s="161" t="s">
        <v>170</v>
      </c>
      <c r="AU504" s="161" t="s">
        <v>84</v>
      </c>
      <c r="AY504" s="18" t="s">
        <v>168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18" t="s">
        <v>82</v>
      </c>
      <c r="BK504" s="162">
        <f>ROUND(I504*H504,2)</f>
        <v>0</v>
      </c>
      <c r="BL504" s="18" t="s">
        <v>108</v>
      </c>
      <c r="BM504" s="161" t="s">
        <v>1123</v>
      </c>
    </row>
    <row r="505" spans="1:65" s="2" customFormat="1" ht="19.5">
      <c r="A505" s="33"/>
      <c r="B505" s="34"/>
      <c r="C505" s="33"/>
      <c r="D505" s="163" t="s">
        <v>175</v>
      </c>
      <c r="E505" s="33"/>
      <c r="F505" s="164" t="s">
        <v>1124</v>
      </c>
      <c r="G505" s="33"/>
      <c r="H505" s="33"/>
      <c r="I505" s="165"/>
      <c r="J505" s="33"/>
      <c r="K505" s="33"/>
      <c r="L505" s="34"/>
      <c r="M505" s="166"/>
      <c r="N505" s="167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175</v>
      </c>
      <c r="AU505" s="18" t="s">
        <v>84</v>
      </c>
    </row>
    <row r="506" spans="1:65" s="14" customFormat="1">
      <c r="B506" s="176"/>
      <c r="D506" s="163" t="s">
        <v>179</v>
      </c>
      <c r="E506" s="177" t="s">
        <v>1</v>
      </c>
      <c r="F506" s="178" t="s">
        <v>1838</v>
      </c>
      <c r="H506" s="179">
        <v>0.61599999999999999</v>
      </c>
      <c r="I506" s="180"/>
      <c r="L506" s="176"/>
      <c r="M506" s="181"/>
      <c r="N506" s="182"/>
      <c r="O506" s="182"/>
      <c r="P506" s="182"/>
      <c r="Q506" s="182"/>
      <c r="R506" s="182"/>
      <c r="S506" s="182"/>
      <c r="T506" s="183"/>
      <c r="AT506" s="177" t="s">
        <v>179</v>
      </c>
      <c r="AU506" s="177" t="s">
        <v>84</v>
      </c>
      <c r="AV506" s="14" t="s">
        <v>84</v>
      </c>
      <c r="AW506" s="14" t="s">
        <v>31</v>
      </c>
      <c r="AX506" s="14" t="s">
        <v>75</v>
      </c>
      <c r="AY506" s="177" t="s">
        <v>168</v>
      </c>
    </row>
    <row r="507" spans="1:65" s="14" customFormat="1">
      <c r="B507" s="176"/>
      <c r="D507" s="163" t="s">
        <v>179</v>
      </c>
      <c r="E507" s="177" t="s">
        <v>1</v>
      </c>
      <c r="F507" s="178" t="s">
        <v>1839</v>
      </c>
      <c r="H507" s="179">
        <v>8.0000000000000002E-3</v>
      </c>
      <c r="I507" s="180"/>
      <c r="L507" s="176"/>
      <c r="M507" s="181"/>
      <c r="N507" s="182"/>
      <c r="O507" s="182"/>
      <c r="P507" s="182"/>
      <c r="Q507" s="182"/>
      <c r="R507" s="182"/>
      <c r="S507" s="182"/>
      <c r="T507" s="183"/>
      <c r="AT507" s="177" t="s">
        <v>179</v>
      </c>
      <c r="AU507" s="177" t="s">
        <v>84</v>
      </c>
      <c r="AV507" s="14" t="s">
        <v>84</v>
      </c>
      <c r="AW507" s="14" t="s">
        <v>31</v>
      </c>
      <c r="AX507" s="14" t="s">
        <v>75</v>
      </c>
      <c r="AY507" s="177" t="s">
        <v>168</v>
      </c>
    </row>
    <row r="508" spans="1:65" s="14" customFormat="1">
      <c r="B508" s="176"/>
      <c r="D508" s="163" t="s">
        <v>179</v>
      </c>
      <c r="E508" s="177" t="s">
        <v>1</v>
      </c>
      <c r="F508" s="178" t="s">
        <v>1840</v>
      </c>
      <c r="H508" s="179">
        <v>0.04</v>
      </c>
      <c r="I508" s="180"/>
      <c r="L508" s="176"/>
      <c r="M508" s="181"/>
      <c r="N508" s="182"/>
      <c r="O508" s="182"/>
      <c r="P508" s="182"/>
      <c r="Q508" s="182"/>
      <c r="R508" s="182"/>
      <c r="S508" s="182"/>
      <c r="T508" s="183"/>
      <c r="AT508" s="177" t="s">
        <v>179</v>
      </c>
      <c r="AU508" s="177" t="s">
        <v>84</v>
      </c>
      <c r="AV508" s="14" t="s">
        <v>84</v>
      </c>
      <c r="AW508" s="14" t="s">
        <v>31</v>
      </c>
      <c r="AX508" s="14" t="s">
        <v>75</v>
      </c>
      <c r="AY508" s="177" t="s">
        <v>168</v>
      </c>
    </row>
    <row r="509" spans="1:65" s="15" customFormat="1">
      <c r="B509" s="184"/>
      <c r="D509" s="163" t="s">
        <v>179</v>
      </c>
      <c r="E509" s="185" t="s">
        <v>1</v>
      </c>
      <c r="F509" s="186" t="s">
        <v>184</v>
      </c>
      <c r="H509" s="187">
        <v>0.66400000000000003</v>
      </c>
      <c r="I509" s="188"/>
      <c r="L509" s="184"/>
      <c r="M509" s="189"/>
      <c r="N509" s="190"/>
      <c r="O509" s="190"/>
      <c r="P509" s="190"/>
      <c r="Q509" s="190"/>
      <c r="R509" s="190"/>
      <c r="S509" s="190"/>
      <c r="T509" s="191"/>
      <c r="AT509" s="185" t="s">
        <v>179</v>
      </c>
      <c r="AU509" s="185" t="s">
        <v>84</v>
      </c>
      <c r="AV509" s="15" t="s">
        <v>108</v>
      </c>
      <c r="AW509" s="15" t="s">
        <v>31</v>
      </c>
      <c r="AX509" s="15" t="s">
        <v>82</v>
      </c>
      <c r="AY509" s="185" t="s">
        <v>168</v>
      </c>
    </row>
    <row r="510" spans="1:65" s="2" customFormat="1" ht="24.2" customHeight="1">
      <c r="A510" s="33"/>
      <c r="B510" s="149"/>
      <c r="C510" s="150" t="s">
        <v>882</v>
      </c>
      <c r="D510" s="150" t="s">
        <v>170</v>
      </c>
      <c r="E510" s="151" t="s">
        <v>1136</v>
      </c>
      <c r="F510" s="152" t="s">
        <v>1137</v>
      </c>
      <c r="G510" s="153" t="s">
        <v>488</v>
      </c>
      <c r="H510" s="154">
        <v>0.81599999999999995</v>
      </c>
      <c r="I510" s="155"/>
      <c r="J510" s="156">
        <f>ROUND(I510*H510,2)</f>
        <v>0</v>
      </c>
      <c r="K510" s="152" t="s">
        <v>187</v>
      </c>
      <c r="L510" s="34"/>
      <c r="M510" s="157" t="s">
        <v>1</v>
      </c>
      <c r="N510" s="158" t="s">
        <v>40</v>
      </c>
      <c r="O510" s="59"/>
      <c r="P510" s="159">
        <f>O510*H510</f>
        <v>0</v>
      </c>
      <c r="Q510" s="159">
        <v>0</v>
      </c>
      <c r="R510" s="159">
        <f>Q510*H510</f>
        <v>0</v>
      </c>
      <c r="S510" s="159">
        <v>0</v>
      </c>
      <c r="T510" s="160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1" t="s">
        <v>108</v>
      </c>
      <c r="AT510" s="161" t="s">
        <v>170</v>
      </c>
      <c r="AU510" s="161" t="s">
        <v>84</v>
      </c>
      <c r="AY510" s="18" t="s">
        <v>168</v>
      </c>
      <c r="BE510" s="162">
        <f>IF(N510="základní",J510,0)</f>
        <v>0</v>
      </c>
      <c r="BF510" s="162">
        <f>IF(N510="snížená",J510,0)</f>
        <v>0</v>
      </c>
      <c r="BG510" s="162">
        <f>IF(N510="zákl. přenesená",J510,0)</f>
        <v>0</v>
      </c>
      <c r="BH510" s="162">
        <f>IF(N510="sníž. přenesená",J510,0)</f>
        <v>0</v>
      </c>
      <c r="BI510" s="162">
        <f>IF(N510="nulová",J510,0)</f>
        <v>0</v>
      </c>
      <c r="BJ510" s="18" t="s">
        <v>82</v>
      </c>
      <c r="BK510" s="162">
        <f>ROUND(I510*H510,2)</f>
        <v>0</v>
      </c>
      <c r="BL510" s="18" t="s">
        <v>108</v>
      </c>
      <c r="BM510" s="161" t="s">
        <v>1138</v>
      </c>
    </row>
    <row r="511" spans="1:65" s="2" customFormat="1" ht="29.25">
      <c r="A511" s="33"/>
      <c r="B511" s="34"/>
      <c r="C511" s="33"/>
      <c r="D511" s="163" t="s">
        <v>175</v>
      </c>
      <c r="E511" s="33"/>
      <c r="F511" s="164" t="s">
        <v>1116</v>
      </c>
      <c r="G511" s="33"/>
      <c r="H511" s="33"/>
      <c r="I511" s="165"/>
      <c r="J511" s="33"/>
      <c r="K511" s="33"/>
      <c r="L511" s="34"/>
      <c r="M511" s="166"/>
      <c r="N511" s="167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175</v>
      </c>
      <c r="AU511" s="18" t="s">
        <v>84</v>
      </c>
    </row>
    <row r="512" spans="1:65" s="14" customFormat="1">
      <c r="B512" s="176"/>
      <c r="D512" s="163" t="s">
        <v>179</v>
      </c>
      <c r="E512" s="177" t="s">
        <v>1</v>
      </c>
      <c r="F512" s="178" t="s">
        <v>1841</v>
      </c>
      <c r="H512" s="179">
        <v>0.61599999999999999</v>
      </c>
      <c r="I512" s="180"/>
      <c r="L512" s="176"/>
      <c r="M512" s="181"/>
      <c r="N512" s="182"/>
      <c r="O512" s="182"/>
      <c r="P512" s="182"/>
      <c r="Q512" s="182"/>
      <c r="R512" s="182"/>
      <c r="S512" s="182"/>
      <c r="T512" s="183"/>
      <c r="AT512" s="177" t="s">
        <v>179</v>
      </c>
      <c r="AU512" s="177" t="s">
        <v>84</v>
      </c>
      <c r="AV512" s="14" t="s">
        <v>84</v>
      </c>
      <c r="AW512" s="14" t="s">
        <v>31</v>
      </c>
      <c r="AX512" s="14" t="s">
        <v>75</v>
      </c>
      <c r="AY512" s="177" t="s">
        <v>168</v>
      </c>
    </row>
    <row r="513" spans="1:65" s="14" customFormat="1">
      <c r="B513" s="176"/>
      <c r="D513" s="163" t="s">
        <v>179</v>
      </c>
      <c r="E513" s="177" t="s">
        <v>1</v>
      </c>
      <c r="F513" s="178" t="s">
        <v>1842</v>
      </c>
      <c r="H513" s="179">
        <v>0.12</v>
      </c>
      <c r="I513" s="180"/>
      <c r="L513" s="176"/>
      <c r="M513" s="181"/>
      <c r="N513" s="182"/>
      <c r="O513" s="182"/>
      <c r="P513" s="182"/>
      <c r="Q513" s="182"/>
      <c r="R513" s="182"/>
      <c r="S513" s="182"/>
      <c r="T513" s="183"/>
      <c r="AT513" s="177" t="s">
        <v>179</v>
      </c>
      <c r="AU513" s="177" t="s">
        <v>84</v>
      </c>
      <c r="AV513" s="14" t="s">
        <v>84</v>
      </c>
      <c r="AW513" s="14" t="s">
        <v>31</v>
      </c>
      <c r="AX513" s="14" t="s">
        <v>75</v>
      </c>
      <c r="AY513" s="177" t="s">
        <v>168</v>
      </c>
    </row>
    <row r="514" spans="1:65" s="14" customFormat="1" ht="22.5">
      <c r="B514" s="176"/>
      <c r="D514" s="163" t="s">
        <v>179</v>
      </c>
      <c r="E514" s="177" t="s">
        <v>1</v>
      </c>
      <c r="F514" s="178" t="s">
        <v>1843</v>
      </c>
      <c r="H514" s="179">
        <v>0.08</v>
      </c>
      <c r="I514" s="180"/>
      <c r="L514" s="176"/>
      <c r="M514" s="181"/>
      <c r="N514" s="182"/>
      <c r="O514" s="182"/>
      <c r="P514" s="182"/>
      <c r="Q514" s="182"/>
      <c r="R514" s="182"/>
      <c r="S514" s="182"/>
      <c r="T514" s="183"/>
      <c r="AT514" s="177" t="s">
        <v>179</v>
      </c>
      <c r="AU514" s="177" t="s">
        <v>84</v>
      </c>
      <c r="AV514" s="14" t="s">
        <v>84</v>
      </c>
      <c r="AW514" s="14" t="s">
        <v>31</v>
      </c>
      <c r="AX514" s="14" t="s">
        <v>75</v>
      </c>
      <c r="AY514" s="177" t="s">
        <v>168</v>
      </c>
    </row>
    <row r="515" spans="1:65" s="15" customFormat="1">
      <c r="B515" s="184"/>
      <c r="D515" s="163" t="s">
        <v>179</v>
      </c>
      <c r="E515" s="185" t="s">
        <v>1</v>
      </c>
      <c r="F515" s="186" t="s">
        <v>184</v>
      </c>
      <c r="H515" s="187">
        <v>0.81599999999999995</v>
      </c>
      <c r="I515" s="188"/>
      <c r="L515" s="184"/>
      <c r="M515" s="189"/>
      <c r="N515" s="190"/>
      <c r="O515" s="190"/>
      <c r="P515" s="190"/>
      <c r="Q515" s="190"/>
      <c r="R515" s="190"/>
      <c r="S515" s="190"/>
      <c r="T515" s="191"/>
      <c r="AT515" s="185" t="s">
        <v>179</v>
      </c>
      <c r="AU515" s="185" t="s">
        <v>84</v>
      </c>
      <c r="AV515" s="15" t="s">
        <v>108</v>
      </c>
      <c r="AW515" s="15" t="s">
        <v>31</v>
      </c>
      <c r="AX515" s="15" t="s">
        <v>82</v>
      </c>
      <c r="AY515" s="185" t="s">
        <v>168</v>
      </c>
    </row>
    <row r="516" spans="1:65" s="2" customFormat="1" ht="24.2" customHeight="1">
      <c r="A516" s="33"/>
      <c r="B516" s="149"/>
      <c r="C516" s="150" t="s">
        <v>889</v>
      </c>
      <c r="D516" s="150" t="s">
        <v>170</v>
      </c>
      <c r="E516" s="151" t="s">
        <v>1147</v>
      </c>
      <c r="F516" s="152" t="s">
        <v>1148</v>
      </c>
      <c r="G516" s="153" t="s">
        <v>488</v>
      </c>
      <c r="H516" s="154">
        <v>597.11</v>
      </c>
      <c r="I516" s="155"/>
      <c r="J516" s="156">
        <f>ROUND(I516*H516,2)</f>
        <v>0</v>
      </c>
      <c r="K516" s="152" t="s">
        <v>187</v>
      </c>
      <c r="L516" s="34"/>
      <c r="M516" s="157" t="s">
        <v>1</v>
      </c>
      <c r="N516" s="158" t="s">
        <v>40</v>
      </c>
      <c r="O516" s="59"/>
      <c r="P516" s="159">
        <f>O516*H516</f>
        <v>0</v>
      </c>
      <c r="Q516" s="159">
        <v>0</v>
      </c>
      <c r="R516" s="159">
        <f>Q516*H516</f>
        <v>0</v>
      </c>
      <c r="S516" s="159">
        <v>0</v>
      </c>
      <c r="T516" s="160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1" t="s">
        <v>108</v>
      </c>
      <c r="AT516" s="161" t="s">
        <v>170</v>
      </c>
      <c r="AU516" s="161" t="s">
        <v>84</v>
      </c>
      <c r="AY516" s="18" t="s">
        <v>168</v>
      </c>
      <c r="BE516" s="162">
        <f>IF(N516="základní",J516,0)</f>
        <v>0</v>
      </c>
      <c r="BF516" s="162">
        <f>IF(N516="snížená",J516,0)</f>
        <v>0</v>
      </c>
      <c r="BG516" s="162">
        <f>IF(N516="zákl. přenesená",J516,0)</f>
        <v>0</v>
      </c>
      <c r="BH516" s="162">
        <f>IF(N516="sníž. přenesená",J516,0)</f>
        <v>0</v>
      </c>
      <c r="BI516" s="162">
        <f>IF(N516="nulová",J516,0)</f>
        <v>0</v>
      </c>
      <c r="BJ516" s="18" t="s">
        <v>82</v>
      </c>
      <c r="BK516" s="162">
        <f>ROUND(I516*H516,2)</f>
        <v>0</v>
      </c>
      <c r="BL516" s="18" t="s">
        <v>108</v>
      </c>
      <c r="BM516" s="161" t="s">
        <v>1149</v>
      </c>
    </row>
    <row r="517" spans="1:65" s="2" customFormat="1">
      <c r="A517" s="33"/>
      <c r="B517" s="34"/>
      <c r="C517" s="33"/>
      <c r="D517" s="163" t="s">
        <v>175</v>
      </c>
      <c r="E517" s="33"/>
      <c r="F517" s="164" t="s">
        <v>1150</v>
      </c>
      <c r="G517" s="33"/>
      <c r="H517" s="33"/>
      <c r="I517" s="165"/>
      <c r="J517" s="33"/>
      <c r="K517" s="33"/>
      <c r="L517" s="34"/>
      <c r="M517" s="166"/>
      <c r="N517" s="167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175</v>
      </c>
      <c r="AU517" s="18" t="s">
        <v>84</v>
      </c>
    </row>
    <row r="518" spans="1:65" s="14" customFormat="1">
      <c r="B518" s="176"/>
      <c r="D518" s="163" t="s">
        <v>179</v>
      </c>
      <c r="E518" s="177" t="s">
        <v>1</v>
      </c>
      <c r="F518" s="178" t="s">
        <v>1844</v>
      </c>
      <c r="H518" s="179">
        <v>597.11</v>
      </c>
      <c r="I518" s="180"/>
      <c r="L518" s="176"/>
      <c r="M518" s="181"/>
      <c r="N518" s="182"/>
      <c r="O518" s="182"/>
      <c r="P518" s="182"/>
      <c r="Q518" s="182"/>
      <c r="R518" s="182"/>
      <c r="S518" s="182"/>
      <c r="T518" s="183"/>
      <c r="AT518" s="177" t="s">
        <v>179</v>
      </c>
      <c r="AU518" s="177" t="s">
        <v>84</v>
      </c>
      <c r="AV518" s="14" t="s">
        <v>84</v>
      </c>
      <c r="AW518" s="14" t="s">
        <v>31</v>
      </c>
      <c r="AX518" s="14" t="s">
        <v>82</v>
      </c>
      <c r="AY518" s="177" t="s">
        <v>168</v>
      </c>
    </row>
    <row r="519" spans="1:65" s="2" customFormat="1" ht="37.9" customHeight="1">
      <c r="A519" s="33"/>
      <c r="B519" s="149"/>
      <c r="C519" s="150" t="s">
        <v>895</v>
      </c>
      <c r="D519" s="150" t="s">
        <v>170</v>
      </c>
      <c r="E519" s="151" t="s">
        <v>1153</v>
      </c>
      <c r="F519" s="152" t="s">
        <v>1543</v>
      </c>
      <c r="G519" s="153" t="s">
        <v>488</v>
      </c>
      <c r="H519" s="154">
        <v>12.973000000000001</v>
      </c>
      <c r="I519" s="155"/>
      <c r="J519" s="156">
        <f>ROUND(I519*H519,2)</f>
        <v>0</v>
      </c>
      <c r="K519" s="152" t="s">
        <v>187</v>
      </c>
      <c r="L519" s="34"/>
      <c r="M519" s="157" t="s">
        <v>1</v>
      </c>
      <c r="N519" s="158" t="s">
        <v>40</v>
      </c>
      <c r="O519" s="59"/>
      <c r="P519" s="159">
        <f>O519*H519</f>
        <v>0</v>
      </c>
      <c r="Q519" s="159">
        <v>0</v>
      </c>
      <c r="R519" s="159">
        <f>Q519*H519</f>
        <v>0</v>
      </c>
      <c r="S519" s="159">
        <v>0</v>
      </c>
      <c r="T519" s="160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1" t="s">
        <v>108</v>
      </c>
      <c r="AT519" s="161" t="s">
        <v>170</v>
      </c>
      <c r="AU519" s="161" t="s">
        <v>84</v>
      </c>
      <c r="AY519" s="18" t="s">
        <v>168</v>
      </c>
      <c r="BE519" s="162">
        <f>IF(N519="základní",J519,0)</f>
        <v>0</v>
      </c>
      <c r="BF519" s="162">
        <f>IF(N519="snížená",J519,0)</f>
        <v>0</v>
      </c>
      <c r="BG519" s="162">
        <f>IF(N519="zákl. přenesená",J519,0)</f>
        <v>0</v>
      </c>
      <c r="BH519" s="162">
        <f>IF(N519="sníž. přenesená",J519,0)</f>
        <v>0</v>
      </c>
      <c r="BI519" s="162">
        <f>IF(N519="nulová",J519,0)</f>
        <v>0</v>
      </c>
      <c r="BJ519" s="18" t="s">
        <v>82</v>
      </c>
      <c r="BK519" s="162">
        <f>ROUND(I519*H519,2)</f>
        <v>0</v>
      </c>
      <c r="BL519" s="18" t="s">
        <v>108</v>
      </c>
      <c r="BM519" s="161" t="s">
        <v>1845</v>
      </c>
    </row>
    <row r="520" spans="1:65" s="2" customFormat="1" ht="29.25">
      <c r="A520" s="33"/>
      <c r="B520" s="34"/>
      <c r="C520" s="33"/>
      <c r="D520" s="163" t="s">
        <v>175</v>
      </c>
      <c r="E520" s="33"/>
      <c r="F520" s="164" t="s">
        <v>1156</v>
      </c>
      <c r="G520" s="33"/>
      <c r="H520" s="33"/>
      <c r="I520" s="165"/>
      <c r="J520" s="33"/>
      <c r="K520" s="33"/>
      <c r="L520" s="34"/>
      <c r="M520" s="166"/>
      <c r="N520" s="167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175</v>
      </c>
      <c r="AU520" s="18" t="s">
        <v>84</v>
      </c>
    </row>
    <row r="521" spans="1:65" s="14" customFormat="1" ht="22.5">
      <c r="B521" s="176"/>
      <c r="D521" s="163" t="s">
        <v>179</v>
      </c>
      <c r="E521" s="177" t="s">
        <v>1</v>
      </c>
      <c r="F521" s="178" t="s">
        <v>1846</v>
      </c>
      <c r="H521" s="179">
        <v>12.973000000000001</v>
      </c>
      <c r="I521" s="180"/>
      <c r="L521" s="176"/>
      <c r="M521" s="181"/>
      <c r="N521" s="182"/>
      <c r="O521" s="182"/>
      <c r="P521" s="182"/>
      <c r="Q521" s="182"/>
      <c r="R521" s="182"/>
      <c r="S521" s="182"/>
      <c r="T521" s="183"/>
      <c r="AT521" s="177" t="s">
        <v>179</v>
      </c>
      <c r="AU521" s="177" t="s">
        <v>84</v>
      </c>
      <c r="AV521" s="14" t="s">
        <v>84</v>
      </c>
      <c r="AW521" s="14" t="s">
        <v>31</v>
      </c>
      <c r="AX521" s="14" t="s">
        <v>82</v>
      </c>
      <c r="AY521" s="177" t="s">
        <v>168</v>
      </c>
    </row>
    <row r="522" spans="1:65" s="2" customFormat="1" ht="44.25" customHeight="1">
      <c r="A522" s="33"/>
      <c r="B522" s="149"/>
      <c r="C522" s="150" t="s">
        <v>901</v>
      </c>
      <c r="D522" s="150" t="s">
        <v>170</v>
      </c>
      <c r="E522" s="151" t="s">
        <v>1159</v>
      </c>
      <c r="F522" s="152" t="s">
        <v>1160</v>
      </c>
      <c r="G522" s="153" t="s">
        <v>488</v>
      </c>
      <c r="H522" s="154">
        <v>167.352</v>
      </c>
      <c r="I522" s="155"/>
      <c r="J522" s="156">
        <f>ROUND(I522*H522,2)</f>
        <v>0</v>
      </c>
      <c r="K522" s="152" t="s">
        <v>187</v>
      </c>
      <c r="L522" s="34"/>
      <c r="M522" s="157" t="s">
        <v>1</v>
      </c>
      <c r="N522" s="158" t="s">
        <v>40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108</v>
      </c>
      <c r="AT522" s="161" t="s">
        <v>170</v>
      </c>
      <c r="AU522" s="161" t="s">
        <v>84</v>
      </c>
      <c r="AY522" s="18" t="s">
        <v>168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82</v>
      </c>
      <c r="BK522" s="162">
        <f>ROUND(I522*H522,2)</f>
        <v>0</v>
      </c>
      <c r="BL522" s="18" t="s">
        <v>108</v>
      </c>
      <c r="BM522" s="161" t="s">
        <v>1847</v>
      </c>
    </row>
    <row r="523" spans="1:65" s="2" customFormat="1" ht="29.25">
      <c r="A523" s="33"/>
      <c r="B523" s="34"/>
      <c r="C523" s="33"/>
      <c r="D523" s="163" t="s">
        <v>175</v>
      </c>
      <c r="E523" s="33"/>
      <c r="F523" s="164" t="s">
        <v>1162</v>
      </c>
      <c r="G523" s="33"/>
      <c r="H523" s="33"/>
      <c r="I523" s="165"/>
      <c r="J523" s="33"/>
      <c r="K523" s="33"/>
      <c r="L523" s="34"/>
      <c r="M523" s="166"/>
      <c r="N523" s="167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175</v>
      </c>
      <c r="AU523" s="18" t="s">
        <v>84</v>
      </c>
    </row>
    <row r="524" spans="1:65" s="14" customFormat="1">
      <c r="B524" s="176"/>
      <c r="D524" s="163" t="s">
        <v>179</v>
      </c>
      <c r="E524" s="177" t="s">
        <v>1</v>
      </c>
      <c r="F524" s="178" t="s">
        <v>1830</v>
      </c>
      <c r="H524" s="179">
        <v>74.927000000000007</v>
      </c>
      <c r="I524" s="180"/>
      <c r="L524" s="176"/>
      <c r="M524" s="181"/>
      <c r="N524" s="182"/>
      <c r="O524" s="182"/>
      <c r="P524" s="182"/>
      <c r="Q524" s="182"/>
      <c r="R524" s="182"/>
      <c r="S524" s="182"/>
      <c r="T524" s="183"/>
      <c r="AT524" s="177" t="s">
        <v>179</v>
      </c>
      <c r="AU524" s="177" t="s">
        <v>84</v>
      </c>
      <c r="AV524" s="14" t="s">
        <v>84</v>
      </c>
      <c r="AW524" s="14" t="s">
        <v>31</v>
      </c>
      <c r="AX524" s="14" t="s">
        <v>75</v>
      </c>
      <c r="AY524" s="177" t="s">
        <v>168</v>
      </c>
    </row>
    <row r="525" spans="1:65" s="14" customFormat="1">
      <c r="B525" s="176"/>
      <c r="D525" s="163" t="s">
        <v>179</v>
      </c>
      <c r="E525" s="177" t="s">
        <v>1</v>
      </c>
      <c r="F525" s="178" t="s">
        <v>1831</v>
      </c>
      <c r="H525" s="179">
        <v>92.424999999999997</v>
      </c>
      <c r="I525" s="180"/>
      <c r="L525" s="176"/>
      <c r="M525" s="181"/>
      <c r="N525" s="182"/>
      <c r="O525" s="182"/>
      <c r="P525" s="182"/>
      <c r="Q525" s="182"/>
      <c r="R525" s="182"/>
      <c r="S525" s="182"/>
      <c r="T525" s="183"/>
      <c r="AT525" s="177" t="s">
        <v>179</v>
      </c>
      <c r="AU525" s="177" t="s">
        <v>84</v>
      </c>
      <c r="AV525" s="14" t="s">
        <v>84</v>
      </c>
      <c r="AW525" s="14" t="s">
        <v>31</v>
      </c>
      <c r="AX525" s="14" t="s">
        <v>75</v>
      </c>
      <c r="AY525" s="177" t="s">
        <v>168</v>
      </c>
    </row>
    <row r="526" spans="1:65" s="15" customFormat="1">
      <c r="B526" s="184"/>
      <c r="D526" s="163" t="s">
        <v>179</v>
      </c>
      <c r="E526" s="185" t="s">
        <v>1</v>
      </c>
      <c r="F526" s="186" t="s">
        <v>184</v>
      </c>
      <c r="H526" s="187">
        <v>167.352</v>
      </c>
      <c r="I526" s="188"/>
      <c r="L526" s="184"/>
      <c r="M526" s="189"/>
      <c r="N526" s="190"/>
      <c r="O526" s="190"/>
      <c r="P526" s="190"/>
      <c r="Q526" s="190"/>
      <c r="R526" s="190"/>
      <c r="S526" s="190"/>
      <c r="T526" s="191"/>
      <c r="AT526" s="185" t="s">
        <v>179</v>
      </c>
      <c r="AU526" s="185" t="s">
        <v>84</v>
      </c>
      <c r="AV526" s="15" t="s">
        <v>108</v>
      </c>
      <c r="AW526" s="15" t="s">
        <v>31</v>
      </c>
      <c r="AX526" s="15" t="s">
        <v>82</v>
      </c>
      <c r="AY526" s="185" t="s">
        <v>168</v>
      </c>
    </row>
    <row r="527" spans="1:65" s="2" customFormat="1" ht="44.25" customHeight="1">
      <c r="A527" s="33"/>
      <c r="B527" s="149"/>
      <c r="C527" s="150" t="s">
        <v>907</v>
      </c>
      <c r="D527" s="150" t="s">
        <v>170</v>
      </c>
      <c r="E527" s="151" t="s">
        <v>1169</v>
      </c>
      <c r="F527" s="152" t="s">
        <v>490</v>
      </c>
      <c r="G527" s="153" t="s">
        <v>488</v>
      </c>
      <c r="H527" s="154">
        <v>116.753</v>
      </c>
      <c r="I527" s="155"/>
      <c r="J527" s="156">
        <f>ROUND(I527*H527,2)</f>
        <v>0</v>
      </c>
      <c r="K527" s="152" t="s">
        <v>187</v>
      </c>
      <c r="L527" s="34"/>
      <c r="M527" s="157" t="s">
        <v>1</v>
      </c>
      <c r="N527" s="158" t="s">
        <v>40</v>
      </c>
      <c r="O527" s="59"/>
      <c r="P527" s="159">
        <f>O527*H527</f>
        <v>0</v>
      </c>
      <c r="Q527" s="159">
        <v>0</v>
      </c>
      <c r="R527" s="159">
        <f>Q527*H527</f>
        <v>0</v>
      </c>
      <c r="S527" s="159">
        <v>0</v>
      </c>
      <c r="T527" s="160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1" t="s">
        <v>108</v>
      </c>
      <c r="AT527" s="161" t="s">
        <v>170</v>
      </c>
      <c r="AU527" s="161" t="s">
        <v>84</v>
      </c>
      <c r="AY527" s="18" t="s">
        <v>168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82</v>
      </c>
      <c r="BK527" s="162">
        <f>ROUND(I527*H527,2)</f>
        <v>0</v>
      </c>
      <c r="BL527" s="18" t="s">
        <v>108</v>
      </c>
      <c r="BM527" s="161" t="s">
        <v>1170</v>
      </c>
    </row>
    <row r="528" spans="1:65" s="2" customFormat="1" ht="29.25">
      <c r="A528" s="33"/>
      <c r="B528" s="34"/>
      <c r="C528" s="33"/>
      <c r="D528" s="163" t="s">
        <v>175</v>
      </c>
      <c r="E528" s="33"/>
      <c r="F528" s="164" t="s">
        <v>490</v>
      </c>
      <c r="G528" s="33"/>
      <c r="H528" s="33"/>
      <c r="I528" s="165"/>
      <c r="J528" s="33"/>
      <c r="K528" s="33"/>
      <c r="L528" s="34"/>
      <c r="M528" s="166"/>
      <c r="N528" s="167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175</v>
      </c>
      <c r="AU528" s="18" t="s">
        <v>84</v>
      </c>
    </row>
    <row r="529" spans="1:65" s="14" customFormat="1">
      <c r="B529" s="176"/>
      <c r="D529" s="163" t="s">
        <v>179</v>
      </c>
      <c r="E529" s="177" t="s">
        <v>1</v>
      </c>
      <c r="F529" s="178" t="s">
        <v>1848</v>
      </c>
      <c r="H529" s="179">
        <v>64.863</v>
      </c>
      <c r="I529" s="180"/>
      <c r="L529" s="176"/>
      <c r="M529" s="181"/>
      <c r="N529" s="182"/>
      <c r="O529" s="182"/>
      <c r="P529" s="182"/>
      <c r="Q529" s="182"/>
      <c r="R529" s="182"/>
      <c r="S529" s="182"/>
      <c r="T529" s="183"/>
      <c r="AT529" s="177" t="s">
        <v>179</v>
      </c>
      <c r="AU529" s="177" t="s">
        <v>84</v>
      </c>
      <c r="AV529" s="14" t="s">
        <v>84</v>
      </c>
      <c r="AW529" s="14" t="s">
        <v>31</v>
      </c>
      <c r="AX529" s="14" t="s">
        <v>75</v>
      </c>
      <c r="AY529" s="177" t="s">
        <v>168</v>
      </c>
    </row>
    <row r="530" spans="1:65" s="14" customFormat="1" ht="22.5">
      <c r="B530" s="176"/>
      <c r="D530" s="163" t="s">
        <v>179</v>
      </c>
      <c r="E530" s="177" t="s">
        <v>1</v>
      </c>
      <c r="F530" s="178" t="s">
        <v>1849</v>
      </c>
      <c r="H530" s="179">
        <v>51.89</v>
      </c>
      <c r="I530" s="180"/>
      <c r="L530" s="176"/>
      <c r="M530" s="181"/>
      <c r="N530" s="182"/>
      <c r="O530" s="182"/>
      <c r="P530" s="182"/>
      <c r="Q530" s="182"/>
      <c r="R530" s="182"/>
      <c r="S530" s="182"/>
      <c r="T530" s="183"/>
      <c r="AT530" s="177" t="s">
        <v>179</v>
      </c>
      <c r="AU530" s="177" t="s">
        <v>84</v>
      </c>
      <c r="AV530" s="14" t="s">
        <v>84</v>
      </c>
      <c r="AW530" s="14" t="s">
        <v>31</v>
      </c>
      <c r="AX530" s="14" t="s">
        <v>75</v>
      </c>
      <c r="AY530" s="177" t="s">
        <v>168</v>
      </c>
    </row>
    <row r="531" spans="1:65" s="15" customFormat="1">
      <c r="B531" s="184"/>
      <c r="D531" s="163" t="s">
        <v>179</v>
      </c>
      <c r="E531" s="185" t="s">
        <v>1</v>
      </c>
      <c r="F531" s="186" t="s">
        <v>184</v>
      </c>
      <c r="H531" s="187">
        <v>116.753</v>
      </c>
      <c r="I531" s="188"/>
      <c r="L531" s="184"/>
      <c r="M531" s="189"/>
      <c r="N531" s="190"/>
      <c r="O531" s="190"/>
      <c r="P531" s="190"/>
      <c r="Q531" s="190"/>
      <c r="R531" s="190"/>
      <c r="S531" s="190"/>
      <c r="T531" s="191"/>
      <c r="AT531" s="185" t="s">
        <v>179</v>
      </c>
      <c r="AU531" s="185" t="s">
        <v>84</v>
      </c>
      <c r="AV531" s="15" t="s">
        <v>108</v>
      </c>
      <c r="AW531" s="15" t="s">
        <v>31</v>
      </c>
      <c r="AX531" s="15" t="s">
        <v>82</v>
      </c>
      <c r="AY531" s="185" t="s">
        <v>168</v>
      </c>
    </row>
    <row r="532" spans="1:65" s="2" customFormat="1" ht="37.9" customHeight="1">
      <c r="A532" s="33"/>
      <c r="B532" s="149"/>
      <c r="C532" s="150" t="s">
        <v>913</v>
      </c>
      <c r="D532" s="150" t="s">
        <v>170</v>
      </c>
      <c r="E532" s="151" t="s">
        <v>1174</v>
      </c>
      <c r="F532" s="152" t="s">
        <v>1175</v>
      </c>
      <c r="G532" s="153" t="s">
        <v>488</v>
      </c>
      <c r="H532" s="154">
        <v>8.0000000000000002E-3</v>
      </c>
      <c r="I532" s="155"/>
      <c r="J532" s="156">
        <f>ROUND(I532*H532,2)</f>
        <v>0</v>
      </c>
      <c r="K532" s="152" t="s">
        <v>187</v>
      </c>
      <c r="L532" s="34"/>
      <c r="M532" s="157" t="s">
        <v>1</v>
      </c>
      <c r="N532" s="158" t="s">
        <v>40</v>
      </c>
      <c r="O532" s="59"/>
      <c r="P532" s="159">
        <f>O532*H532</f>
        <v>0</v>
      </c>
      <c r="Q532" s="159">
        <v>0</v>
      </c>
      <c r="R532" s="159">
        <f>Q532*H532</f>
        <v>0</v>
      </c>
      <c r="S532" s="159">
        <v>0</v>
      </c>
      <c r="T532" s="160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61" t="s">
        <v>108</v>
      </c>
      <c r="AT532" s="161" t="s">
        <v>170</v>
      </c>
      <c r="AU532" s="161" t="s">
        <v>84</v>
      </c>
      <c r="AY532" s="18" t="s">
        <v>168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8" t="s">
        <v>82</v>
      </c>
      <c r="BK532" s="162">
        <f>ROUND(I532*H532,2)</f>
        <v>0</v>
      </c>
      <c r="BL532" s="18" t="s">
        <v>108</v>
      </c>
      <c r="BM532" s="161" t="s">
        <v>1850</v>
      </c>
    </row>
    <row r="533" spans="1:65" s="2" customFormat="1" ht="29.25">
      <c r="A533" s="33"/>
      <c r="B533" s="34"/>
      <c r="C533" s="33"/>
      <c r="D533" s="163" t="s">
        <v>175</v>
      </c>
      <c r="E533" s="33"/>
      <c r="F533" s="164" t="s">
        <v>1177</v>
      </c>
      <c r="G533" s="33"/>
      <c r="H533" s="33"/>
      <c r="I533" s="165"/>
      <c r="J533" s="33"/>
      <c r="K533" s="33"/>
      <c r="L533" s="34"/>
      <c r="M533" s="166"/>
      <c r="N533" s="167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8" t="s">
        <v>175</v>
      </c>
      <c r="AU533" s="18" t="s">
        <v>84</v>
      </c>
    </row>
    <row r="534" spans="1:65" s="14" customFormat="1">
      <c r="B534" s="176"/>
      <c r="D534" s="163" t="s">
        <v>179</v>
      </c>
      <c r="E534" s="177" t="s">
        <v>1</v>
      </c>
      <c r="F534" s="178" t="s">
        <v>1839</v>
      </c>
      <c r="H534" s="179">
        <v>8.0000000000000002E-3</v>
      </c>
      <c r="I534" s="180"/>
      <c r="L534" s="176"/>
      <c r="M534" s="181"/>
      <c r="N534" s="182"/>
      <c r="O534" s="182"/>
      <c r="P534" s="182"/>
      <c r="Q534" s="182"/>
      <c r="R534" s="182"/>
      <c r="S534" s="182"/>
      <c r="T534" s="183"/>
      <c r="AT534" s="177" t="s">
        <v>179</v>
      </c>
      <c r="AU534" s="177" t="s">
        <v>84</v>
      </c>
      <c r="AV534" s="14" t="s">
        <v>84</v>
      </c>
      <c r="AW534" s="14" t="s">
        <v>31</v>
      </c>
      <c r="AX534" s="14" t="s">
        <v>82</v>
      </c>
      <c r="AY534" s="177" t="s">
        <v>168</v>
      </c>
    </row>
    <row r="535" spans="1:65" s="12" customFormat="1" ht="22.9" customHeight="1">
      <c r="B535" s="136"/>
      <c r="D535" s="137" t="s">
        <v>74</v>
      </c>
      <c r="E535" s="147" t="s">
        <v>1178</v>
      </c>
      <c r="F535" s="147" t="s">
        <v>1179</v>
      </c>
      <c r="I535" s="139"/>
      <c r="J535" s="148">
        <f>BK535</f>
        <v>0</v>
      </c>
      <c r="L535" s="136"/>
      <c r="M535" s="141"/>
      <c r="N535" s="142"/>
      <c r="O535" s="142"/>
      <c r="P535" s="143">
        <f>SUM(P536:P539)</f>
        <v>0</v>
      </c>
      <c r="Q535" s="142"/>
      <c r="R535" s="143">
        <f>SUM(R536:R539)</f>
        <v>0</v>
      </c>
      <c r="S535" s="142"/>
      <c r="T535" s="144">
        <f>SUM(T536:T539)</f>
        <v>0</v>
      </c>
      <c r="AR535" s="137" t="s">
        <v>82</v>
      </c>
      <c r="AT535" s="145" t="s">
        <v>74</v>
      </c>
      <c r="AU535" s="145" t="s">
        <v>82</v>
      </c>
      <c r="AY535" s="137" t="s">
        <v>168</v>
      </c>
      <c r="BK535" s="146">
        <f>SUM(BK536:BK539)</f>
        <v>0</v>
      </c>
    </row>
    <row r="536" spans="1:65" s="2" customFormat="1" ht="24.2" customHeight="1">
      <c r="A536" s="33"/>
      <c r="B536" s="149"/>
      <c r="C536" s="150" t="s">
        <v>918</v>
      </c>
      <c r="D536" s="150" t="s">
        <v>170</v>
      </c>
      <c r="E536" s="151" t="s">
        <v>1181</v>
      </c>
      <c r="F536" s="152" t="s">
        <v>1182</v>
      </c>
      <c r="G536" s="153" t="s">
        <v>488</v>
      </c>
      <c r="H536" s="154">
        <v>78.260999999999996</v>
      </c>
      <c r="I536" s="155"/>
      <c r="J536" s="156">
        <f>ROUND(I536*H536,2)</f>
        <v>0</v>
      </c>
      <c r="K536" s="152" t="s">
        <v>187</v>
      </c>
      <c r="L536" s="34"/>
      <c r="M536" s="157" t="s">
        <v>1</v>
      </c>
      <c r="N536" s="158" t="s">
        <v>40</v>
      </c>
      <c r="O536" s="59"/>
      <c r="P536" s="159">
        <f>O536*H536</f>
        <v>0</v>
      </c>
      <c r="Q536" s="159">
        <v>0</v>
      </c>
      <c r="R536" s="159">
        <f>Q536*H536</f>
        <v>0</v>
      </c>
      <c r="S536" s="159">
        <v>0</v>
      </c>
      <c r="T536" s="160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1" t="s">
        <v>108</v>
      </c>
      <c r="AT536" s="161" t="s">
        <v>170</v>
      </c>
      <c r="AU536" s="161" t="s">
        <v>84</v>
      </c>
      <c r="AY536" s="18" t="s">
        <v>168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8" t="s">
        <v>82</v>
      </c>
      <c r="BK536" s="162">
        <f>ROUND(I536*H536,2)</f>
        <v>0</v>
      </c>
      <c r="BL536" s="18" t="s">
        <v>108</v>
      </c>
      <c r="BM536" s="161" t="s">
        <v>1183</v>
      </c>
    </row>
    <row r="537" spans="1:65" s="2" customFormat="1" ht="29.25">
      <c r="A537" s="33"/>
      <c r="B537" s="34"/>
      <c r="C537" s="33"/>
      <c r="D537" s="163" t="s">
        <v>175</v>
      </c>
      <c r="E537" s="33"/>
      <c r="F537" s="164" t="s">
        <v>1184</v>
      </c>
      <c r="G537" s="33"/>
      <c r="H537" s="33"/>
      <c r="I537" s="165"/>
      <c r="J537" s="33"/>
      <c r="K537" s="33"/>
      <c r="L537" s="34"/>
      <c r="M537" s="166"/>
      <c r="N537" s="167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175</v>
      </c>
      <c r="AU537" s="18" t="s">
        <v>84</v>
      </c>
    </row>
    <row r="538" spans="1:65" s="13" customFormat="1">
      <c r="B538" s="169"/>
      <c r="D538" s="163" t="s">
        <v>179</v>
      </c>
      <c r="E538" s="170" t="s">
        <v>1</v>
      </c>
      <c r="F538" s="171" t="s">
        <v>1185</v>
      </c>
      <c r="H538" s="170" t="s">
        <v>1</v>
      </c>
      <c r="I538" s="172"/>
      <c r="L538" s="169"/>
      <c r="M538" s="173"/>
      <c r="N538" s="174"/>
      <c r="O538" s="174"/>
      <c r="P538" s="174"/>
      <c r="Q538" s="174"/>
      <c r="R538" s="174"/>
      <c r="S538" s="174"/>
      <c r="T538" s="175"/>
      <c r="AT538" s="170" t="s">
        <v>179</v>
      </c>
      <c r="AU538" s="170" t="s">
        <v>84</v>
      </c>
      <c r="AV538" s="13" t="s">
        <v>82</v>
      </c>
      <c r="AW538" s="13" t="s">
        <v>31</v>
      </c>
      <c r="AX538" s="13" t="s">
        <v>75</v>
      </c>
      <c r="AY538" s="170" t="s">
        <v>168</v>
      </c>
    </row>
    <row r="539" spans="1:65" s="14" customFormat="1">
      <c r="B539" s="176"/>
      <c r="D539" s="163" t="s">
        <v>179</v>
      </c>
      <c r="E539" s="177" t="s">
        <v>1</v>
      </c>
      <c r="F539" s="178" t="s">
        <v>1851</v>
      </c>
      <c r="H539" s="179">
        <v>78.260999999999996</v>
      </c>
      <c r="I539" s="180"/>
      <c r="L539" s="176"/>
      <c r="M539" s="210"/>
      <c r="N539" s="211"/>
      <c r="O539" s="211"/>
      <c r="P539" s="211"/>
      <c r="Q539" s="211"/>
      <c r="R539" s="211"/>
      <c r="S539" s="211"/>
      <c r="T539" s="212"/>
      <c r="AT539" s="177" t="s">
        <v>179</v>
      </c>
      <c r="AU539" s="177" t="s">
        <v>84</v>
      </c>
      <c r="AV539" s="14" t="s">
        <v>84</v>
      </c>
      <c r="AW539" s="14" t="s">
        <v>31</v>
      </c>
      <c r="AX539" s="14" t="s">
        <v>82</v>
      </c>
      <c r="AY539" s="177" t="s">
        <v>168</v>
      </c>
    </row>
    <row r="540" spans="1:65" s="2" customFormat="1" ht="6.95" customHeight="1">
      <c r="A540" s="33"/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34"/>
      <c r="M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</row>
  </sheetData>
  <autoFilter ref="C128:K539" xr:uid="{00000000-0009-0000-0000-000003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741"/>
  <sheetViews>
    <sheetView showGridLines="0" workbookViewId="0">
      <selection activeCell="E119" sqref="E119:H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42.7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s="1" customFormat="1" ht="12" customHeight="1">
      <c r="B8" s="21"/>
      <c r="D8" s="28" t="s">
        <v>132</v>
      </c>
      <c r="L8" s="21"/>
    </row>
    <row r="9" spans="1:46" s="2" customFormat="1" ht="23.25" customHeight="1">
      <c r="A9" s="33"/>
      <c r="B9" s="34"/>
      <c r="C9" s="33"/>
      <c r="D9" s="33"/>
      <c r="E9" s="262"/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1852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'Rekapitulace stavby'!AN8</f>
        <v>12. 2. 2024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136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49"/>
      <c r="G20" s="249"/>
      <c r="H20" s="249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3" t="s">
        <v>1</v>
      </c>
      <c r="F29" s="253"/>
      <c r="G29" s="253"/>
      <c r="H29" s="25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ROUND((SUM(BE129:BE740)),  2)</f>
        <v>0</v>
      </c>
      <c r="G35" s="33"/>
      <c r="H35" s="33"/>
      <c r="I35" s="106">
        <v>0.21</v>
      </c>
      <c r="J35" s="105">
        <f>ROUND(((SUM(BE129:BE740))*I35),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ROUND((SUM(BF129:BF740)),  2)</f>
        <v>0</v>
      </c>
      <c r="G36" s="33"/>
      <c r="H36" s="33"/>
      <c r="I36" s="106">
        <v>0.15</v>
      </c>
      <c r="J36" s="105">
        <f>ROUND(((SUM(BF129:BF740))*I36),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ROUND((SUM(BG129:BG740)),  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ROUND((SUM(BH129:BH740)),  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ROUND((SUM(BI129:BI740)),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2" customFormat="1" ht="23.25" customHeight="1">
      <c r="A87" s="33"/>
      <c r="B87" s="34"/>
      <c r="C87" s="33"/>
      <c r="D87" s="33"/>
      <c r="E87" s="262"/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004 - SO 04 Vodovodní přípojky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Tábor</v>
      </c>
      <c r="G91" s="33"/>
      <c r="H91" s="33"/>
      <c r="I91" s="28" t="s">
        <v>21</v>
      </c>
      <c r="J91" s="56" t="str">
        <f>IF(J14="","",J14)</f>
        <v>12. 2. 2024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Vodárenská společnost Táborsko s.r.o</v>
      </c>
      <c r="G93" s="33"/>
      <c r="H93" s="33"/>
      <c r="I93" s="28" t="s">
        <v>29</v>
      </c>
      <c r="J93" s="31" t="str">
        <f>E23</f>
        <v>Sweco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138</v>
      </c>
      <c r="D96" s="107"/>
      <c r="E96" s="107"/>
      <c r="F96" s="107"/>
      <c r="G96" s="107"/>
      <c r="H96" s="107"/>
      <c r="I96" s="107"/>
      <c r="J96" s="116" t="s">
        <v>139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140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8"/>
      <c r="D99" s="119" t="s">
        <v>142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899999999999999" customHeight="1">
      <c r="B100" s="122"/>
      <c r="D100" s="123" t="s">
        <v>143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899999999999999" customHeight="1">
      <c r="B101" s="122"/>
      <c r="D101" s="123" t="s">
        <v>144</v>
      </c>
      <c r="E101" s="124"/>
      <c r="F101" s="124"/>
      <c r="G101" s="124"/>
      <c r="H101" s="124"/>
      <c r="I101" s="124"/>
      <c r="J101" s="125">
        <f>J422</f>
        <v>0</v>
      </c>
      <c r="L101" s="122"/>
    </row>
    <row r="102" spans="1:47" s="10" customFormat="1" ht="19.899999999999999" customHeight="1">
      <c r="B102" s="122"/>
      <c r="D102" s="123" t="s">
        <v>146</v>
      </c>
      <c r="E102" s="124"/>
      <c r="F102" s="124"/>
      <c r="G102" s="124"/>
      <c r="H102" s="124"/>
      <c r="I102" s="124"/>
      <c r="J102" s="125">
        <f>J434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J456</f>
        <v>0</v>
      </c>
      <c r="L103" s="122"/>
    </row>
    <row r="104" spans="1:47" s="10" customFormat="1" ht="19.899999999999999" customHeight="1">
      <c r="B104" s="122"/>
      <c r="D104" s="123" t="s">
        <v>148</v>
      </c>
      <c r="E104" s="124"/>
      <c r="F104" s="124"/>
      <c r="G104" s="124"/>
      <c r="H104" s="124"/>
      <c r="I104" s="124"/>
      <c r="J104" s="125">
        <f>J483</f>
        <v>0</v>
      </c>
      <c r="L104" s="122"/>
    </row>
    <row r="105" spans="1:47" s="10" customFormat="1" ht="19.899999999999999" customHeight="1">
      <c r="B105" s="122"/>
      <c r="D105" s="123" t="s">
        <v>149</v>
      </c>
      <c r="E105" s="124"/>
      <c r="F105" s="124"/>
      <c r="G105" s="124"/>
      <c r="H105" s="124"/>
      <c r="I105" s="124"/>
      <c r="J105" s="125">
        <f>J676</f>
        <v>0</v>
      </c>
      <c r="L105" s="122"/>
    </row>
    <row r="106" spans="1:47" s="10" customFormat="1" ht="19.899999999999999" customHeight="1">
      <c r="B106" s="122"/>
      <c r="D106" s="123" t="s">
        <v>151</v>
      </c>
      <c r="E106" s="124"/>
      <c r="F106" s="124"/>
      <c r="G106" s="124"/>
      <c r="H106" s="124"/>
      <c r="I106" s="124"/>
      <c r="J106" s="125">
        <f>J690</f>
        <v>0</v>
      </c>
      <c r="L106" s="122"/>
    </row>
    <row r="107" spans="1:47" s="10" customFormat="1" ht="19.899999999999999" customHeight="1">
      <c r="B107" s="122"/>
      <c r="D107" s="123" t="s">
        <v>152</v>
      </c>
      <c r="E107" s="124"/>
      <c r="F107" s="124"/>
      <c r="G107" s="124"/>
      <c r="H107" s="124"/>
      <c r="I107" s="124"/>
      <c r="J107" s="125">
        <f>J736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7" s="263"/>
      <c r="G117" s="263"/>
      <c r="H117" s="26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132</v>
      </c>
      <c r="L118" s="21"/>
    </row>
    <row r="119" spans="1:31" s="2" customFormat="1" ht="23.25" customHeight="1">
      <c r="A119" s="33"/>
      <c r="B119" s="34"/>
      <c r="C119" s="33"/>
      <c r="D119" s="33"/>
      <c r="E119" s="262"/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133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7" t="str">
        <f>E11</f>
        <v>004 - SO 04 Vodovodní přípojky</v>
      </c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Tábor</v>
      </c>
      <c r="G123" s="33"/>
      <c r="H123" s="33"/>
      <c r="I123" s="28" t="s">
        <v>21</v>
      </c>
      <c r="J123" s="56" t="str">
        <f>IF(J14="","",J14)</f>
        <v>12. 2. 2024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Vodárenská společnost Táborsko s.r.o</v>
      </c>
      <c r="G125" s="33"/>
      <c r="H125" s="33"/>
      <c r="I125" s="28" t="s">
        <v>29</v>
      </c>
      <c r="J125" s="31" t="str">
        <f>E23</f>
        <v>Sweco a.s., divize Morava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154</v>
      </c>
      <c r="D128" s="129" t="s">
        <v>60</v>
      </c>
      <c r="E128" s="129" t="s">
        <v>56</v>
      </c>
      <c r="F128" s="129" t="s">
        <v>57</v>
      </c>
      <c r="G128" s="129" t="s">
        <v>155</v>
      </c>
      <c r="H128" s="129" t="s">
        <v>156</v>
      </c>
      <c r="I128" s="129" t="s">
        <v>157</v>
      </c>
      <c r="J128" s="129" t="s">
        <v>139</v>
      </c>
      <c r="K128" s="130" t="s">
        <v>158</v>
      </c>
      <c r="L128" s="131"/>
      <c r="M128" s="63" t="s">
        <v>1</v>
      </c>
      <c r="N128" s="64" t="s">
        <v>39</v>
      </c>
      <c r="O128" s="64" t="s">
        <v>159</v>
      </c>
      <c r="P128" s="64" t="s">
        <v>160</v>
      </c>
      <c r="Q128" s="64" t="s">
        <v>161</v>
      </c>
      <c r="R128" s="64" t="s">
        <v>162</v>
      </c>
      <c r="S128" s="64" t="s">
        <v>163</v>
      </c>
      <c r="T128" s="65" t="s">
        <v>164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0" t="s">
        <v>165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153.94913205</v>
      </c>
      <c r="S129" s="67"/>
      <c r="T129" s="134">
        <f>T130</f>
        <v>78.481369999999998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141</v>
      </c>
      <c r="BK129" s="135">
        <f>BK130</f>
        <v>0</v>
      </c>
    </row>
    <row r="130" spans="1:65" s="12" customFormat="1" ht="25.9" customHeight="1">
      <c r="B130" s="136"/>
      <c r="D130" s="137" t="s">
        <v>74</v>
      </c>
      <c r="E130" s="138" t="s">
        <v>166</v>
      </c>
      <c r="F130" s="138" t="s">
        <v>167</v>
      </c>
      <c r="I130" s="139"/>
      <c r="J130" s="140">
        <f>BK130</f>
        <v>0</v>
      </c>
      <c r="L130" s="136"/>
      <c r="M130" s="141"/>
      <c r="N130" s="142"/>
      <c r="O130" s="142"/>
      <c r="P130" s="143">
        <f>P131+P422+P434+P456+P483+P676+P690+P736</f>
        <v>0</v>
      </c>
      <c r="Q130" s="142"/>
      <c r="R130" s="143">
        <f>R131+R422+R434+R456+R483+R676+R690+R736</f>
        <v>153.94913205</v>
      </c>
      <c r="S130" s="142"/>
      <c r="T130" s="144">
        <f>T131+T422+T434+T456+T483+T676+T690+T736</f>
        <v>78.481369999999998</v>
      </c>
      <c r="AR130" s="137" t="s">
        <v>82</v>
      </c>
      <c r="AT130" s="145" t="s">
        <v>74</v>
      </c>
      <c r="AU130" s="145" t="s">
        <v>75</v>
      </c>
      <c r="AY130" s="137" t="s">
        <v>168</v>
      </c>
      <c r="BK130" s="146">
        <f>BK131+BK422+BK434+BK456+BK483+BK676+BK690+BK736</f>
        <v>0</v>
      </c>
    </row>
    <row r="131" spans="1:65" s="12" customFormat="1" ht="22.9" customHeight="1">
      <c r="B131" s="136"/>
      <c r="D131" s="137" t="s">
        <v>74</v>
      </c>
      <c r="E131" s="147" t="s">
        <v>82</v>
      </c>
      <c r="F131" s="147" t="s">
        <v>169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SUM(P132:P421)</f>
        <v>0</v>
      </c>
      <c r="Q131" s="142"/>
      <c r="R131" s="143">
        <f>SUM(R132:R421)</f>
        <v>140.5203885</v>
      </c>
      <c r="S131" s="142"/>
      <c r="T131" s="144">
        <f>SUM(T132:T421)</f>
        <v>78.481369999999998</v>
      </c>
      <c r="AR131" s="137" t="s">
        <v>82</v>
      </c>
      <c r="AT131" s="145" t="s">
        <v>74</v>
      </c>
      <c r="AU131" s="145" t="s">
        <v>82</v>
      </c>
      <c r="AY131" s="137" t="s">
        <v>168</v>
      </c>
      <c r="BK131" s="146">
        <f>SUM(BK132:BK421)</f>
        <v>0</v>
      </c>
    </row>
    <row r="132" spans="1:65" s="2" customFormat="1" ht="24.2" customHeight="1">
      <c r="A132" s="33"/>
      <c r="B132" s="149"/>
      <c r="C132" s="150" t="s">
        <v>82</v>
      </c>
      <c r="D132" s="150" t="s">
        <v>170</v>
      </c>
      <c r="E132" s="151" t="s">
        <v>1853</v>
      </c>
      <c r="F132" s="152" t="s">
        <v>1854</v>
      </c>
      <c r="G132" s="153" t="s">
        <v>173</v>
      </c>
      <c r="H132" s="154">
        <v>12</v>
      </c>
      <c r="I132" s="155"/>
      <c r="J132" s="156">
        <f>ROUND(I132*H132,2)</f>
        <v>0</v>
      </c>
      <c r="K132" s="152" t="s">
        <v>187</v>
      </c>
      <c r="L132" s="34"/>
      <c r="M132" s="157" t="s">
        <v>1</v>
      </c>
      <c r="N132" s="158" t="s">
        <v>40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0.40799999999999997</v>
      </c>
      <c r="T132" s="160">
        <f>S132*H132</f>
        <v>4.8959999999999999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108</v>
      </c>
      <c r="AT132" s="161" t="s">
        <v>170</v>
      </c>
      <c r="AU132" s="161" t="s">
        <v>84</v>
      </c>
      <c r="AY132" s="18" t="s">
        <v>168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82</v>
      </c>
      <c r="BK132" s="162">
        <f>ROUND(I132*H132,2)</f>
        <v>0</v>
      </c>
      <c r="BL132" s="18" t="s">
        <v>108</v>
      </c>
      <c r="BM132" s="161" t="s">
        <v>1855</v>
      </c>
    </row>
    <row r="133" spans="1:65" s="2" customFormat="1" ht="48.75">
      <c r="A133" s="33"/>
      <c r="B133" s="34"/>
      <c r="C133" s="33"/>
      <c r="D133" s="163" t="s">
        <v>175</v>
      </c>
      <c r="E133" s="33"/>
      <c r="F133" s="164" t="s">
        <v>1856</v>
      </c>
      <c r="G133" s="33"/>
      <c r="H133" s="33"/>
      <c r="I133" s="165"/>
      <c r="J133" s="33"/>
      <c r="K133" s="33"/>
      <c r="L133" s="34"/>
      <c r="M133" s="166"/>
      <c r="N133" s="167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175</v>
      </c>
      <c r="AU133" s="18" t="s">
        <v>84</v>
      </c>
    </row>
    <row r="134" spans="1:65" s="2" customFormat="1" ht="29.25">
      <c r="A134" s="33"/>
      <c r="B134" s="34"/>
      <c r="C134" s="33"/>
      <c r="D134" s="163" t="s">
        <v>177</v>
      </c>
      <c r="E134" s="33"/>
      <c r="F134" s="168" t="s">
        <v>1857</v>
      </c>
      <c r="G134" s="33"/>
      <c r="H134" s="33"/>
      <c r="I134" s="165"/>
      <c r="J134" s="33"/>
      <c r="K134" s="33"/>
      <c r="L134" s="34"/>
      <c r="M134" s="166"/>
      <c r="N134" s="167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177</v>
      </c>
      <c r="AU134" s="18" t="s">
        <v>84</v>
      </c>
    </row>
    <row r="135" spans="1:65" s="14" customFormat="1">
      <c r="B135" s="176"/>
      <c r="D135" s="163" t="s">
        <v>179</v>
      </c>
      <c r="E135" s="177" t="s">
        <v>1</v>
      </c>
      <c r="F135" s="178" t="s">
        <v>1858</v>
      </c>
      <c r="H135" s="179">
        <v>12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77" t="s">
        <v>179</v>
      </c>
      <c r="AU135" s="177" t="s">
        <v>84</v>
      </c>
      <c r="AV135" s="14" t="s">
        <v>84</v>
      </c>
      <c r="AW135" s="14" t="s">
        <v>31</v>
      </c>
      <c r="AX135" s="14" t="s">
        <v>82</v>
      </c>
      <c r="AY135" s="177" t="s">
        <v>168</v>
      </c>
    </row>
    <row r="136" spans="1:65" s="2" customFormat="1" ht="24.2" customHeight="1">
      <c r="A136" s="33"/>
      <c r="B136" s="149"/>
      <c r="C136" s="150" t="s">
        <v>84</v>
      </c>
      <c r="D136" s="150" t="s">
        <v>170</v>
      </c>
      <c r="E136" s="151" t="s">
        <v>1859</v>
      </c>
      <c r="F136" s="152" t="s">
        <v>1860</v>
      </c>
      <c r="G136" s="153" t="s">
        <v>173</v>
      </c>
      <c r="H136" s="154">
        <v>12</v>
      </c>
      <c r="I136" s="155"/>
      <c r="J136" s="156">
        <f>ROUND(I136*H136,2)</f>
        <v>0</v>
      </c>
      <c r="K136" s="152" t="s">
        <v>187</v>
      </c>
      <c r="L136" s="34"/>
      <c r="M136" s="157" t="s">
        <v>1</v>
      </c>
      <c r="N136" s="158" t="s">
        <v>40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0.28999999999999998</v>
      </c>
      <c r="T136" s="160">
        <f>S136*H136</f>
        <v>3.4799999999999995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108</v>
      </c>
      <c r="AT136" s="161" t="s">
        <v>170</v>
      </c>
      <c r="AU136" s="161" t="s">
        <v>84</v>
      </c>
      <c r="AY136" s="18" t="s">
        <v>168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82</v>
      </c>
      <c r="BK136" s="162">
        <f>ROUND(I136*H136,2)</f>
        <v>0</v>
      </c>
      <c r="BL136" s="18" t="s">
        <v>108</v>
      </c>
      <c r="BM136" s="161" t="s">
        <v>1861</v>
      </c>
    </row>
    <row r="137" spans="1:65" s="2" customFormat="1" ht="39">
      <c r="A137" s="33"/>
      <c r="B137" s="34"/>
      <c r="C137" s="33"/>
      <c r="D137" s="163" t="s">
        <v>175</v>
      </c>
      <c r="E137" s="33"/>
      <c r="F137" s="164" t="s">
        <v>1862</v>
      </c>
      <c r="G137" s="33"/>
      <c r="H137" s="33"/>
      <c r="I137" s="165"/>
      <c r="J137" s="33"/>
      <c r="K137" s="33"/>
      <c r="L137" s="34"/>
      <c r="M137" s="166"/>
      <c r="N137" s="167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175</v>
      </c>
      <c r="AU137" s="18" t="s">
        <v>84</v>
      </c>
    </row>
    <row r="138" spans="1:65" s="2" customFormat="1" ht="33" customHeight="1">
      <c r="A138" s="33"/>
      <c r="B138" s="149"/>
      <c r="C138" s="150" t="s">
        <v>104</v>
      </c>
      <c r="D138" s="150" t="s">
        <v>170</v>
      </c>
      <c r="E138" s="151" t="s">
        <v>1863</v>
      </c>
      <c r="F138" s="152" t="s">
        <v>1864</v>
      </c>
      <c r="G138" s="153" t="s">
        <v>173</v>
      </c>
      <c r="H138" s="154">
        <v>6.16</v>
      </c>
      <c r="I138" s="155"/>
      <c r="J138" s="156">
        <f>ROUND(I138*H138,2)</f>
        <v>0</v>
      </c>
      <c r="K138" s="152" t="s">
        <v>187</v>
      </c>
      <c r="L138" s="34"/>
      <c r="M138" s="157" t="s">
        <v>1</v>
      </c>
      <c r="N138" s="158" t="s">
        <v>40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0.28999999999999998</v>
      </c>
      <c r="T138" s="160">
        <f>S138*H138</f>
        <v>1.7864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108</v>
      </c>
      <c r="AT138" s="161" t="s">
        <v>170</v>
      </c>
      <c r="AU138" s="161" t="s">
        <v>84</v>
      </c>
      <c r="AY138" s="18" t="s">
        <v>168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82</v>
      </c>
      <c r="BK138" s="162">
        <f>ROUND(I138*H138,2)</f>
        <v>0</v>
      </c>
      <c r="BL138" s="18" t="s">
        <v>108</v>
      </c>
      <c r="BM138" s="161" t="s">
        <v>1865</v>
      </c>
    </row>
    <row r="139" spans="1:65" s="2" customFormat="1" ht="39">
      <c r="A139" s="33"/>
      <c r="B139" s="34"/>
      <c r="C139" s="33"/>
      <c r="D139" s="163" t="s">
        <v>175</v>
      </c>
      <c r="E139" s="33"/>
      <c r="F139" s="164" t="s">
        <v>1866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175</v>
      </c>
      <c r="AU139" s="18" t="s">
        <v>84</v>
      </c>
    </row>
    <row r="140" spans="1:65" s="2" customFormat="1" ht="19.5">
      <c r="A140" s="33"/>
      <c r="B140" s="34"/>
      <c r="C140" s="33"/>
      <c r="D140" s="163" t="s">
        <v>177</v>
      </c>
      <c r="E140" s="33"/>
      <c r="F140" s="168" t="s">
        <v>1867</v>
      </c>
      <c r="G140" s="33"/>
      <c r="H140" s="33"/>
      <c r="I140" s="165"/>
      <c r="J140" s="33"/>
      <c r="K140" s="33"/>
      <c r="L140" s="34"/>
      <c r="M140" s="166"/>
      <c r="N140" s="167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177</v>
      </c>
      <c r="AU140" s="18" t="s">
        <v>84</v>
      </c>
    </row>
    <row r="141" spans="1:65" s="14" customFormat="1">
      <c r="B141" s="176"/>
      <c r="D141" s="163" t="s">
        <v>179</v>
      </c>
      <c r="E141" s="177" t="s">
        <v>1</v>
      </c>
      <c r="F141" s="178" t="s">
        <v>1868</v>
      </c>
      <c r="H141" s="179">
        <v>3.3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179</v>
      </c>
      <c r="AU141" s="177" t="s">
        <v>84</v>
      </c>
      <c r="AV141" s="14" t="s">
        <v>84</v>
      </c>
      <c r="AW141" s="14" t="s">
        <v>31</v>
      </c>
      <c r="AX141" s="14" t="s">
        <v>75</v>
      </c>
      <c r="AY141" s="177" t="s">
        <v>168</v>
      </c>
    </row>
    <row r="142" spans="1:65" s="14" customFormat="1">
      <c r="B142" s="176"/>
      <c r="D142" s="163" t="s">
        <v>179</v>
      </c>
      <c r="E142" s="177" t="s">
        <v>1</v>
      </c>
      <c r="F142" s="178" t="s">
        <v>1869</v>
      </c>
      <c r="H142" s="179">
        <v>2.86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75</v>
      </c>
      <c r="AY142" s="177" t="s">
        <v>168</v>
      </c>
    </row>
    <row r="143" spans="1:65" s="15" customFormat="1">
      <c r="B143" s="184"/>
      <c r="D143" s="163" t="s">
        <v>179</v>
      </c>
      <c r="E143" s="185" t="s">
        <v>1</v>
      </c>
      <c r="F143" s="186" t="s">
        <v>184</v>
      </c>
      <c r="H143" s="187">
        <v>6.16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179</v>
      </c>
      <c r="AU143" s="185" t="s">
        <v>84</v>
      </c>
      <c r="AV143" s="15" t="s">
        <v>108</v>
      </c>
      <c r="AW143" s="15" t="s">
        <v>31</v>
      </c>
      <c r="AX143" s="15" t="s">
        <v>82</v>
      </c>
      <c r="AY143" s="185" t="s">
        <v>168</v>
      </c>
    </row>
    <row r="144" spans="1:65" s="2" customFormat="1" ht="24.2" customHeight="1">
      <c r="A144" s="33"/>
      <c r="B144" s="149"/>
      <c r="C144" s="150" t="s">
        <v>108</v>
      </c>
      <c r="D144" s="150" t="s">
        <v>170</v>
      </c>
      <c r="E144" s="151" t="s">
        <v>185</v>
      </c>
      <c r="F144" s="152" t="s">
        <v>186</v>
      </c>
      <c r="G144" s="153" t="s">
        <v>173</v>
      </c>
      <c r="H144" s="154">
        <v>6.2149999999999999</v>
      </c>
      <c r="I144" s="155"/>
      <c r="J144" s="156">
        <f>ROUND(I144*H144,2)</f>
        <v>0</v>
      </c>
      <c r="K144" s="152" t="s">
        <v>187</v>
      </c>
      <c r="L144" s="34"/>
      <c r="M144" s="157" t="s">
        <v>1</v>
      </c>
      <c r="N144" s="158" t="s">
        <v>40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0.26</v>
      </c>
      <c r="T144" s="160">
        <f>S144*H144</f>
        <v>1.6159000000000001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108</v>
      </c>
      <c r="AT144" s="161" t="s">
        <v>170</v>
      </c>
      <c r="AU144" s="161" t="s">
        <v>84</v>
      </c>
      <c r="AY144" s="18" t="s">
        <v>168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82</v>
      </c>
      <c r="BK144" s="162">
        <f>ROUND(I144*H144,2)</f>
        <v>0</v>
      </c>
      <c r="BL144" s="18" t="s">
        <v>108</v>
      </c>
      <c r="BM144" s="161" t="s">
        <v>1870</v>
      </c>
    </row>
    <row r="145" spans="1:65" s="2" customFormat="1" ht="39">
      <c r="A145" s="33"/>
      <c r="B145" s="34"/>
      <c r="C145" s="33"/>
      <c r="D145" s="163" t="s">
        <v>175</v>
      </c>
      <c r="E145" s="33"/>
      <c r="F145" s="164" t="s">
        <v>189</v>
      </c>
      <c r="G145" s="33"/>
      <c r="H145" s="33"/>
      <c r="I145" s="165"/>
      <c r="J145" s="33"/>
      <c r="K145" s="33"/>
      <c r="L145" s="34"/>
      <c r="M145" s="166"/>
      <c r="N145" s="167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175</v>
      </c>
      <c r="AU145" s="18" t="s">
        <v>84</v>
      </c>
    </row>
    <row r="146" spans="1:65" s="2" customFormat="1" ht="19.5">
      <c r="A146" s="33"/>
      <c r="B146" s="34"/>
      <c r="C146" s="33"/>
      <c r="D146" s="163" t="s">
        <v>177</v>
      </c>
      <c r="E146" s="33"/>
      <c r="F146" s="168" t="s">
        <v>1867</v>
      </c>
      <c r="G146" s="33"/>
      <c r="H146" s="33"/>
      <c r="I146" s="165"/>
      <c r="J146" s="33"/>
      <c r="K146" s="33"/>
      <c r="L146" s="34"/>
      <c r="M146" s="166"/>
      <c r="N146" s="167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177</v>
      </c>
      <c r="AU146" s="18" t="s">
        <v>84</v>
      </c>
    </row>
    <row r="147" spans="1:65" s="13" customFormat="1" ht="22.5">
      <c r="B147" s="169"/>
      <c r="D147" s="163" t="s">
        <v>179</v>
      </c>
      <c r="E147" s="170" t="s">
        <v>1</v>
      </c>
      <c r="F147" s="171" t="s">
        <v>190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179</v>
      </c>
      <c r="AU147" s="170" t="s">
        <v>84</v>
      </c>
      <c r="AV147" s="13" t="s">
        <v>82</v>
      </c>
      <c r="AW147" s="13" t="s">
        <v>31</v>
      </c>
      <c r="AX147" s="13" t="s">
        <v>75</v>
      </c>
      <c r="AY147" s="170" t="s">
        <v>168</v>
      </c>
    </row>
    <row r="148" spans="1:65" s="13" customFormat="1">
      <c r="B148" s="169"/>
      <c r="D148" s="163" t="s">
        <v>179</v>
      </c>
      <c r="E148" s="170" t="s">
        <v>1</v>
      </c>
      <c r="F148" s="171" t="s">
        <v>191</v>
      </c>
      <c r="H148" s="170" t="s">
        <v>1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179</v>
      </c>
      <c r="AU148" s="170" t="s">
        <v>84</v>
      </c>
      <c r="AV148" s="13" t="s">
        <v>82</v>
      </c>
      <c r="AW148" s="13" t="s">
        <v>31</v>
      </c>
      <c r="AX148" s="13" t="s">
        <v>75</v>
      </c>
      <c r="AY148" s="170" t="s">
        <v>168</v>
      </c>
    </row>
    <row r="149" spans="1:65" s="14" customFormat="1">
      <c r="B149" s="176"/>
      <c r="D149" s="163" t="s">
        <v>179</v>
      </c>
      <c r="E149" s="177" t="s">
        <v>1</v>
      </c>
      <c r="F149" s="178" t="s">
        <v>1871</v>
      </c>
      <c r="H149" s="179">
        <v>2.5299999999999998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7" t="s">
        <v>179</v>
      </c>
      <c r="AU149" s="177" t="s">
        <v>84</v>
      </c>
      <c r="AV149" s="14" t="s">
        <v>84</v>
      </c>
      <c r="AW149" s="14" t="s">
        <v>31</v>
      </c>
      <c r="AX149" s="14" t="s">
        <v>75</v>
      </c>
      <c r="AY149" s="177" t="s">
        <v>168</v>
      </c>
    </row>
    <row r="150" spans="1:65" s="14" customFormat="1">
      <c r="B150" s="176"/>
      <c r="D150" s="163" t="s">
        <v>179</v>
      </c>
      <c r="E150" s="177" t="s">
        <v>1</v>
      </c>
      <c r="F150" s="178" t="s">
        <v>1872</v>
      </c>
      <c r="H150" s="179">
        <v>3.6850000000000001</v>
      </c>
      <c r="I150" s="180"/>
      <c r="L150" s="176"/>
      <c r="M150" s="181"/>
      <c r="N150" s="182"/>
      <c r="O150" s="182"/>
      <c r="P150" s="182"/>
      <c r="Q150" s="182"/>
      <c r="R150" s="182"/>
      <c r="S150" s="182"/>
      <c r="T150" s="183"/>
      <c r="AT150" s="177" t="s">
        <v>179</v>
      </c>
      <c r="AU150" s="177" t="s">
        <v>84</v>
      </c>
      <c r="AV150" s="14" t="s">
        <v>84</v>
      </c>
      <c r="AW150" s="14" t="s">
        <v>31</v>
      </c>
      <c r="AX150" s="14" t="s">
        <v>75</v>
      </c>
      <c r="AY150" s="177" t="s">
        <v>168</v>
      </c>
    </row>
    <row r="151" spans="1:65" s="15" customFormat="1">
      <c r="B151" s="184"/>
      <c r="D151" s="163" t="s">
        <v>179</v>
      </c>
      <c r="E151" s="185" t="s">
        <v>1</v>
      </c>
      <c r="F151" s="186" t="s">
        <v>184</v>
      </c>
      <c r="H151" s="187">
        <v>6.2149999999999999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179</v>
      </c>
      <c r="AU151" s="185" t="s">
        <v>84</v>
      </c>
      <c r="AV151" s="15" t="s">
        <v>108</v>
      </c>
      <c r="AW151" s="15" t="s">
        <v>31</v>
      </c>
      <c r="AX151" s="15" t="s">
        <v>82</v>
      </c>
      <c r="AY151" s="185" t="s">
        <v>168</v>
      </c>
    </row>
    <row r="152" spans="1:65" s="2" customFormat="1" ht="24.2" customHeight="1">
      <c r="A152" s="33"/>
      <c r="B152" s="149"/>
      <c r="C152" s="150" t="s">
        <v>217</v>
      </c>
      <c r="D152" s="150" t="s">
        <v>170</v>
      </c>
      <c r="E152" s="151" t="s">
        <v>195</v>
      </c>
      <c r="F152" s="152" t="s">
        <v>196</v>
      </c>
      <c r="G152" s="153" t="s">
        <v>173</v>
      </c>
      <c r="H152" s="154">
        <v>6.2149999999999999</v>
      </c>
      <c r="I152" s="155"/>
      <c r="J152" s="156">
        <f>ROUND(I152*H152,2)</f>
        <v>0</v>
      </c>
      <c r="K152" s="152" t="s">
        <v>187</v>
      </c>
      <c r="L152" s="34"/>
      <c r="M152" s="157" t="s">
        <v>1</v>
      </c>
      <c r="N152" s="158" t="s">
        <v>40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0.44</v>
      </c>
      <c r="T152" s="160">
        <f>S152*H152</f>
        <v>2.7345999999999999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108</v>
      </c>
      <c r="AT152" s="161" t="s">
        <v>170</v>
      </c>
      <c r="AU152" s="161" t="s">
        <v>84</v>
      </c>
      <c r="AY152" s="18" t="s">
        <v>168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82</v>
      </c>
      <c r="BK152" s="162">
        <f>ROUND(I152*H152,2)</f>
        <v>0</v>
      </c>
      <c r="BL152" s="18" t="s">
        <v>108</v>
      </c>
      <c r="BM152" s="161" t="s">
        <v>1873</v>
      </c>
    </row>
    <row r="153" spans="1:65" s="2" customFormat="1" ht="39">
      <c r="A153" s="33"/>
      <c r="B153" s="34"/>
      <c r="C153" s="33"/>
      <c r="D153" s="163" t="s">
        <v>175</v>
      </c>
      <c r="E153" s="33"/>
      <c r="F153" s="164" t="s">
        <v>198</v>
      </c>
      <c r="G153" s="33"/>
      <c r="H153" s="33"/>
      <c r="I153" s="165"/>
      <c r="J153" s="33"/>
      <c r="K153" s="33"/>
      <c r="L153" s="34"/>
      <c r="M153" s="166"/>
      <c r="N153" s="167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175</v>
      </c>
      <c r="AU153" s="18" t="s">
        <v>84</v>
      </c>
    </row>
    <row r="154" spans="1:65" s="2" customFormat="1" ht="33" customHeight="1">
      <c r="A154" s="33"/>
      <c r="B154" s="149"/>
      <c r="C154" s="150" t="s">
        <v>193</v>
      </c>
      <c r="D154" s="150" t="s">
        <v>170</v>
      </c>
      <c r="E154" s="151" t="s">
        <v>1204</v>
      </c>
      <c r="F154" s="152" t="s">
        <v>1205</v>
      </c>
      <c r="G154" s="153" t="s">
        <v>173</v>
      </c>
      <c r="H154" s="154">
        <v>22.895</v>
      </c>
      <c r="I154" s="155"/>
      <c r="J154" s="156">
        <f>ROUND(I154*H154,2)</f>
        <v>0</v>
      </c>
      <c r="K154" s="152" t="s">
        <v>187</v>
      </c>
      <c r="L154" s="34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0.316</v>
      </c>
      <c r="T154" s="160">
        <f>S154*H154</f>
        <v>7.23482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108</v>
      </c>
      <c r="AT154" s="161" t="s">
        <v>170</v>
      </c>
      <c r="AU154" s="161" t="s">
        <v>84</v>
      </c>
      <c r="AY154" s="18" t="s">
        <v>168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82</v>
      </c>
      <c r="BK154" s="162">
        <f>ROUND(I154*H154,2)</f>
        <v>0</v>
      </c>
      <c r="BL154" s="18" t="s">
        <v>108</v>
      </c>
      <c r="BM154" s="161" t="s">
        <v>1874</v>
      </c>
    </row>
    <row r="155" spans="1:65" s="2" customFormat="1" ht="39">
      <c r="A155" s="33"/>
      <c r="B155" s="34"/>
      <c r="C155" s="33"/>
      <c r="D155" s="163" t="s">
        <v>175</v>
      </c>
      <c r="E155" s="33"/>
      <c r="F155" s="164" t="s">
        <v>1207</v>
      </c>
      <c r="G155" s="33"/>
      <c r="H155" s="33"/>
      <c r="I155" s="165"/>
      <c r="J155" s="33"/>
      <c r="K155" s="33"/>
      <c r="L155" s="34"/>
      <c r="M155" s="166"/>
      <c r="N155" s="167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175</v>
      </c>
      <c r="AU155" s="18" t="s">
        <v>84</v>
      </c>
    </row>
    <row r="156" spans="1:65" s="2" customFormat="1" ht="19.5">
      <c r="A156" s="33"/>
      <c r="B156" s="34"/>
      <c r="C156" s="33"/>
      <c r="D156" s="163" t="s">
        <v>177</v>
      </c>
      <c r="E156" s="33"/>
      <c r="F156" s="168" t="s">
        <v>1867</v>
      </c>
      <c r="G156" s="33"/>
      <c r="H156" s="33"/>
      <c r="I156" s="165"/>
      <c r="J156" s="33"/>
      <c r="K156" s="33"/>
      <c r="L156" s="34"/>
      <c r="M156" s="166"/>
      <c r="N156" s="167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177</v>
      </c>
      <c r="AU156" s="18" t="s">
        <v>84</v>
      </c>
    </row>
    <row r="157" spans="1:65" s="13" customFormat="1" ht="22.5">
      <c r="B157" s="169"/>
      <c r="D157" s="163" t="s">
        <v>179</v>
      </c>
      <c r="E157" s="170" t="s">
        <v>1</v>
      </c>
      <c r="F157" s="171" t="s">
        <v>1875</v>
      </c>
      <c r="H157" s="170" t="s">
        <v>1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179</v>
      </c>
      <c r="AU157" s="170" t="s">
        <v>84</v>
      </c>
      <c r="AV157" s="13" t="s">
        <v>82</v>
      </c>
      <c r="AW157" s="13" t="s">
        <v>31</v>
      </c>
      <c r="AX157" s="13" t="s">
        <v>75</v>
      </c>
      <c r="AY157" s="170" t="s">
        <v>168</v>
      </c>
    </row>
    <row r="158" spans="1:65" s="13" customFormat="1">
      <c r="B158" s="169"/>
      <c r="D158" s="163" t="s">
        <v>179</v>
      </c>
      <c r="E158" s="170" t="s">
        <v>1</v>
      </c>
      <c r="F158" s="171" t="s">
        <v>232</v>
      </c>
      <c r="H158" s="170" t="s">
        <v>1</v>
      </c>
      <c r="I158" s="172"/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179</v>
      </c>
      <c r="AU158" s="170" t="s">
        <v>84</v>
      </c>
      <c r="AV158" s="13" t="s">
        <v>82</v>
      </c>
      <c r="AW158" s="13" t="s">
        <v>31</v>
      </c>
      <c r="AX158" s="13" t="s">
        <v>75</v>
      </c>
      <c r="AY158" s="170" t="s">
        <v>168</v>
      </c>
    </row>
    <row r="159" spans="1:65" s="14" customFormat="1">
      <c r="B159" s="176"/>
      <c r="D159" s="163" t="s">
        <v>179</v>
      </c>
      <c r="E159" s="177" t="s">
        <v>1</v>
      </c>
      <c r="F159" s="178" t="s">
        <v>1876</v>
      </c>
      <c r="H159" s="179">
        <v>3.8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75</v>
      </c>
      <c r="AY159" s="177" t="s">
        <v>168</v>
      </c>
    </row>
    <row r="160" spans="1:65" s="14" customFormat="1" ht="22.5">
      <c r="B160" s="176"/>
      <c r="D160" s="163" t="s">
        <v>179</v>
      </c>
      <c r="E160" s="177" t="s">
        <v>1</v>
      </c>
      <c r="F160" s="178" t="s">
        <v>1877</v>
      </c>
      <c r="H160" s="179">
        <v>3.61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179</v>
      </c>
      <c r="AU160" s="177" t="s">
        <v>84</v>
      </c>
      <c r="AV160" s="14" t="s">
        <v>84</v>
      </c>
      <c r="AW160" s="14" t="s">
        <v>31</v>
      </c>
      <c r="AX160" s="14" t="s">
        <v>75</v>
      </c>
      <c r="AY160" s="177" t="s">
        <v>168</v>
      </c>
    </row>
    <row r="161" spans="1:65" s="14" customFormat="1" ht="22.5">
      <c r="B161" s="176"/>
      <c r="D161" s="163" t="s">
        <v>179</v>
      </c>
      <c r="E161" s="177" t="s">
        <v>1</v>
      </c>
      <c r="F161" s="178" t="s">
        <v>1878</v>
      </c>
      <c r="H161" s="179">
        <v>3.61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4" customFormat="1">
      <c r="B162" s="176"/>
      <c r="D162" s="163" t="s">
        <v>179</v>
      </c>
      <c r="E162" s="177" t="s">
        <v>1</v>
      </c>
      <c r="F162" s="178" t="s">
        <v>1879</v>
      </c>
      <c r="H162" s="179">
        <v>1.0449999999999999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14" customFormat="1">
      <c r="B163" s="176"/>
      <c r="D163" s="163" t="s">
        <v>179</v>
      </c>
      <c r="E163" s="177" t="s">
        <v>1</v>
      </c>
      <c r="F163" s="178" t="s">
        <v>1880</v>
      </c>
      <c r="H163" s="179">
        <v>3.61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75</v>
      </c>
      <c r="AY163" s="177" t="s">
        <v>168</v>
      </c>
    </row>
    <row r="164" spans="1:65" s="14" customFormat="1">
      <c r="B164" s="176"/>
      <c r="D164" s="163" t="s">
        <v>179</v>
      </c>
      <c r="E164" s="177" t="s">
        <v>1</v>
      </c>
      <c r="F164" s="178" t="s">
        <v>1881</v>
      </c>
      <c r="H164" s="179">
        <v>3.61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179</v>
      </c>
      <c r="AU164" s="177" t="s">
        <v>84</v>
      </c>
      <c r="AV164" s="14" t="s">
        <v>84</v>
      </c>
      <c r="AW164" s="14" t="s">
        <v>31</v>
      </c>
      <c r="AX164" s="14" t="s">
        <v>75</v>
      </c>
      <c r="AY164" s="177" t="s">
        <v>168</v>
      </c>
    </row>
    <row r="165" spans="1:65" s="14" customFormat="1">
      <c r="B165" s="176"/>
      <c r="D165" s="163" t="s">
        <v>179</v>
      </c>
      <c r="E165" s="177" t="s">
        <v>1</v>
      </c>
      <c r="F165" s="178" t="s">
        <v>1882</v>
      </c>
      <c r="H165" s="179">
        <v>3.61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179</v>
      </c>
      <c r="AU165" s="177" t="s">
        <v>84</v>
      </c>
      <c r="AV165" s="14" t="s">
        <v>84</v>
      </c>
      <c r="AW165" s="14" t="s">
        <v>31</v>
      </c>
      <c r="AX165" s="14" t="s">
        <v>75</v>
      </c>
      <c r="AY165" s="177" t="s">
        <v>168</v>
      </c>
    </row>
    <row r="166" spans="1:65" s="15" customFormat="1">
      <c r="B166" s="184"/>
      <c r="D166" s="163" t="s">
        <v>179</v>
      </c>
      <c r="E166" s="185" t="s">
        <v>1</v>
      </c>
      <c r="F166" s="186" t="s">
        <v>184</v>
      </c>
      <c r="H166" s="187">
        <v>22.895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179</v>
      </c>
      <c r="AU166" s="185" t="s">
        <v>84</v>
      </c>
      <c r="AV166" s="15" t="s">
        <v>108</v>
      </c>
      <c r="AW166" s="15" t="s">
        <v>31</v>
      </c>
      <c r="AX166" s="15" t="s">
        <v>82</v>
      </c>
      <c r="AY166" s="185" t="s">
        <v>168</v>
      </c>
    </row>
    <row r="167" spans="1:65" s="2" customFormat="1" ht="24.2" customHeight="1">
      <c r="A167" s="33"/>
      <c r="B167" s="149"/>
      <c r="C167" s="150" t="s">
        <v>226</v>
      </c>
      <c r="D167" s="150" t="s">
        <v>170</v>
      </c>
      <c r="E167" s="151" t="s">
        <v>199</v>
      </c>
      <c r="F167" s="152" t="s">
        <v>200</v>
      </c>
      <c r="G167" s="153" t="s">
        <v>173</v>
      </c>
      <c r="H167" s="154">
        <v>16.875</v>
      </c>
      <c r="I167" s="155"/>
      <c r="J167" s="156">
        <f>ROUND(I167*H167,2)</f>
        <v>0</v>
      </c>
      <c r="K167" s="152" t="s">
        <v>187</v>
      </c>
      <c r="L167" s="34"/>
      <c r="M167" s="157" t="s">
        <v>1</v>
      </c>
      <c r="N167" s="158" t="s">
        <v>40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0.28999999999999998</v>
      </c>
      <c r="T167" s="160">
        <f>S167*H167</f>
        <v>4.8937499999999998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108</v>
      </c>
      <c r="AT167" s="161" t="s">
        <v>170</v>
      </c>
      <c r="AU167" s="161" t="s">
        <v>84</v>
      </c>
      <c r="AY167" s="18" t="s">
        <v>168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82</v>
      </c>
      <c r="BK167" s="162">
        <f>ROUND(I167*H167,2)</f>
        <v>0</v>
      </c>
      <c r="BL167" s="18" t="s">
        <v>108</v>
      </c>
      <c r="BM167" s="161" t="s">
        <v>1883</v>
      </c>
    </row>
    <row r="168" spans="1:65" s="2" customFormat="1" ht="39">
      <c r="A168" s="33"/>
      <c r="B168" s="34"/>
      <c r="C168" s="33"/>
      <c r="D168" s="163" t="s">
        <v>175</v>
      </c>
      <c r="E168" s="33"/>
      <c r="F168" s="164" t="s">
        <v>202</v>
      </c>
      <c r="G168" s="33"/>
      <c r="H168" s="33"/>
      <c r="I168" s="165"/>
      <c r="J168" s="33"/>
      <c r="K168" s="33"/>
      <c r="L168" s="34"/>
      <c r="M168" s="166"/>
      <c r="N168" s="167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175</v>
      </c>
      <c r="AU168" s="18" t="s">
        <v>84</v>
      </c>
    </row>
    <row r="169" spans="1:65" s="2" customFormat="1" ht="19.5">
      <c r="A169" s="33"/>
      <c r="B169" s="34"/>
      <c r="C169" s="33"/>
      <c r="D169" s="163" t="s">
        <v>177</v>
      </c>
      <c r="E169" s="33"/>
      <c r="F169" s="168" t="s">
        <v>1189</v>
      </c>
      <c r="G169" s="33"/>
      <c r="H169" s="33"/>
      <c r="I169" s="165"/>
      <c r="J169" s="33"/>
      <c r="K169" s="33"/>
      <c r="L169" s="34"/>
      <c r="M169" s="166"/>
      <c r="N169" s="167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177</v>
      </c>
      <c r="AU169" s="18" t="s">
        <v>84</v>
      </c>
    </row>
    <row r="170" spans="1:65" s="13" customFormat="1">
      <c r="B170" s="169"/>
      <c r="D170" s="163" t="s">
        <v>179</v>
      </c>
      <c r="E170" s="170" t="s">
        <v>1</v>
      </c>
      <c r="F170" s="171" t="s">
        <v>1217</v>
      </c>
      <c r="H170" s="170" t="s">
        <v>1</v>
      </c>
      <c r="I170" s="172"/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179</v>
      </c>
      <c r="AU170" s="170" t="s">
        <v>84</v>
      </c>
      <c r="AV170" s="13" t="s">
        <v>82</v>
      </c>
      <c r="AW170" s="13" t="s">
        <v>31</v>
      </c>
      <c r="AX170" s="13" t="s">
        <v>75</v>
      </c>
      <c r="AY170" s="170" t="s">
        <v>168</v>
      </c>
    </row>
    <row r="171" spans="1:65" s="13" customFormat="1">
      <c r="B171" s="169"/>
      <c r="D171" s="163" t="s">
        <v>179</v>
      </c>
      <c r="E171" s="170" t="s">
        <v>1</v>
      </c>
      <c r="F171" s="171" t="s">
        <v>204</v>
      </c>
      <c r="H171" s="170" t="s">
        <v>1</v>
      </c>
      <c r="I171" s="172"/>
      <c r="L171" s="169"/>
      <c r="M171" s="173"/>
      <c r="N171" s="174"/>
      <c r="O171" s="174"/>
      <c r="P171" s="174"/>
      <c r="Q171" s="174"/>
      <c r="R171" s="174"/>
      <c r="S171" s="174"/>
      <c r="T171" s="175"/>
      <c r="AT171" s="170" t="s">
        <v>179</v>
      </c>
      <c r="AU171" s="170" t="s">
        <v>84</v>
      </c>
      <c r="AV171" s="13" t="s">
        <v>82</v>
      </c>
      <c r="AW171" s="13" t="s">
        <v>31</v>
      </c>
      <c r="AX171" s="13" t="s">
        <v>75</v>
      </c>
      <c r="AY171" s="170" t="s">
        <v>168</v>
      </c>
    </row>
    <row r="172" spans="1:65" s="13" customFormat="1">
      <c r="B172" s="169"/>
      <c r="D172" s="163" t="s">
        <v>179</v>
      </c>
      <c r="E172" s="170" t="s">
        <v>1</v>
      </c>
      <c r="F172" s="171" t="s">
        <v>1559</v>
      </c>
      <c r="H172" s="170" t="s">
        <v>1</v>
      </c>
      <c r="I172" s="172"/>
      <c r="L172" s="169"/>
      <c r="M172" s="173"/>
      <c r="N172" s="174"/>
      <c r="O172" s="174"/>
      <c r="P172" s="174"/>
      <c r="Q172" s="174"/>
      <c r="R172" s="174"/>
      <c r="S172" s="174"/>
      <c r="T172" s="175"/>
      <c r="AT172" s="170" t="s">
        <v>179</v>
      </c>
      <c r="AU172" s="170" t="s">
        <v>84</v>
      </c>
      <c r="AV172" s="13" t="s">
        <v>82</v>
      </c>
      <c r="AW172" s="13" t="s">
        <v>31</v>
      </c>
      <c r="AX172" s="13" t="s">
        <v>75</v>
      </c>
      <c r="AY172" s="170" t="s">
        <v>168</v>
      </c>
    </row>
    <row r="173" spans="1:65" s="14" customFormat="1">
      <c r="B173" s="176"/>
      <c r="D173" s="163" t="s">
        <v>179</v>
      </c>
      <c r="E173" s="177" t="s">
        <v>1</v>
      </c>
      <c r="F173" s="178" t="s">
        <v>1884</v>
      </c>
      <c r="H173" s="179">
        <v>3</v>
      </c>
      <c r="I173" s="180"/>
      <c r="L173" s="176"/>
      <c r="M173" s="181"/>
      <c r="N173" s="182"/>
      <c r="O173" s="182"/>
      <c r="P173" s="182"/>
      <c r="Q173" s="182"/>
      <c r="R173" s="182"/>
      <c r="S173" s="182"/>
      <c r="T173" s="183"/>
      <c r="AT173" s="177" t="s">
        <v>179</v>
      </c>
      <c r="AU173" s="177" t="s">
        <v>84</v>
      </c>
      <c r="AV173" s="14" t="s">
        <v>84</v>
      </c>
      <c r="AW173" s="14" t="s">
        <v>31</v>
      </c>
      <c r="AX173" s="14" t="s">
        <v>75</v>
      </c>
      <c r="AY173" s="177" t="s">
        <v>168</v>
      </c>
    </row>
    <row r="174" spans="1:65" s="14" customFormat="1" ht="22.5">
      <c r="B174" s="176"/>
      <c r="D174" s="163" t="s">
        <v>179</v>
      </c>
      <c r="E174" s="177" t="s">
        <v>1</v>
      </c>
      <c r="F174" s="178" t="s">
        <v>1885</v>
      </c>
      <c r="H174" s="179">
        <v>2.25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75</v>
      </c>
      <c r="AY174" s="177" t="s">
        <v>168</v>
      </c>
    </row>
    <row r="175" spans="1:65" s="14" customFormat="1" ht="22.5">
      <c r="B175" s="176"/>
      <c r="D175" s="163" t="s">
        <v>179</v>
      </c>
      <c r="E175" s="177" t="s">
        <v>1</v>
      </c>
      <c r="F175" s="178" t="s">
        <v>1886</v>
      </c>
      <c r="H175" s="179">
        <v>2.25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179</v>
      </c>
      <c r="AU175" s="177" t="s">
        <v>84</v>
      </c>
      <c r="AV175" s="14" t="s">
        <v>84</v>
      </c>
      <c r="AW175" s="14" t="s">
        <v>31</v>
      </c>
      <c r="AX175" s="14" t="s">
        <v>75</v>
      </c>
      <c r="AY175" s="177" t="s">
        <v>168</v>
      </c>
    </row>
    <row r="176" spans="1:65" s="14" customFormat="1">
      <c r="B176" s="176"/>
      <c r="D176" s="163" t="s">
        <v>179</v>
      </c>
      <c r="E176" s="177" t="s">
        <v>1</v>
      </c>
      <c r="F176" s="178" t="s">
        <v>1887</v>
      </c>
      <c r="H176" s="179">
        <v>0.82499999999999996</v>
      </c>
      <c r="I176" s="180"/>
      <c r="L176" s="176"/>
      <c r="M176" s="181"/>
      <c r="N176" s="182"/>
      <c r="O176" s="182"/>
      <c r="P176" s="182"/>
      <c r="Q176" s="182"/>
      <c r="R176" s="182"/>
      <c r="S176" s="182"/>
      <c r="T176" s="183"/>
      <c r="AT176" s="177" t="s">
        <v>179</v>
      </c>
      <c r="AU176" s="177" t="s">
        <v>84</v>
      </c>
      <c r="AV176" s="14" t="s">
        <v>84</v>
      </c>
      <c r="AW176" s="14" t="s">
        <v>31</v>
      </c>
      <c r="AX176" s="14" t="s">
        <v>75</v>
      </c>
      <c r="AY176" s="177" t="s">
        <v>168</v>
      </c>
    </row>
    <row r="177" spans="1:65" s="14" customFormat="1">
      <c r="B177" s="176"/>
      <c r="D177" s="163" t="s">
        <v>179</v>
      </c>
      <c r="E177" s="177" t="s">
        <v>1</v>
      </c>
      <c r="F177" s="178" t="s">
        <v>1888</v>
      </c>
      <c r="H177" s="179">
        <v>2.85</v>
      </c>
      <c r="I177" s="180"/>
      <c r="L177" s="176"/>
      <c r="M177" s="181"/>
      <c r="N177" s="182"/>
      <c r="O177" s="182"/>
      <c r="P177" s="182"/>
      <c r="Q177" s="182"/>
      <c r="R177" s="182"/>
      <c r="S177" s="182"/>
      <c r="T177" s="183"/>
      <c r="AT177" s="177" t="s">
        <v>179</v>
      </c>
      <c r="AU177" s="177" t="s">
        <v>84</v>
      </c>
      <c r="AV177" s="14" t="s">
        <v>84</v>
      </c>
      <c r="AW177" s="14" t="s">
        <v>31</v>
      </c>
      <c r="AX177" s="14" t="s">
        <v>75</v>
      </c>
      <c r="AY177" s="177" t="s">
        <v>168</v>
      </c>
    </row>
    <row r="178" spans="1:65" s="14" customFormat="1">
      <c r="B178" s="176"/>
      <c r="D178" s="163" t="s">
        <v>179</v>
      </c>
      <c r="E178" s="177" t="s">
        <v>1</v>
      </c>
      <c r="F178" s="178" t="s">
        <v>1889</v>
      </c>
      <c r="H178" s="179">
        <v>2.85</v>
      </c>
      <c r="I178" s="180"/>
      <c r="L178" s="176"/>
      <c r="M178" s="181"/>
      <c r="N178" s="182"/>
      <c r="O178" s="182"/>
      <c r="P178" s="182"/>
      <c r="Q178" s="182"/>
      <c r="R178" s="182"/>
      <c r="S178" s="182"/>
      <c r="T178" s="183"/>
      <c r="AT178" s="177" t="s">
        <v>179</v>
      </c>
      <c r="AU178" s="177" t="s">
        <v>84</v>
      </c>
      <c r="AV178" s="14" t="s">
        <v>84</v>
      </c>
      <c r="AW178" s="14" t="s">
        <v>31</v>
      </c>
      <c r="AX178" s="14" t="s">
        <v>75</v>
      </c>
      <c r="AY178" s="177" t="s">
        <v>168</v>
      </c>
    </row>
    <row r="179" spans="1:65" s="14" customFormat="1">
      <c r="B179" s="176"/>
      <c r="D179" s="163" t="s">
        <v>179</v>
      </c>
      <c r="E179" s="177" t="s">
        <v>1</v>
      </c>
      <c r="F179" s="178" t="s">
        <v>1890</v>
      </c>
      <c r="H179" s="179">
        <v>2.85</v>
      </c>
      <c r="I179" s="180"/>
      <c r="L179" s="176"/>
      <c r="M179" s="181"/>
      <c r="N179" s="182"/>
      <c r="O179" s="182"/>
      <c r="P179" s="182"/>
      <c r="Q179" s="182"/>
      <c r="R179" s="182"/>
      <c r="S179" s="182"/>
      <c r="T179" s="183"/>
      <c r="AT179" s="177" t="s">
        <v>179</v>
      </c>
      <c r="AU179" s="177" t="s">
        <v>84</v>
      </c>
      <c r="AV179" s="14" t="s">
        <v>84</v>
      </c>
      <c r="AW179" s="14" t="s">
        <v>31</v>
      </c>
      <c r="AX179" s="14" t="s">
        <v>75</v>
      </c>
      <c r="AY179" s="177" t="s">
        <v>168</v>
      </c>
    </row>
    <row r="180" spans="1:65" s="15" customFormat="1">
      <c r="B180" s="184"/>
      <c r="D180" s="163" t="s">
        <v>179</v>
      </c>
      <c r="E180" s="185" t="s">
        <v>1</v>
      </c>
      <c r="F180" s="186" t="s">
        <v>184</v>
      </c>
      <c r="H180" s="187">
        <v>16.875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179</v>
      </c>
      <c r="AU180" s="185" t="s">
        <v>84</v>
      </c>
      <c r="AV180" s="15" t="s">
        <v>108</v>
      </c>
      <c r="AW180" s="15" t="s">
        <v>31</v>
      </c>
      <c r="AX180" s="15" t="s">
        <v>82</v>
      </c>
      <c r="AY180" s="185" t="s">
        <v>168</v>
      </c>
    </row>
    <row r="181" spans="1:65" s="2" customFormat="1" ht="24.2" customHeight="1">
      <c r="A181" s="33"/>
      <c r="B181" s="149"/>
      <c r="C181" s="150" t="s">
        <v>244</v>
      </c>
      <c r="D181" s="150" t="s">
        <v>170</v>
      </c>
      <c r="E181" s="151" t="s">
        <v>218</v>
      </c>
      <c r="F181" s="152" t="s">
        <v>200</v>
      </c>
      <c r="G181" s="153" t="s">
        <v>173</v>
      </c>
      <c r="H181" s="154">
        <v>32.29</v>
      </c>
      <c r="I181" s="155"/>
      <c r="J181" s="156">
        <f>ROUND(I181*H181,2)</f>
        <v>0</v>
      </c>
      <c r="K181" s="152" t="s">
        <v>1</v>
      </c>
      <c r="L181" s="34"/>
      <c r="M181" s="157" t="s">
        <v>1</v>
      </c>
      <c r="N181" s="158" t="s">
        <v>40</v>
      </c>
      <c r="O181" s="59"/>
      <c r="P181" s="159">
        <f>O181*H181</f>
        <v>0</v>
      </c>
      <c r="Q181" s="159">
        <v>0</v>
      </c>
      <c r="R181" s="159">
        <f>Q181*H181</f>
        <v>0</v>
      </c>
      <c r="S181" s="159">
        <v>0.28999999999999998</v>
      </c>
      <c r="T181" s="160">
        <f>S181*H181</f>
        <v>9.3640999999999988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108</v>
      </c>
      <c r="AT181" s="161" t="s">
        <v>170</v>
      </c>
      <c r="AU181" s="161" t="s">
        <v>84</v>
      </c>
      <c r="AY181" s="18" t="s">
        <v>168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82</v>
      </c>
      <c r="BK181" s="162">
        <f>ROUND(I181*H181,2)</f>
        <v>0</v>
      </c>
      <c r="BL181" s="18" t="s">
        <v>108</v>
      </c>
      <c r="BM181" s="161" t="s">
        <v>1891</v>
      </c>
    </row>
    <row r="182" spans="1:65" s="2" customFormat="1" ht="39">
      <c r="A182" s="33"/>
      <c r="B182" s="34"/>
      <c r="C182" s="33"/>
      <c r="D182" s="163" t="s">
        <v>175</v>
      </c>
      <c r="E182" s="33"/>
      <c r="F182" s="164" t="s">
        <v>202</v>
      </c>
      <c r="G182" s="33"/>
      <c r="H182" s="33"/>
      <c r="I182" s="165"/>
      <c r="J182" s="33"/>
      <c r="K182" s="33"/>
      <c r="L182" s="34"/>
      <c r="M182" s="166"/>
      <c r="N182" s="167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175</v>
      </c>
      <c r="AU182" s="18" t="s">
        <v>84</v>
      </c>
    </row>
    <row r="183" spans="1:65" s="13" customFormat="1" ht="22.5">
      <c r="B183" s="169"/>
      <c r="D183" s="163" t="s">
        <v>179</v>
      </c>
      <c r="E183" s="170" t="s">
        <v>1</v>
      </c>
      <c r="F183" s="171" t="s">
        <v>203</v>
      </c>
      <c r="H183" s="170" t="s">
        <v>1</v>
      </c>
      <c r="I183" s="172"/>
      <c r="L183" s="169"/>
      <c r="M183" s="173"/>
      <c r="N183" s="174"/>
      <c r="O183" s="174"/>
      <c r="P183" s="174"/>
      <c r="Q183" s="174"/>
      <c r="R183" s="174"/>
      <c r="S183" s="174"/>
      <c r="T183" s="175"/>
      <c r="AT183" s="170" t="s">
        <v>179</v>
      </c>
      <c r="AU183" s="170" t="s">
        <v>84</v>
      </c>
      <c r="AV183" s="13" t="s">
        <v>82</v>
      </c>
      <c r="AW183" s="13" t="s">
        <v>31</v>
      </c>
      <c r="AX183" s="13" t="s">
        <v>75</v>
      </c>
      <c r="AY183" s="170" t="s">
        <v>168</v>
      </c>
    </row>
    <row r="184" spans="1:65" s="13" customFormat="1">
      <c r="B184" s="169"/>
      <c r="D184" s="163" t="s">
        <v>179</v>
      </c>
      <c r="E184" s="170" t="s">
        <v>1</v>
      </c>
      <c r="F184" s="171" t="s">
        <v>1227</v>
      </c>
      <c r="H184" s="170" t="s">
        <v>1</v>
      </c>
      <c r="I184" s="172"/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179</v>
      </c>
      <c r="AU184" s="170" t="s">
        <v>84</v>
      </c>
      <c r="AV184" s="13" t="s">
        <v>82</v>
      </c>
      <c r="AW184" s="13" t="s">
        <v>31</v>
      </c>
      <c r="AX184" s="13" t="s">
        <v>75</v>
      </c>
      <c r="AY184" s="170" t="s">
        <v>168</v>
      </c>
    </row>
    <row r="185" spans="1:65" s="14" customFormat="1">
      <c r="B185" s="176"/>
      <c r="D185" s="163" t="s">
        <v>179</v>
      </c>
      <c r="E185" s="177" t="s">
        <v>1</v>
      </c>
      <c r="F185" s="178" t="s">
        <v>1892</v>
      </c>
      <c r="H185" s="179">
        <v>1.5</v>
      </c>
      <c r="I185" s="180"/>
      <c r="L185" s="176"/>
      <c r="M185" s="181"/>
      <c r="N185" s="182"/>
      <c r="O185" s="182"/>
      <c r="P185" s="182"/>
      <c r="Q185" s="182"/>
      <c r="R185" s="182"/>
      <c r="S185" s="182"/>
      <c r="T185" s="183"/>
      <c r="AT185" s="177" t="s">
        <v>179</v>
      </c>
      <c r="AU185" s="177" t="s">
        <v>84</v>
      </c>
      <c r="AV185" s="14" t="s">
        <v>84</v>
      </c>
      <c r="AW185" s="14" t="s">
        <v>31</v>
      </c>
      <c r="AX185" s="14" t="s">
        <v>75</v>
      </c>
      <c r="AY185" s="177" t="s">
        <v>168</v>
      </c>
    </row>
    <row r="186" spans="1:65" s="14" customFormat="1">
      <c r="B186" s="176"/>
      <c r="D186" s="163" t="s">
        <v>179</v>
      </c>
      <c r="E186" s="177" t="s">
        <v>1</v>
      </c>
      <c r="F186" s="178" t="s">
        <v>1893</v>
      </c>
      <c r="H186" s="179">
        <v>7.95</v>
      </c>
      <c r="I186" s="180"/>
      <c r="L186" s="176"/>
      <c r="M186" s="181"/>
      <c r="N186" s="182"/>
      <c r="O186" s="182"/>
      <c r="P186" s="182"/>
      <c r="Q186" s="182"/>
      <c r="R186" s="182"/>
      <c r="S186" s="182"/>
      <c r="T186" s="183"/>
      <c r="AT186" s="177" t="s">
        <v>179</v>
      </c>
      <c r="AU186" s="177" t="s">
        <v>84</v>
      </c>
      <c r="AV186" s="14" t="s">
        <v>84</v>
      </c>
      <c r="AW186" s="14" t="s">
        <v>31</v>
      </c>
      <c r="AX186" s="14" t="s">
        <v>75</v>
      </c>
      <c r="AY186" s="177" t="s">
        <v>168</v>
      </c>
    </row>
    <row r="187" spans="1:65" s="14" customFormat="1">
      <c r="B187" s="176"/>
      <c r="D187" s="163" t="s">
        <v>179</v>
      </c>
      <c r="E187" s="177" t="s">
        <v>1</v>
      </c>
      <c r="F187" s="178" t="s">
        <v>1894</v>
      </c>
      <c r="H187" s="179">
        <v>1.8</v>
      </c>
      <c r="I187" s="180"/>
      <c r="L187" s="176"/>
      <c r="M187" s="181"/>
      <c r="N187" s="182"/>
      <c r="O187" s="182"/>
      <c r="P187" s="182"/>
      <c r="Q187" s="182"/>
      <c r="R187" s="182"/>
      <c r="S187" s="182"/>
      <c r="T187" s="183"/>
      <c r="AT187" s="177" t="s">
        <v>179</v>
      </c>
      <c r="AU187" s="177" t="s">
        <v>84</v>
      </c>
      <c r="AV187" s="14" t="s">
        <v>84</v>
      </c>
      <c r="AW187" s="14" t="s">
        <v>31</v>
      </c>
      <c r="AX187" s="14" t="s">
        <v>75</v>
      </c>
      <c r="AY187" s="177" t="s">
        <v>168</v>
      </c>
    </row>
    <row r="188" spans="1:65" s="14" customFormat="1">
      <c r="B188" s="176"/>
      <c r="D188" s="163" t="s">
        <v>179</v>
      </c>
      <c r="E188" s="177" t="s">
        <v>1</v>
      </c>
      <c r="F188" s="178" t="s">
        <v>1895</v>
      </c>
      <c r="H188" s="179">
        <v>1.8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14" customFormat="1">
      <c r="B189" s="176"/>
      <c r="D189" s="163" t="s">
        <v>179</v>
      </c>
      <c r="E189" s="177" t="s">
        <v>1</v>
      </c>
      <c r="F189" s="178" t="s">
        <v>1896</v>
      </c>
      <c r="H189" s="179">
        <v>10.95</v>
      </c>
      <c r="I189" s="180"/>
      <c r="L189" s="176"/>
      <c r="M189" s="181"/>
      <c r="N189" s="182"/>
      <c r="O189" s="182"/>
      <c r="P189" s="182"/>
      <c r="Q189" s="182"/>
      <c r="R189" s="182"/>
      <c r="S189" s="182"/>
      <c r="T189" s="183"/>
      <c r="AT189" s="177" t="s">
        <v>179</v>
      </c>
      <c r="AU189" s="177" t="s">
        <v>84</v>
      </c>
      <c r="AV189" s="14" t="s">
        <v>84</v>
      </c>
      <c r="AW189" s="14" t="s">
        <v>31</v>
      </c>
      <c r="AX189" s="14" t="s">
        <v>75</v>
      </c>
      <c r="AY189" s="177" t="s">
        <v>168</v>
      </c>
    </row>
    <row r="190" spans="1:65" s="14" customFormat="1" ht="22.5">
      <c r="B190" s="176"/>
      <c r="D190" s="163" t="s">
        <v>179</v>
      </c>
      <c r="E190" s="177" t="s">
        <v>1</v>
      </c>
      <c r="F190" s="178" t="s">
        <v>1897</v>
      </c>
      <c r="H190" s="179">
        <v>8.2899999999999991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179</v>
      </c>
      <c r="AU190" s="177" t="s">
        <v>84</v>
      </c>
      <c r="AV190" s="14" t="s">
        <v>84</v>
      </c>
      <c r="AW190" s="14" t="s">
        <v>31</v>
      </c>
      <c r="AX190" s="14" t="s">
        <v>75</v>
      </c>
      <c r="AY190" s="177" t="s">
        <v>168</v>
      </c>
    </row>
    <row r="191" spans="1:65" s="15" customFormat="1">
      <c r="B191" s="184"/>
      <c r="D191" s="163" t="s">
        <v>179</v>
      </c>
      <c r="E191" s="185" t="s">
        <v>1</v>
      </c>
      <c r="F191" s="186" t="s">
        <v>184</v>
      </c>
      <c r="H191" s="187">
        <v>32.29</v>
      </c>
      <c r="I191" s="188"/>
      <c r="L191" s="184"/>
      <c r="M191" s="189"/>
      <c r="N191" s="190"/>
      <c r="O191" s="190"/>
      <c r="P191" s="190"/>
      <c r="Q191" s="190"/>
      <c r="R191" s="190"/>
      <c r="S191" s="190"/>
      <c r="T191" s="191"/>
      <c r="AT191" s="185" t="s">
        <v>179</v>
      </c>
      <c r="AU191" s="185" t="s">
        <v>84</v>
      </c>
      <c r="AV191" s="15" t="s">
        <v>108</v>
      </c>
      <c r="AW191" s="15" t="s">
        <v>31</v>
      </c>
      <c r="AX191" s="15" t="s">
        <v>82</v>
      </c>
      <c r="AY191" s="185" t="s">
        <v>168</v>
      </c>
    </row>
    <row r="192" spans="1:65" s="2" customFormat="1" ht="24.2" customHeight="1">
      <c r="A192" s="33"/>
      <c r="B192" s="149"/>
      <c r="C192" s="150" t="s">
        <v>251</v>
      </c>
      <c r="D192" s="150" t="s">
        <v>170</v>
      </c>
      <c r="E192" s="151" t="s">
        <v>1236</v>
      </c>
      <c r="F192" s="152" t="s">
        <v>200</v>
      </c>
      <c r="G192" s="153" t="s">
        <v>173</v>
      </c>
      <c r="H192" s="154">
        <v>63.744999999999997</v>
      </c>
      <c r="I192" s="155"/>
      <c r="J192" s="156">
        <f>ROUND(I192*H192,2)</f>
        <v>0</v>
      </c>
      <c r="K192" s="152" t="s">
        <v>1</v>
      </c>
      <c r="L192" s="34"/>
      <c r="M192" s="157" t="s">
        <v>1</v>
      </c>
      <c r="N192" s="158" t="s">
        <v>40</v>
      </c>
      <c r="O192" s="59"/>
      <c r="P192" s="159">
        <f>O192*H192</f>
        <v>0</v>
      </c>
      <c r="Q192" s="159">
        <v>0</v>
      </c>
      <c r="R192" s="159">
        <f>Q192*H192</f>
        <v>0</v>
      </c>
      <c r="S192" s="159">
        <v>0.28999999999999998</v>
      </c>
      <c r="T192" s="160">
        <f>S192*H192</f>
        <v>18.486049999999999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1" t="s">
        <v>108</v>
      </c>
      <c r="AT192" s="161" t="s">
        <v>170</v>
      </c>
      <c r="AU192" s="161" t="s">
        <v>84</v>
      </c>
      <c r="AY192" s="18" t="s">
        <v>168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8" t="s">
        <v>82</v>
      </c>
      <c r="BK192" s="162">
        <f>ROUND(I192*H192,2)</f>
        <v>0</v>
      </c>
      <c r="BL192" s="18" t="s">
        <v>108</v>
      </c>
      <c r="BM192" s="161" t="s">
        <v>1898</v>
      </c>
    </row>
    <row r="193" spans="1:65" s="2" customFormat="1" ht="39">
      <c r="A193" s="33"/>
      <c r="B193" s="34"/>
      <c r="C193" s="33"/>
      <c r="D193" s="163" t="s">
        <v>175</v>
      </c>
      <c r="E193" s="33"/>
      <c r="F193" s="164" t="s">
        <v>202</v>
      </c>
      <c r="G193" s="33"/>
      <c r="H193" s="33"/>
      <c r="I193" s="165"/>
      <c r="J193" s="33"/>
      <c r="K193" s="33"/>
      <c r="L193" s="34"/>
      <c r="M193" s="166"/>
      <c r="N193" s="167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175</v>
      </c>
      <c r="AU193" s="18" t="s">
        <v>84</v>
      </c>
    </row>
    <row r="194" spans="1:65" s="13" customFormat="1" ht="22.5">
      <c r="B194" s="169"/>
      <c r="D194" s="163" t="s">
        <v>179</v>
      </c>
      <c r="E194" s="170" t="s">
        <v>1</v>
      </c>
      <c r="F194" s="171" t="s">
        <v>220</v>
      </c>
      <c r="H194" s="170" t="s">
        <v>1</v>
      </c>
      <c r="I194" s="172"/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179</v>
      </c>
      <c r="AU194" s="170" t="s">
        <v>84</v>
      </c>
      <c r="AV194" s="13" t="s">
        <v>82</v>
      </c>
      <c r="AW194" s="13" t="s">
        <v>31</v>
      </c>
      <c r="AX194" s="13" t="s">
        <v>75</v>
      </c>
      <c r="AY194" s="170" t="s">
        <v>168</v>
      </c>
    </row>
    <row r="195" spans="1:65" s="14" customFormat="1">
      <c r="B195" s="176"/>
      <c r="D195" s="163" t="s">
        <v>179</v>
      </c>
      <c r="E195" s="177" t="s">
        <v>1</v>
      </c>
      <c r="F195" s="178" t="s">
        <v>1899</v>
      </c>
      <c r="H195" s="179">
        <v>40.85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179</v>
      </c>
      <c r="AU195" s="177" t="s">
        <v>84</v>
      </c>
      <c r="AV195" s="14" t="s">
        <v>84</v>
      </c>
      <c r="AW195" s="14" t="s">
        <v>31</v>
      </c>
      <c r="AX195" s="14" t="s">
        <v>75</v>
      </c>
      <c r="AY195" s="177" t="s">
        <v>168</v>
      </c>
    </row>
    <row r="196" spans="1:65" s="14" customFormat="1">
      <c r="B196" s="176"/>
      <c r="D196" s="163" t="s">
        <v>179</v>
      </c>
      <c r="E196" s="177" t="s">
        <v>1</v>
      </c>
      <c r="F196" s="178" t="s">
        <v>1900</v>
      </c>
      <c r="H196" s="179">
        <v>22.895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7" t="s">
        <v>179</v>
      </c>
      <c r="AU196" s="177" t="s">
        <v>84</v>
      </c>
      <c r="AV196" s="14" t="s">
        <v>84</v>
      </c>
      <c r="AW196" s="14" t="s">
        <v>31</v>
      </c>
      <c r="AX196" s="14" t="s">
        <v>75</v>
      </c>
      <c r="AY196" s="177" t="s">
        <v>168</v>
      </c>
    </row>
    <row r="197" spans="1:65" s="15" customFormat="1">
      <c r="B197" s="184"/>
      <c r="D197" s="163" t="s">
        <v>179</v>
      </c>
      <c r="E197" s="185" t="s">
        <v>1</v>
      </c>
      <c r="F197" s="186" t="s">
        <v>184</v>
      </c>
      <c r="H197" s="187">
        <v>63.745000000000005</v>
      </c>
      <c r="I197" s="188"/>
      <c r="L197" s="184"/>
      <c r="M197" s="189"/>
      <c r="N197" s="190"/>
      <c r="O197" s="190"/>
      <c r="P197" s="190"/>
      <c r="Q197" s="190"/>
      <c r="R197" s="190"/>
      <c r="S197" s="190"/>
      <c r="T197" s="191"/>
      <c r="AT197" s="185" t="s">
        <v>179</v>
      </c>
      <c r="AU197" s="185" t="s">
        <v>84</v>
      </c>
      <c r="AV197" s="15" t="s">
        <v>108</v>
      </c>
      <c r="AW197" s="15" t="s">
        <v>31</v>
      </c>
      <c r="AX197" s="15" t="s">
        <v>82</v>
      </c>
      <c r="AY197" s="185" t="s">
        <v>168</v>
      </c>
    </row>
    <row r="198" spans="1:65" s="2" customFormat="1" ht="24.2" customHeight="1">
      <c r="A198" s="33"/>
      <c r="B198" s="149"/>
      <c r="C198" s="150" t="s">
        <v>259</v>
      </c>
      <c r="D198" s="150" t="s">
        <v>170</v>
      </c>
      <c r="E198" s="151" t="s">
        <v>222</v>
      </c>
      <c r="F198" s="152" t="s">
        <v>223</v>
      </c>
      <c r="G198" s="153" t="s">
        <v>173</v>
      </c>
      <c r="H198" s="154">
        <v>40.85</v>
      </c>
      <c r="I198" s="155"/>
      <c r="J198" s="156">
        <f>ROUND(I198*H198,2)</f>
        <v>0</v>
      </c>
      <c r="K198" s="152" t="s">
        <v>187</v>
      </c>
      <c r="L198" s="34"/>
      <c r="M198" s="157" t="s">
        <v>1</v>
      </c>
      <c r="N198" s="158" t="s">
        <v>40</v>
      </c>
      <c r="O198" s="59"/>
      <c r="P198" s="159">
        <f>O198*H198</f>
        <v>0</v>
      </c>
      <c r="Q198" s="159">
        <v>0</v>
      </c>
      <c r="R198" s="159">
        <f>Q198*H198</f>
        <v>0</v>
      </c>
      <c r="S198" s="159">
        <v>0.22</v>
      </c>
      <c r="T198" s="160">
        <f>S198*H198</f>
        <v>8.9870000000000001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108</v>
      </c>
      <c r="AT198" s="161" t="s">
        <v>170</v>
      </c>
      <c r="AU198" s="161" t="s">
        <v>84</v>
      </c>
      <c r="AY198" s="18" t="s">
        <v>168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82</v>
      </c>
      <c r="BK198" s="162">
        <f>ROUND(I198*H198,2)</f>
        <v>0</v>
      </c>
      <c r="BL198" s="18" t="s">
        <v>108</v>
      </c>
      <c r="BM198" s="161" t="s">
        <v>224</v>
      </c>
    </row>
    <row r="199" spans="1:65" s="2" customFormat="1" ht="39">
      <c r="A199" s="33"/>
      <c r="B199" s="34"/>
      <c r="C199" s="33"/>
      <c r="D199" s="163" t="s">
        <v>175</v>
      </c>
      <c r="E199" s="33"/>
      <c r="F199" s="164" t="s">
        <v>225</v>
      </c>
      <c r="G199" s="33"/>
      <c r="H199" s="33"/>
      <c r="I199" s="165"/>
      <c r="J199" s="33"/>
      <c r="K199" s="33"/>
      <c r="L199" s="34"/>
      <c r="M199" s="166"/>
      <c r="N199" s="167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175</v>
      </c>
      <c r="AU199" s="18" t="s">
        <v>84</v>
      </c>
    </row>
    <row r="200" spans="1:65" s="2" customFormat="1" ht="37.9" customHeight="1">
      <c r="A200" s="33"/>
      <c r="B200" s="149"/>
      <c r="C200" s="150" t="s">
        <v>266</v>
      </c>
      <c r="D200" s="150" t="s">
        <v>170</v>
      </c>
      <c r="E200" s="151" t="s">
        <v>227</v>
      </c>
      <c r="F200" s="152" t="s">
        <v>228</v>
      </c>
      <c r="G200" s="153" t="s">
        <v>173</v>
      </c>
      <c r="H200" s="154">
        <v>40.85</v>
      </c>
      <c r="I200" s="155"/>
      <c r="J200" s="156">
        <f>ROUND(I200*H200,2)</f>
        <v>0</v>
      </c>
      <c r="K200" s="152" t="s">
        <v>187</v>
      </c>
      <c r="L200" s="34"/>
      <c r="M200" s="157" t="s">
        <v>1</v>
      </c>
      <c r="N200" s="158" t="s">
        <v>40</v>
      </c>
      <c r="O200" s="59"/>
      <c r="P200" s="159">
        <f>O200*H200</f>
        <v>0</v>
      </c>
      <c r="Q200" s="159">
        <v>6.9999999999999994E-5</v>
      </c>
      <c r="R200" s="159">
        <f>Q200*H200</f>
        <v>2.8595000000000001E-3</v>
      </c>
      <c r="S200" s="159">
        <v>0.115</v>
      </c>
      <c r="T200" s="160">
        <f>S200*H200</f>
        <v>4.6977500000000001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1" t="s">
        <v>108</v>
      </c>
      <c r="AT200" s="161" t="s">
        <v>170</v>
      </c>
      <c r="AU200" s="161" t="s">
        <v>84</v>
      </c>
      <c r="AY200" s="18" t="s">
        <v>168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8" t="s">
        <v>82</v>
      </c>
      <c r="BK200" s="162">
        <f>ROUND(I200*H200,2)</f>
        <v>0</v>
      </c>
      <c r="BL200" s="18" t="s">
        <v>108</v>
      </c>
      <c r="BM200" s="161" t="s">
        <v>1901</v>
      </c>
    </row>
    <row r="201" spans="1:65" s="2" customFormat="1" ht="29.25">
      <c r="A201" s="33"/>
      <c r="B201" s="34"/>
      <c r="C201" s="33"/>
      <c r="D201" s="163" t="s">
        <v>175</v>
      </c>
      <c r="E201" s="33"/>
      <c r="F201" s="164" t="s">
        <v>230</v>
      </c>
      <c r="G201" s="33"/>
      <c r="H201" s="33"/>
      <c r="I201" s="165"/>
      <c r="J201" s="33"/>
      <c r="K201" s="33"/>
      <c r="L201" s="34"/>
      <c r="M201" s="166"/>
      <c r="N201" s="167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175</v>
      </c>
      <c r="AU201" s="18" t="s">
        <v>84</v>
      </c>
    </row>
    <row r="202" spans="1:65" s="2" customFormat="1" ht="19.5">
      <c r="A202" s="33"/>
      <c r="B202" s="34"/>
      <c r="C202" s="33"/>
      <c r="D202" s="163" t="s">
        <v>177</v>
      </c>
      <c r="E202" s="33"/>
      <c r="F202" s="168" t="s">
        <v>1867</v>
      </c>
      <c r="G202" s="33"/>
      <c r="H202" s="33"/>
      <c r="I202" s="165"/>
      <c r="J202" s="33"/>
      <c r="K202" s="33"/>
      <c r="L202" s="34"/>
      <c r="M202" s="166"/>
      <c r="N202" s="167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177</v>
      </c>
      <c r="AU202" s="18" t="s">
        <v>84</v>
      </c>
    </row>
    <row r="203" spans="1:65" s="13" customFormat="1">
      <c r="B203" s="169"/>
      <c r="D203" s="163" t="s">
        <v>179</v>
      </c>
      <c r="E203" s="170" t="s">
        <v>1</v>
      </c>
      <c r="F203" s="171" t="s">
        <v>231</v>
      </c>
      <c r="H203" s="170" t="s">
        <v>1</v>
      </c>
      <c r="I203" s="172"/>
      <c r="L203" s="169"/>
      <c r="M203" s="173"/>
      <c r="N203" s="174"/>
      <c r="O203" s="174"/>
      <c r="P203" s="174"/>
      <c r="Q203" s="174"/>
      <c r="R203" s="174"/>
      <c r="S203" s="174"/>
      <c r="T203" s="175"/>
      <c r="AT203" s="170" t="s">
        <v>179</v>
      </c>
      <c r="AU203" s="170" t="s">
        <v>84</v>
      </c>
      <c r="AV203" s="13" t="s">
        <v>82</v>
      </c>
      <c r="AW203" s="13" t="s">
        <v>31</v>
      </c>
      <c r="AX203" s="13" t="s">
        <v>75</v>
      </c>
      <c r="AY203" s="170" t="s">
        <v>168</v>
      </c>
    </row>
    <row r="204" spans="1:65" s="13" customFormat="1">
      <c r="B204" s="169"/>
      <c r="D204" s="163" t="s">
        <v>179</v>
      </c>
      <c r="E204" s="170" t="s">
        <v>1</v>
      </c>
      <c r="F204" s="171" t="s">
        <v>191</v>
      </c>
      <c r="H204" s="170" t="s">
        <v>1</v>
      </c>
      <c r="I204" s="172"/>
      <c r="L204" s="169"/>
      <c r="M204" s="173"/>
      <c r="N204" s="174"/>
      <c r="O204" s="174"/>
      <c r="P204" s="174"/>
      <c r="Q204" s="174"/>
      <c r="R204" s="174"/>
      <c r="S204" s="174"/>
      <c r="T204" s="175"/>
      <c r="AT204" s="170" t="s">
        <v>179</v>
      </c>
      <c r="AU204" s="170" t="s">
        <v>84</v>
      </c>
      <c r="AV204" s="13" t="s">
        <v>82</v>
      </c>
      <c r="AW204" s="13" t="s">
        <v>31</v>
      </c>
      <c r="AX204" s="13" t="s">
        <v>75</v>
      </c>
      <c r="AY204" s="170" t="s">
        <v>168</v>
      </c>
    </row>
    <row r="205" spans="1:65" s="13" customFormat="1">
      <c r="B205" s="169"/>
      <c r="D205" s="163" t="s">
        <v>179</v>
      </c>
      <c r="E205" s="170" t="s">
        <v>1</v>
      </c>
      <c r="F205" s="171" t="s">
        <v>232</v>
      </c>
      <c r="H205" s="170" t="s">
        <v>1</v>
      </c>
      <c r="I205" s="172"/>
      <c r="L205" s="169"/>
      <c r="M205" s="173"/>
      <c r="N205" s="174"/>
      <c r="O205" s="174"/>
      <c r="P205" s="174"/>
      <c r="Q205" s="174"/>
      <c r="R205" s="174"/>
      <c r="S205" s="174"/>
      <c r="T205" s="175"/>
      <c r="AT205" s="170" t="s">
        <v>179</v>
      </c>
      <c r="AU205" s="170" t="s">
        <v>84</v>
      </c>
      <c r="AV205" s="13" t="s">
        <v>82</v>
      </c>
      <c r="AW205" s="13" t="s">
        <v>31</v>
      </c>
      <c r="AX205" s="13" t="s">
        <v>75</v>
      </c>
      <c r="AY205" s="170" t="s">
        <v>168</v>
      </c>
    </row>
    <row r="206" spans="1:65" s="14" customFormat="1">
      <c r="B206" s="176"/>
      <c r="D206" s="163" t="s">
        <v>179</v>
      </c>
      <c r="E206" s="177" t="s">
        <v>1</v>
      </c>
      <c r="F206" s="178" t="s">
        <v>1902</v>
      </c>
      <c r="H206" s="179">
        <v>1.9</v>
      </c>
      <c r="I206" s="180"/>
      <c r="L206" s="176"/>
      <c r="M206" s="181"/>
      <c r="N206" s="182"/>
      <c r="O206" s="182"/>
      <c r="P206" s="182"/>
      <c r="Q206" s="182"/>
      <c r="R206" s="182"/>
      <c r="S206" s="182"/>
      <c r="T206" s="183"/>
      <c r="AT206" s="177" t="s">
        <v>179</v>
      </c>
      <c r="AU206" s="177" t="s">
        <v>84</v>
      </c>
      <c r="AV206" s="14" t="s">
        <v>84</v>
      </c>
      <c r="AW206" s="14" t="s">
        <v>31</v>
      </c>
      <c r="AX206" s="14" t="s">
        <v>75</v>
      </c>
      <c r="AY206" s="177" t="s">
        <v>168</v>
      </c>
    </row>
    <row r="207" spans="1:65" s="14" customFormat="1">
      <c r="B207" s="176"/>
      <c r="D207" s="163" t="s">
        <v>179</v>
      </c>
      <c r="E207" s="177" t="s">
        <v>1</v>
      </c>
      <c r="F207" s="178" t="s">
        <v>1903</v>
      </c>
      <c r="H207" s="179">
        <v>10.07</v>
      </c>
      <c r="I207" s="180"/>
      <c r="L207" s="176"/>
      <c r="M207" s="181"/>
      <c r="N207" s="182"/>
      <c r="O207" s="182"/>
      <c r="P207" s="182"/>
      <c r="Q207" s="182"/>
      <c r="R207" s="182"/>
      <c r="S207" s="182"/>
      <c r="T207" s="183"/>
      <c r="AT207" s="177" t="s">
        <v>179</v>
      </c>
      <c r="AU207" s="177" t="s">
        <v>84</v>
      </c>
      <c r="AV207" s="14" t="s">
        <v>84</v>
      </c>
      <c r="AW207" s="14" t="s">
        <v>31</v>
      </c>
      <c r="AX207" s="14" t="s">
        <v>75</v>
      </c>
      <c r="AY207" s="177" t="s">
        <v>168</v>
      </c>
    </row>
    <row r="208" spans="1:65" s="14" customFormat="1">
      <c r="B208" s="176"/>
      <c r="D208" s="163" t="s">
        <v>179</v>
      </c>
      <c r="E208" s="177" t="s">
        <v>1</v>
      </c>
      <c r="F208" s="178" t="s">
        <v>1904</v>
      </c>
      <c r="H208" s="179">
        <v>2.2799999999999998</v>
      </c>
      <c r="I208" s="180"/>
      <c r="L208" s="176"/>
      <c r="M208" s="181"/>
      <c r="N208" s="182"/>
      <c r="O208" s="182"/>
      <c r="P208" s="182"/>
      <c r="Q208" s="182"/>
      <c r="R208" s="182"/>
      <c r="S208" s="182"/>
      <c r="T208" s="183"/>
      <c r="AT208" s="177" t="s">
        <v>179</v>
      </c>
      <c r="AU208" s="177" t="s">
        <v>84</v>
      </c>
      <c r="AV208" s="14" t="s">
        <v>84</v>
      </c>
      <c r="AW208" s="14" t="s">
        <v>31</v>
      </c>
      <c r="AX208" s="14" t="s">
        <v>75</v>
      </c>
      <c r="AY208" s="177" t="s">
        <v>168</v>
      </c>
    </row>
    <row r="209" spans="1:65" s="14" customFormat="1">
      <c r="B209" s="176"/>
      <c r="D209" s="163" t="s">
        <v>179</v>
      </c>
      <c r="E209" s="177" t="s">
        <v>1</v>
      </c>
      <c r="F209" s="178" t="s">
        <v>1905</v>
      </c>
      <c r="H209" s="179">
        <v>2.2799999999999998</v>
      </c>
      <c r="I209" s="180"/>
      <c r="L209" s="176"/>
      <c r="M209" s="181"/>
      <c r="N209" s="182"/>
      <c r="O209" s="182"/>
      <c r="P209" s="182"/>
      <c r="Q209" s="182"/>
      <c r="R209" s="182"/>
      <c r="S209" s="182"/>
      <c r="T209" s="183"/>
      <c r="AT209" s="177" t="s">
        <v>179</v>
      </c>
      <c r="AU209" s="177" t="s">
        <v>84</v>
      </c>
      <c r="AV209" s="14" t="s">
        <v>84</v>
      </c>
      <c r="AW209" s="14" t="s">
        <v>31</v>
      </c>
      <c r="AX209" s="14" t="s">
        <v>75</v>
      </c>
      <c r="AY209" s="177" t="s">
        <v>168</v>
      </c>
    </row>
    <row r="210" spans="1:65" s="14" customFormat="1">
      <c r="B210" s="176"/>
      <c r="D210" s="163" t="s">
        <v>179</v>
      </c>
      <c r="E210" s="177" t="s">
        <v>1</v>
      </c>
      <c r="F210" s="178" t="s">
        <v>1906</v>
      </c>
      <c r="H210" s="179">
        <v>13.87</v>
      </c>
      <c r="I210" s="180"/>
      <c r="L210" s="176"/>
      <c r="M210" s="181"/>
      <c r="N210" s="182"/>
      <c r="O210" s="182"/>
      <c r="P210" s="182"/>
      <c r="Q210" s="182"/>
      <c r="R210" s="182"/>
      <c r="S210" s="182"/>
      <c r="T210" s="183"/>
      <c r="AT210" s="177" t="s">
        <v>179</v>
      </c>
      <c r="AU210" s="177" t="s">
        <v>84</v>
      </c>
      <c r="AV210" s="14" t="s">
        <v>84</v>
      </c>
      <c r="AW210" s="14" t="s">
        <v>31</v>
      </c>
      <c r="AX210" s="14" t="s">
        <v>75</v>
      </c>
      <c r="AY210" s="177" t="s">
        <v>168</v>
      </c>
    </row>
    <row r="211" spans="1:65" s="14" customFormat="1" ht="22.5">
      <c r="B211" s="176"/>
      <c r="D211" s="163" t="s">
        <v>179</v>
      </c>
      <c r="E211" s="177" t="s">
        <v>1</v>
      </c>
      <c r="F211" s="178" t="s">
        <v>1907</v>
      </c>
      <c r="H211" s="179">
        <v>10.45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7" t="s">
        <v>179</v>
      </c>
      <c r="AU211" s="177" t="s">
        <v>84</v>
      </c>
      <c r="AV211" s="14" t="s">
        <v>84</v>
      </c>
      <c r="AW211" s="14" t="s">
        <v>31</v>
      </c>
      <c r="AX211" s="14" t="s">
        <v>75</v>
      </c>
      <c r="AY211" s="177" t="s">
        <v>168</v>
      </c>
    </row>
    <row r="212" spans="1:65" s="15" customFormat="1">
      <c r="B212" s="184"/>
      <c r="D212" s="163" t="s">
        <v>179</v>
      </c>
      <c r="E212" s="185" t="s">
        <v>1</v>
      </c>
      <c r="F212" s="186" t="s">
        <v>184</v>
      </c>
      <c r="H212" s="187">
        <v>40.849999999999994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5" t="s">
        <v>179</v>
      </c>
      <c r="AU212" s="185" t="s">
        <v>84</v>
      </c>
      <c r="AV212" s="15" t="s">
        <v>108</v>
      </c>
      <c r="AW212" s="15" t="s">
        <v>31</v>
      </c>
      <c r="AX212" s="15" t="s">
        <v>82</v>
      </c>
      <c r="AY212" s="185" t="s">
        <v>168</v>
      </c>
    </row>
    <row r="213" spans="1:65" s="2" customFormat="1" ht="24.2" customHeight="1">
      <c r="A213" s="33"/>
      <c r="B213" s="149"/>
      <c r="C213" s="150" t="s">
        <v>274</v>
      </c>
      <c r="D213" s="150" t="s">
        <v>170</v>
      </c>
      <c r="E213" s="151" t="s">
        <v>245</v>
      </c>
      <c r="F213" s="152" t="s">
        <v>246</v>
      </c>
      <c r="G213" s="153" t="s">
        <v>173</v>
      </c>
      <c r="H213" s="154">
        <v>22.9</v>
      </c>
      <c r="I213" s="155"/>
      <c r="J213" s="156">
        <f>ROUND(I213*H213,2)</f>
        <v>0</v>
      </c>
      <c r="K213" s="152" t="s">
        <v>187</v>
      </c>
      <c r="L213" s="34"/>
      <c r="M213" s="157" t="s">
        <v>1</v>
      </c>
      <c r="N213" s="158" t="s">
        <v>40</v>
      </c>
      <c r="O213" s="59"/>
      <c r="P213" s="159">
        <f>O213*H213</f>
        <v>0</v>
      </c>
      <c r="Q213" s="159">
        <v>0</v>
      </c>
      <c r="R213" s="159">
        <f>Q213*H213</f>
        <v>0</v>
      </c>
      <c r="S213" s="159">
        <v>0.45</v>
      </c>
      <c r="T213" s="160">
        <f>S213*H213</f>
        <v>10.305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1" t="s">
        <v>108</v>
      </c>
      <c r="AT213" s="161" t="s">
        <v>170</v>
      </c>
      <c r="AU213" s="161" t="s">
        <v>84</v>
      </c>
      <c r="AY213" s="18" t="s">
        <v>168</v>
      </c>
      <c r="BE213" s="162">
        <f>IF(N213="základní",J213,0)</f>
        <v>0</v>
      </c>
      <c r="BF213" s="162">
        <f>IF(N213="snížená",J213,0)</f>
        <v>0</v>
      </c>
      <c r="BG213" s="162">
        <f>IF(N213="zákl. přenesená",J213,0)</f>
        <v>0</v>
      </c>
      <c r="BH213" s="162">
        <f>IF(N213="sníž. přenesená",J213,0)</f>
        <v>0</v>
      </c>
      <c r="BI213" s="162">
        <f>IF(N213="nulová",J213,0)</f>
        <v>0</v>
      </c>
      <c r="BJ213" s="18" t="s">
        <v>82</v>
      </c>
      <c r="BK213" s="162">
        <f>ROUND(I213*H213,2)</f>
        <v>0</v>
      </c>
      <c r="BL213" s="18" t="s">
        <v>108</v>
      </c>
      <c r="BM213" s="161" t="s">
        <v>1908</v>
      </c>
    </row>
    <row r="214" spans="1:65" s="2" customFormat="1" ht="39">
      <c r="A214" s="33"/>
      <c r="B214" s="34"/>
      <c r="C214" s="33"/>
      <c r="D214" s="163" t="s">
        <v>175</v>
      </c>
      <c r="E214" s="33"/>
      <c r="F214" s="164" t="s">
        <v>248</v>
      </c>
      <c r="G214" s="33"/>
      <c r="H214" s="33"/>
      <c r="I214" s="165"/>
      <c r="J214" s="33"/>
      <c r="K214" s="33"/>
      <c r="L214" s="34"/>
      <c r="M214" s="166"/>
      <c r="N214" s="167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175</v>
      </c>
      <c r="AU214" s="18" t="s">
        <v>84</v>
      </c>
    </row>
    <row r="215" spans="1:65" s="2" customFormat="1" ht="19.5">
      <c r="A215" s="33"/>
      <c r="B215" s="34"/>
      <c r="C215" s="33"/>
      <c r="D215" s="163" t="s">
        <v>177</v>
      </c>
      <c r="E215" s="33"/>
      <c r="F215" s="168" t="s">
        <v>1867</v>
      </c>
      <c r="G215" s="33"/>
      <c r="H215" s="33"/>
      <c r="I215" s="165"/>
      <c r="J215" s="33"/>
      <c r="K215" s="33"/>
      <c r="L215" s="34"/>
      <c r="M215" s="166"/>
      <c r="N215" s="167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177</v>
      </c>
      <c r="AU215" s="18" t="s">
        <v>84</v>
      </c>
    </row>
    <row r="216" spans="1:65" s="13" customFormat="1">
      <c r="B216" s="169"/>
      <c r="D216" s="163" t="s">
        <v>179</v>
      </c>
      <c r="E216" s="170" t="s">
        <v>1</v>
      </c>
      <c r="F216" s="171" t="s">
        <v>249</v>
      </c>
      <c r="H216" s="170" t="s">
        <v>1</v>
      </c>
      <c r="I216" s="172"/>
      <c r="L216" s="169"/>
      <c r="M216" s="173"/>
      <c r="N216" s="174"/>
      <c r="O216" s="174"/>
      <c r="P216" s="174"/>
      <c r="Q216" s="174"/>
      <c r="R216" s="174"/>
      <c r="S216" s="174"/>
      <c r="T216" s="175"/>
      <c r="AT216" s="170" t="s">
        <v>179</v>
      </c>
      <c r="AU216" s="170" t="s">
        <v>84</v>
      </c>
      <c r="AV216" s="13" t="s">
        <v>82</v>
      </c>
      <c r="AW216" s="13" t="s">
        <v>31</v>
      </c>
      <c r="AX216" s="13" t="s">
        <v>75</v>
      </c>
      <c r="AY216" s="170" t="s">
        <v>168</v>
      </c>
    </row>
    <row r="217" spans="1:65" s="14" customFormat="1">
      <c r="B217" s="176"/>
      <c r="D217" s="163" t="s">
        <v>179</v>
      </c>
      <c r="E217" s="177" t="s">
        <v>1</v>
      </c>
      <c r="F217" s="178" t="s">
        <v>1909</v>
      </c>
      <c r="H217" s="179">
        <v>22.9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179</v>
      </c>
      <c r="AU217" s="177" t="s">
        <v>84</v>
      </c>
      <c r="AV217" s="14" t="s">
        <v>84</v>
      </c>
      <c r="AW217" s="14" t="s">
        <v>31</v>
      </c>
      <c r="AX217" s="14" t="s">
        <v>82</v>
      </c>
      <c r="AY217" s="177" t="s">
        <v>168</v>
      </c>
    </row>
    <row r="218" spans="1:65" s="2" customFormat="1" ht="16.5" customHeight="1">
      <c r="A218" s="33"/>
      <c r="B218" s="149"/>
      <c r="C218" s="150" t="s">
        <v>282</v>
      </c>
      <c r="D218" s="150" t="s">
        <v>170</v>
      </c>
      <c r="E218" s="151" t="s">
        <v>289</v>
      </c>
      <c r="F218" s="152" t="s">
        <v>290</v>
      </c>
      <c r="G218" s="153" t="s">
        <v>254</v>
      </c>
      <c r="H218" s="154">
        <v>1.1000000000000001</v>
      </c>
      <c r="I218" s="155"/>
      <c r="J218" s="156">
        <f>ROUND(I218*H218,2)</f>
        <v>0</v>
      </c>
      <c r="K218" s="152" t="s">
        <v>187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3.6900000000000002E-2</v>
      </c>
      <c r="R218" s="159">
        <f>Q218*H218</f>
        <v>4.0590000000000008E-2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291</v>
      </c>
    </row>
    <row r="219" spans="1:65" s="2" customFormat="1" ht="58.5">
      <c r="A219" s="33"/>
      <c r="B219" s="34"/>
      <c r="C219" s="33"/>
      <c r="D219" s="163" t="s">
        <v>175</v>
      </c>
      <c r="E219" s="33"/>
      <c r="F219" s="164" t="s">
        <v>292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2" customFormat="1" ht="19.5">
      <c r="A220" s="33"/>
      <c r="B220" s="34"/>
      <c r="C220" s="33"/>
      <c r="D220" s="163" t="s">
        <v>177</v>
      </c>
      <c r="E220" s="33"/>
      <c r="F220" s="168" t="s">
        <v>1867</v>
      </c>
      <c r="G220" s="33"/>
      <c r="H220" s="33"/>
      <c r="I220" s="165"/>
      <c r="J220" s="33"/>
      <c r="K220" s="33"/>
      <c r="L220" s="34"/>
      <c r="M220" s="166"/>
      <c r="N220" s="167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177</v>
      </c>
      <c r="AU220" s="18" t="s">
        <v>84</v>
      </c>
    </row>
    <row r="221" spans="1:65" s="14" customFormat="1">
      <c r="B221" s="176"/>
      <c r="D221" s="163" t="s">
        <v>179</v>
      </c>
      <c r="E221" s="177" t="s">
        <v>1</v>
      </c>
      <c r="F221" s="178" t="s">
        <v>1910</v>
      </c>
      <c r="H221" s="179">
        <v>1.1000000000000001</v>
      </c>
      <c r="I221" s="180"/>
      <c r="L221" s="176"/>
      <c r="M221" s="181"/>
      <c r="N221" s="182"/>
      <c r="O221" s="182"/>
      <c r="P221" s="182"/>
      <c r="Q221" s="182"/>
      <c r="R221" s="182"/>
      <c r="S221" s="182"/>
      <c r="T221" s="183"/>
      <c r="AT221" s="177" t="s">
        <v>179</v>
      </c>
      <c r="AU221" s="177" t="s">
        <v>84</v>
      </c>
      <c r="AV221" s="14" t="s">
        <v>84</v>
      </c>
      <c r="AW221" s="14" t="s">
        <v>31</v>
      </c>
      <c r="AX221" s="14" t="s">
        <v>82</v>
      </c>
      <c r="AY221" s="177" t="s">
        <v>168</v>
      </c>
    </row>
    <row r="222" spans="1:65" s="2" customFormat="1" ht="33" customHeight="1">
      <c r="A222" s="33"/>
      <c r="B222" s="149"/>
      <c r="C222" s="150" t="s">
        <v>288</v>
      </c>
      <c r="D222" s="150" t="s">
        <v>170</v>
      </c>
      <c r="E222" s="151" t="s">
        <v>296</v>
      </c>
      <c r="F222" s="152" t="s">
        <v>1574</v>
      </c>
      <c r="G222" s="153" t="s">
        <v>254</v>
      </c>
      <c r="H222" s="154">
        <v>14.3</v>
      </c>
      <c r="I222" s="155"/>
      <c r="J222" s="156">
        <f>ROUND(I222*H222,2)</f>
        <v>0</v>
      </c>
      <c r="K222" s="152" t="s">
        <v>187</v>
      </c>
      <c r="L222" s="34"/>
      <c r="M222" s="157" t="s">
        <v>1</v>
      </c>
      <c r="N222" s="158" t="s">
        <v>40</v>
      </c>
      <c r="O222" s="59"/>
      <c r="P222" s="159">
        <f>O222*H222</f>
        <v>0</v>
      </c>
      <c r="Q222" s="159">
        <v>3.6900000000000002E-2</v>
      </c>
      <c r="R222" s="159">
        <f>Q222*H222</f>
        <v>0.52767000000000008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108</v>
      </c>
      <c r="AT222" s="161" t="s">
        <v>170</v>
      </c>
      <c r="AU222" s="161" t="s">
        <v>84</v>
      </c>
      <c r="AY222" s="18" t="s">
        <v>168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82</v>
      </c>
      <c r="BK222" s="162">
        <f>ROUND(I222*H222,2)</f>
        <v>0</v>
      </c>
      <c r="BL222" s="18" t="s">
        <v>108</v>
      </c>
      <c r="BM222" s="161" t="s">
        <v>298</v>
      </c>
    </row>
    <row r="223" spans="1:65" s="2" customFormat="1" ht="58.5">
      <c r="A223" s="33"/>
      <c r="B223" s="34"/>
      <c r="C223" s="33"/>
      <c r="D223" s="163" t="s">
        <v>175</v>
      </c>
      <c r="E223" s="33"/>
      <c r="F223" s="164" t="s">
        <v>299</v>
      </c>
      <c r="G223" s="33"/>
      <c r="H223" s="33"/>
      <c r="I223" s="165"/>
      <c r="J223" s="33"/>
      <c r="K223" s="33"/>
      <c r="L223" s="34"/>
      <c r="M223" s="166"/>
      <c r="N223" s="167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175</v>
      </c>
      <c r="AU223" s="18" t="s">
        <v>84</v>
      </c>
    </row>
    <row r="224" spans="1:65" s="2" customFormat="1" ht="19.5">
      <c r="A224" s="33"/>
      <c r="B224" s="34"/>
      <c r="C224" s="33"/>
      <c r="D224" s="163" t="s">
        <v>177</v>
      </c>
      <c r="E224" s="33"/>
      <c r="F224" s="168" t="s">
        <v>1867</v>
      </c>
      <c r="G224" s="33"/>
      <c r="H224" s="33"/>
      <c r="I224" s="165"/>
      <c r="J224" s="33"/>
      <c r="K224" s="33"/>
      <c r="L224" s="34"/>
      <c r="M224" s="166"/>
      <c r="N224" s="167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177</v>
      </c>
      <c r="AU224" s="18" t="s">
        <v>84</v>
      </c>
    </row>
    <row r="225" spans="1:65" s="14" customFormat="1">
      <c r="B225" s="176"/>
      <c r="D225" s="163" t="s">
        <v>179</v>
      </c>
      <c r="E225" s="177" t="s">
        <v>1</v>
      </c>
      <c r="F225" s="178" t="s">
        <v>1911</v>
      </c>
      <c r="H225" s="179">
        <v>4.4000000000000004</v>
      </c>
      <c r="I225" s="180"/>
      <c r="L225" s="176"/>
      <c r="M225" s="181"/>
      <c r="N225" s="182"/>
      <c r="O225" s="182"/>
      <c r="P225" s="182"/>
      <c r="Q225" s="182"/>
      <c r="R225" s="182"/>
      <c r="S225" s="182"/>
      <c r="T225" s="183"/>
      <c r="AT225" s="177" t="s">
        <v>179</v>
      </c>
      <c r="AU225" s="177" t="s">
        <v>84</v>
      </c>
      <c r="AV225" s="14" t="s">
        <v>84</v>
      </c>
      <c r="AW225" s="14" t="s">
        <v>31</v>
      </c>
      <c r="AX225" s="14" t="s">
        <v>75</v>
      </c>
      <c r="AY225" s="177" t="s">
        <v>168</v>
      </c>
    </row>
    <row r="226" spans="1:65" s="14" customFormat="1">
      <c r="B226" s="176"/>
      <c r="D226" s="163" t="s">
        <v>179</v>
      </c>
      <c r="E226" s="177" t="s">
        <v>1</v>
      </c>
      <c r="F226" s="178" t="s">
        <v>1912</v>
      </c>
      <c r="H226" s="179">
        <v>3.3</v>
      </c>
      <c r="I226" s="180"/>
      <c r="L226" s="176"/>
      <c r="M226" s="181"/>
      <c r="N226" s="182"/>
      <c r="O226" s="182"/>
      <c r="P226" s="182"/>
      <c r="Q226" s="182"/>
      <c r="R226" s="182"/>
      <c r="S226" s="182"/>
      <c r="T226" s="183"/>
      <c r="AT226" s="177" t="s">
        <v>179</v>
      </c>
      <c r="AU226" s="177" t="s">
        <v>84</v>
      </c>
      <c r="AV226" s="14" t="s">
        <v>84</v>
      </c>
      <c r="AW226" s="14" t="s">
        <v>31</v>
      </c>
      <c r="AX226" s="14" t="s">
        <v>75</v>
      </c>
      <c r="AY226" s="177" t="s">
        <v>168</v>
      </c>
    </row>
    <row r="227" spans="1:65" s="14" customFormat="1">
      <c r="B227" s="176"/>
      <c r="D227" s="163" t="s">
        <v>179</v>
      </c>
      <c r="E227" s="177" t="s">
        <v>1</v>
      </c>
      <c r="F227" s="178" t="s">
        <v>1913</v>
      </c>
      <c r="H227" s="179">
        <v>3.3</v>
      </c>
      <c r="I227" s="180"/>
      <c r="L227" s="176"/>
      <c r="M227" s="181"/>
      <c r="N227" s="182"/>
      <c r="O227" s="182"/>
      <c r="P227" s="182"/>
      <c r="Q227" s="182"/>
      <c r="R227" s="182"/>
      <c r="S227" s="182"/>
      <c r="T227" s="183"/>
      <c r="AT227" s="177" t="s">
        <v>179</v>
      </c>
      <c r="AU227" s="177" t="s">
        <v>84</v>
      </c>
      <c r="AV227" s="14" t="s">
        <v>84</v>
      </c>
      <c r="AW227" s="14" t="s">
        <v>31</v>
      </c>
      <c r="AX227" s="14" t="s">
        <v>75</v>
      </c>
      <c r="AY227" s="177" t="s">
        <v>168</v>
      </c>
    </row>
    <row r="228" spans="1:65" s="14" customFormat="1">
      <c r="B228" s="176"/>
      <c r="D228" s="163" t="s">
        <v>179</v>
      </c>
      <c r="E228" s="177" t="s">
        <v>1</v>
      </c>
      <c r="F228" s="178" t="s">
        <v>1914</v>
      </c>
      <c r="H228" s="179">
        <v>3.3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179</v>
      </c>
      <c r="AU228" s="177" t="s">
        <v>84</v>
      </c>
      <c r="AV228" s="14" t="s">
        <v>84</v>
      </c>
      <c r="AW228" s="14" t="s">
        <v>31</v>
      </c>
      <c r="AX228" s="14" t="s">
        <v>75</v>
      </c>
      <c r="AY228" s="177" t="s">
        <v>168</v>
      </c>
    </row>
    <row r="229" spans="1:65" s="15" customFormat="1">
      <c r="B229" s="184"/>
      <c r="D229" s="163" t="s">
        <v>179</v>
      </c>
      <c r="E229" s="185" t="s">
        <v>1</v>
      </c>
      <c r="F229" s="186" t="s">
        <v>184</v>
      </c>
      <c r="H229" s="187">
        <v>14.3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179</v>
      </c>
      <c r="AU229" s="185" t="s">
        <v>84</v>
      </c>
      <c r="AV229" s="15" t="s">
        <v>108</v>
      </c>
      <c r="AW229" s="15" t="s">
        <v>31</v>
      </c>
      <c r="AX229" s="15" t="s">
        <v>82</v>
      </c>
      <c r="AY229" s="185" t="s">
        <v>168</v>
      </c>
    </row>
    <row r="230" spans="1:65" s="2" customFormat="1" ht="24.2" customHeight="1">
      <c r="A230" s="33"/>
      <c r="B230" s="149"/>
      <c r="C230" s="150" t="s">
        <v>8</v>
      </c>
      <c r="D230" s="150" t="s">
        <v>170</v>
      </c>
      <c r="E230" s="151" t="s">
        <v>1915</v>
      </c>
      <c r="F230" s="152" t="s">
        <v>1916</v>
      </c>
      <c r="G230" s="153" t="s">
        <v>173</v>
      </c>
      <c r="H230" s="154">
        <v>12.5</v>
      </c>
      <c r="I230" s="155"/>
      <c r="J230" s="156">
        <f>ROUND(I230*H230,2)</f>
        <v>0</v>
      </c>
      <c r="K230" s="152" t="s">
        <v>187</v>
      </c>
      <c r="L230" s="34"/>
      <c r="M230" s="157" t="s">
        <v>1</v>
      </c>
      <c r="N230" s="158" t="s">
        <v>40</v>
      </c>
      <c r="O230" s="59"/>
      <c r="P230" s="159">
        <f>O230*H230</f>
        <v>0</v>
      </c>
      <c r="Q230" s="159">
        <v>6.4000000000000005E-4</v>
      </c>
      <c r="R230" s="159">
        <f>Q230*H230</f>
        <v>8.0000000000000002E-3</v>
      </c>
      <c r="S230" s="159">
        <v>0</v>
      </c>
      <c r="T230" s="16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1" t="s">
        <v>108</v>
      </c>
      <c r="AT230" s="161" t="s">
        <v>170</v>
      </c>
      <c r="AU230" s="161" t="s">
        <v>84</v>
      </c>
      <c r="AY230" s="18" t="s">
        <v>168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8" t="s">
        <v>82</v>
      </c>
      <c r="BK230" s="162">
        <f>ROUND(I230*H230,2)</f>
        <v>0</v>
      </c>
      <c r="BL230" s="18" t="s">
        <v>108</v>
      </c>
      <c r="BM230" s="161" t="s">
        <v>1917</v>
      </c>
    </row>
    <row r="231" spans="1:65" s="2" customFormat="1" ht="19.5">
      <c r="A231" s="33"/>
      <c r="B231" s="34"/>
      <c r="C231" s="33"/>
      <c r="D231" s="163" t="s">
        <v>175</v>
      </c>
      <c r="E231" s="33"/>
      <c r="F231" s="164" t="s">
        <v>1918</v>
      </c>
      <c r="G231" s="33"/>
      <c r="H231" s="33"/>
      <c r="I231" s="165"/>
      <c r="J231" s="33"/>
      <c r="K231" s="33"/>
      <c r="L231" s="34"/>
      <c r="M231" s="166"/>
      <c r="N231" s="167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175</v>
      </c>
      <c r="AU231" s="18" t="s">
        <v>84</v>
      </c>
    </row>
    <row r="232" spans="1:65" s="14" customFormat="1">
      <c r="B232" s="176"/>
      <c r="D232" s="163" t="s">
        <v>179</v>
      </c>
      <c r="E232" s="177" t="s">
        <v>1</v>
      </c>
      <c r="F232" s="178" t="s">
        <v>1919</v>
      </c>
      <c r="H232" s="179">
        <v>12.5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179</v>
      </c>
      <c r="AU232" s="177" t="s">
        <v>84</v>
      </c>
      <c r="AV232" s="14" t="s">
        <v>84</v>
      </c>
      <c r="AW232" s="14" t="s">
        <v>31</v>
      </c>
      <c r="AX232" s="14" t="s">
        <v>82</v>
      </c>
      <c r="AY232" s="177" t="s">
        <v>168</v>
      </c>
    </row>
    <row r="233" spans="1:65" s="2" customFormat="1" ht="24.2" customHeight="1">
      <c r="A233" s="33"/>
      <c r="B233" s="149"/>
      <c r="C233" s="150" t="s">
        <v>303</v>
      </c>
      <c r="D233" s="150" t="s">
        <v>170</v>
      </c>
      <c r="E233" s="151" t="s">
        <v>1920</v>
      </c>
      <c r="F233" s="152" t="s">
        <v>1921</v>
      </c>
      <c r="G233" s="153" t="s">
        <v>173</v>
      </c>
      <c r="H233" s="154">
        <v>12.5</v>
      </c>
      <c r="I233" s="155"/>
      <c r="J233" s="156">
        <f>ROUND(I233*H233,2)</f>
        <v>0</v>
      </c>
      <c r="K233" s="152" t="s">
        <v>187</v>
      </c>
      <c r="L233" s="34"/>
      <c r="M233" s="157" t="s">
        <v>1</v>
      </c>
      <c r="N233" s="158" t="s">
        <v>40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108</v>
      </c>
      <c r="AT233" s="161" t="s">
        <v>170</v>
      </c>
      <c r="AU233" s="161" t="s">
        <v>84</v>
      </c>
      <c r="AY233" s="18" t="s">
        <v>168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82</v>
      </c>
      <c r="BK233" s="162">
        <f>ROUND(I233*H233,2)</f>
        <v>0</v>
      </c>
      <c r="BL233" s="18" t="s">
        <v>108</v>
      </c>
      <c r="BM233" s="161" t="s">
        <v>1922</v>
      </c>
    </row>
    <row r="234" spans="1:65" s="2" customFormat="1" ht="19.5">
      <c r="A234" s="33"/>
      <c r="B234" s="34"/>
      <c r="C234" s="33"/>
      <c r="D234" s="163" t="s">
        <v>175</v>
      </c>
      <c r="E234" s="33"/>
      <c r="F234" s="164" t="s">
        <v>1923</v>
      </c>
      <c r="G234" s="33"/>
      <c r="H234" s="33"/>
      <c r="I234" s="165"/>
      <c r="J234" s="33"/>
      <c r="K234" s="33"/>
      <c r="L234" s="34"/>
      <c r="M234" s="166"/>
      <c r="N234" s="167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175</v>
      </c>
      <c r="AU234" s="18" t="s">
        <v>84</v>
      </c>
    </row>
    <row r="235" spans="1:65" s="2" customFormat="1" ht="24.2" customHeight="1">
      <c r="A235" s="33"/>
      <c r="B235" s="149"/>
      <c r="C235" s="150" t="s">
        <v>316</v>
      </c>
      <c r="D235" s="150" t="s">
        <v>170</v>
      </c>
      <c r="E235" s="151" t="s">
        <v>304</v>
      </c>
      <c r="F235" s="152" t="s">
        <v>305</v>
      </c>
      <c r="G235" s="153" t="s">
        <v>173</v>
      </c>
      <c r="H235" s="154">
        <v>48.8</v>
      </c>
      <c r="I235" s="155"/>
      <c r="J235" s="156">
        <f>ROUND(I235*H235,2)</f>
        <v>0</v>
      </c>
      <c r="K235" s="152" t="s">
        <v>187</v>
      </c>
      <c r="L235" s="34"/>
      <c r="M235" s="157" t="s">
        <v>1</v>
      </c>
      <c r="N235" s="158" t="s">
        <v>40</v>
      </c>
      <c r="O235" s="59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108</v>
      </c>
      <c r="AT235" s="161" t="s">
        <v>170</v>
      </c>
      <c r="AU235" s="161" t="s">
        <v>84</v>
      </c>
      <c r="AY235" s="18" t="s">
        <v>168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82</v>
      </c>
      <c r="BK235" s="162">
        <f>ROUND(I235*H235,2)</f>
        <v>0</v>
      </c>
      <c r="BL235" s="18" t="s">
        <v>108</v>
      </c>
      <c r="BM235" s="161" t="s">
        <v>1258</v>
      </c>
    </row>
    <row r="236" spans="1:65" s="2" customFormat="1" ht="19.5">
      <c r="A236" s="33"/>
      <c r="B236" s="34"/>
      <c r="C236" s="33"/>
      <c r="D236" s="163" t="s">
        <v>175</v>
      </c>
      <c r="E236" s="33"/>
      <c r="F236" s="164" t="s">
        <v>307</v>
      </c>
      <c r="G236" s="33"/>
      <c r="H236" s="33"/>
      <c r="I236" s="165"/>
      <c r="J236" s="33"/>
      <c r="K236" s="33"/>
      <c r="L236" s="34"/>
      <c r="M236" s="166"/>
      <c r="N236" s="167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175</v>
      </c>
      <c r="AU236" s="18" t="s">
        <v>84</v>
      </c>
    </row>
    <row r="237" spans="1:65" s="2" customFormat="1" ht="19.5">
      <c r="A237" s="33"/>
      <c r="B237" s="34"/>
      <c r="C237" s="33"/>
      <c r="D237" s="163" t="s">
        <v>177</v>
      </c>
      <c r="E237" s="33"/>
      <c r="F237" s="168" t="s">
        <v>1867</v>
      </c>
      <c r="G237" s="33"/>
      <c r="H237" s="33"/>
      <c r="I237" s="165"/>
      <c r="J237" s="33"/>
      <c r="K237" s="33"/>
      <c r="L237" s="34"/>
      <c r="M237" s="166"/>
      <c r="N237" s="167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177</v>
      </c>
      <c r="AU237" s="18" t="s">
        <v>84</v>
      </c>
    </row>
    <row r="238" spans="1:65" s="13" customFormat="1" ht="22.5">
      <c r="B238" s="169"/>
      <c r="D238" s="163" t="s">
        <v>179</v>
      </c>
      <c r="E238" s="170" t="s">
        <v>1</v>
      </c>
      <c r="F238" s="171" t="s">
        <v>308</v>
      </c>
      <c r="H238" s="170" t="s">
        <v>1</v>
      </c>
      <c r="I238" s="172"/>
      <c r="L238" s="169"/>
      <c r="M238" s="173"/>
      <c r="N238" s="174"/>
      <c r="O238" s="174"/>
      <c r="P238" s="174"/>
      <c r="Q238" s="174"/>
      <c r="R238" s="174"/>
      <c r="S238" s="174"/>
      <c r="T238" s="175"/>
      <c r="AT238" s="170" t="s">
        <v>179</v>
      </c>
      <c r="AU238" s="170" t="s">
        <v>84</v>
      </c>
      <c r="AV238" s="13" t="s">
        <v>82</v>
      </c>
      <c r="AW238" s="13" t="s">
        <v>31</v>
      </c>
      <c r="AX238" s="13" t="s">
        <v>75</v>
      </c>
      <c r="AY238" s="170" t="s">
        <v>168</v>
      </c>
    </row>
    <row r="239" spans="1:65" s="14" customFormat="1">
      <c r="B239" s="176"/>
      <c r="D239" s="163" t="s">
        <v>179</v>
      </c>
      <c r="E239" s="177" t="s">
        <v>1</v>
      </c>
      <c r="F239" s="178" t="s">
        <v>1924</v>
      </c>
      <c r="H239" s="179">
        <v>1</v>
      </c>
      <c r="I239" s="180"/>
      <c r="L239" s="176"/>
      <c r="M239" s="181"/>
      <c r="N239" s="182"/>
      <c r="O239" s="182"/>
      <c r="P239" s="182"/>
      <c r="Q239" s="182"/>
      <c r="R239" s="182"/>
      <c r="S239" s="182"/>
      <c r="T239" s="183"/>
      <c r="AT239" s="177" t="s">
        <v>179</v>
      </c>
      <c r="AU239" s="177" t="s">
        <v>84</v>
      </c>
      <c r="AV239" s="14" t="s">
        <v>84</v>
      </c>
      <c r="AW239" s="14" t="s">
        <v>31</v>
      </c>
      <c r="AX239" s="14" t="s">
        <v>75</v>
      </c>
      <c r="AY239" s="177" t="s">
        <v>168</v>
      </c>
    </row>
    <row r="240" spans="1:65" s="14" customFormat="1">
      <c r="B240" s="176"/>
      <c r="D240" s="163" t="s">
        <v>179</v>
      </c>
      <c r="E240" s="177" t="s">
        <v>1</v>
      </c>
      <c r="F240" s="178" t="s">
        <v>1925</v>
      </c>
      <c r="H240" s="179">
        <v>23.4</v>
      </c>
      <c r="I240" s="180"/>
      <c r="L240" s="176"/>
      <c r="M240" s="181"/>
      <c r="N240" s="182"/>
      <c r="O240" s="182"/>
      <c r="P240" s="182"/>
      <c r="Q240" s="182"/>
      <c r="R240" s="182"/>
      <c r="S240" s="182"/>
      <c r="T240" s="183"/>
      <c r="AT240" s="177" t="s">
        <v>179</v>
      </c>
      <c r="AU240" s="177" t="s">
        <v>84</v>
      </c>
      <c r="AV240" s="14" t="s">
        <v>84</v>
      </c>
      <c r="AW240" s="14" t="s">
        <v>31</v>
      </c>
      <c r="AX240" s="14" t="s">
        <v>75</v>
      </c>
      <c r="AY240" s="177" t="s">
        <v>168</v>
      </c>
    </row>
    <row r="241" spans="1:65" s="14" customFormat="1">
      <c r="B241" s="176"/>
      <c r="D241" s="163" t="s">
        <v>179</v>
      </c>
      <c r="E241" s="177" t="s">
        <v>1</v>
      </c>
      <c r="F241" s="178" t="s">
        <v>1926</v>
      </c>
      <c r="H241" s="179">
        <v>3.4</v>
      </c>
      <c r="I241" s="180"/>
      <c r="L241" s="176"/>
      <c r="M241" s="181"/>
      <c r="N241" s="182"/>
      <c r="O241" s="182"/>
      <c r="P241" s="182"/>
      <c r="Q241" s="182"/>
      <c r="R241" s="182"/>
      <c r="S241" s="182"/>
      <c r="T241" s="183"/>
      <c r="AT241" s="177" t="s">
        <v>179</v>
      </c>
      <c r="AU241" s="177" t="s">
        <v>84</v>
      </c>
      <c r="AV241" s="14" t="s">
        <v>84</v>
      </c>
      <c r="AW241" s="14" t="s">
        <v>31</v>
      </c>
      <c r="AX241" s="14" t="s">
        <v>75</v>
      </c>
      <c r="AY241" s="177" t="s">
        <v>168</v>
      </c>
    </row>
    <row r="242" spans="1:65" s="14" customFormat="1">
      <c r="B242" s="176"/>
      <c r="D242" s="163" t="s">
        <v>179</v>
      </c>
      <c r="E242" s="177" t="s">
        <v>1</v>
      </c>
      <c r="F242" s="178" t="s">
        <v>1927</v>
      </c>
      <c r="H242" s="179">
        <v>4.8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77" t="s">
        <v>179</v>
      </c>
      <c r="AU242" s="177" t="s">
        <v>84</v>
      </c>
      <c r="AV242" s="14" t="s">
        <v>84</v>
      </c>
      <c r="AW242" s="14" t="s">
        <v>31</v>
      </c>
      <c r="AX242" s="14" t="s">
        <v>75</v>
      </c>
      <c r="AY242" s="177" t="s">
        <v>168</v>
      </c>
    </row>
    <row r="243" spans="1:65" s="14" customFormat="1">
      <c r="B243" s="176"/>
      <c r="D243" s="163" t="s">
        <v>179</v>
      </c>
      <c r="E243" s="177" t="s">
        <v>1</v>
      </c>
      <c r="F243" s="178" t="s">
        <v>1928</v>
      </c>
      <c r="H243" s="179">
        <v>16.2</v>
      </c>
      <c r="I243" s="180"/>
      <c r="L243" s="176"/>
      <c r="M243" s="181"/>
      <c r="N243" s="182"/>
      <c r="O243" s="182"/>
      <c r="P243" s="182"/>
      <c r="Q243" s="182"/>
      <c r="R243" s="182"/>
      <c r="S243" s="182"/>
      <c r="T243" s="183"/>
      <c r="AT243" s="177" t="s">
        <v>179</v>
      </c>
      <c r="AU243" s="177" t="s">
        <v>84</v>
      </c>
      <c r="AV243" s="14" t="s">
        <v>84</v>
      </c>
      <c r="AW243" s="14" t="s">
        <v>31</v>
      </c>
      <c r="AX243" s="14" t="s">
        <v>75</v>
      </c>
      <c r="AY243" s="177" t="s">
        <v>168</v>
      </c>
    </row>
    <row r="244" spans="1:65" s="15" customFormat="1">
      <c r="B244" s="184"/>
      <c r="D244" s="163" t="s">
        <v>179</v>
      </c>
      <c r="E244" s="185" t="s">
        <v>1</v>
      </c>
      <c r="F244" s="186" t="s">
        <v>184</v>
      </c>
      <c r="H244" s="187">
        <v>48.8</v>
      </c>
      <c r="I244" s="188"/>
      <c r="L244" s="184"/>
      <c r="M244" s="189"/>
      <c r="N244" s="190"/>
      <c r="O244" s="190"/>
      <c r="P244" s="190"/>
      <c r="Q244" s="190"/>
      <c r="R244" s="190"/>
      <c r="S244" s="190"/>
      <c r="T244" s="191"/>
      <c r="AT244" s="185" t="s">
        <v>179</v>
      </c>
      <c r="AU244" s="185" t="s">
        <v>84</v>
      </c>
      <c r="AV244" s="15" t="s">
        <v>108</v>
      </c>
      <c r="AW244" s="15" t="s">
        <v>31</v>
      </c>
      <c r="AX244" s="15" t="s">
        <v>82</v>
      </c>
      <c r="AY244" s="185" t="s">
        <v>168</v>
      </c>
    </row>
    <row r="245" spans="1:65" s="2" customFormat="1" ht="24.2" customHeight="1">
      <c r="A245" s="33"/>
      <c r="B245" s="149"/>
      <c r="C245" s="150" t="s">
        <v>335</v>
      </c>
      <c r="D245" s="150" t="s">
        <v>170</v>
      </c>
      <c r="E245" s="151" t="s">
        <v>1263</v>
      </c>
      <c r="F245" s="152" t="s">
        <v>1264</v>
      </c>
      <c r="G245" s="153" t="s">
        <v>269</v>
      </c>
      <c r="H245" s="154">
        <v>2</v>
      </c>
      <c r="I245" s="155"/>
      <c r="J245" s="156">
        <f>ROUND(I245*H245,2)</f>
        <v>0</v>
      </c>
      <c r="K245" s="152" t="s">
        <v>1</v>
      </c>
      <c r="L245" s="34"/>
      <c r="M245" s="157" t="s">
        <v>1</v>
      </c>
      <c r="N245" s="158" t="s">
        <v>40</v>
      </c>
      <c r="O245" s="59"/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1" t="s">
        <v>108</v>
      </c>
      <c r="AT245" s="161" t="s">
        <v>170</v>
      </c>
      <c r="AU245" s="161" t="s">
        <v>84</v>
      </c>
      <c r="AY245" s="18" t="s">
        <v>168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8" t="s">
        <v>82</v>
      </c>
      <c r="BK245" s="162">
        <f>ROUND(I245*H245,2)</f>
        <v>0</v>
      </c>
      <c r="BL245" s="18" t="s">
        <v>108</v>
      </c>
      <c r="BM245" s="161" t="s">
        <v>1929</v>
      </c>
    </row>
    <row r="246" spans="1:65" s="2" customFormat="1" ht="19.5">
      <c r="A246" s="33"/>
      <c r="B246" s="34"/>
      <c r="C246" s="33"/>
      <c r="D246" s="163" t="s">
        <v>175</v>
      </c>
      <c r="E246" s="33"/>
      <c r="F246" s="164" t="s">
        <v>1264</v>
      </c>
      <c r="G246" s="33"/>
      <c r="H246" s="33"/>
      <c r="I246" s="165"/>
      <c r="J246" s="33"/>
      <c r="K246" s="33"/>
      <c r="L246" s="34"/>
      <c r="M246" s="166"/>
      <c r="N246" s="167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175</v>
      </c>
      <c r="AU246" s="18" t="s">
        <v>84</v>
      </c>
    </row>
    <row r="247" spans="1:65" s="2" customFormat="1" ht="19.5">
      <c r="A247" s="33"/>
      <c r="B247" s="34"/>
      <c r="C247" s="33"/>
      <c r="D247" s="163" t="s">
        <v>177</v>
      </c>
      <c r="E247" s="33"/>
      <c r="F247" s="168" t="s">
        <v>1867</v>
      </c>
      <c r="G247" s="33"/>
      <c r="H247" s="33"/>
      <c r="I247" s="165"/>
      <c r="J247" s="33"/>
      <c r="K247" s="33"/>
      <c r="L247" s="34"/>
      <c r="M247" s="166"/>
      <c r="N247" s="167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177</v>
      </c>
      <c r="AU247" s="18" t="s">
        <v>84</v>
      </c>
    </row>
    <row r="248" spans="1:65" s="14" customFormat="1">
      <c r="B248" s="176"/>
      <c r="D248" s="163" t="s">
        <v>179</v>
      </c>
      <c r="E248" s="177" t="s">
        <v>1</v>
      </c>
      <c r="F248" s="178" t="s">
        <v>84</v>
      </c>
      <c r="H248" s="179">
        <v>2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7" t="s">
        <v>179</v>
      </c>
      <c r="AU248" s="177" t="s">
        <v>84</v>
      </c>
      <c r="AV248" s="14" t="s">
        <v>84</v>
      </c>
      <c r="AW248" s="14" t="s">
        <v>31</v>
      </c>
      <c r="AX248" s="14" t="s">
        <v>82</v>
      </c>
      <c r="AY248" s="177" t="s">
        <v>168</v>
      </c>
    </row>
    <row r="249" spans="1:65" s="2" customFormat="1" ht="33" customHeight="1">
      <c r="A249" s="33"/>
      <c r="B249" s="149"/>
      <c r="C249" s="150" t="s">
        <v>342</v>
      </c>
      <c r="D249" s="150" t="s">
        <v>170</v>
      </c>
      <c r="E249" s="151" t="s">
        <v>349</v>
      </c>
      <c r="F249" s="152" t="s">
        <v>350</v>
      </c>
      <c r="G249" s="153" t="s">
        <v>319</v>
      </c>
      <c r="H249" s="154">
        <v>25.745999999999999</v>
      </c>
      <c r="I249" s="155"/>
      <c r="J249" s="156">
        <f>ROUND(I249*H249,2)</f>
        <v>0</v>
      </c>
      <c r="K249" s="152" t="s">
        <v>187</v>
      </c>
      <c r="L249" s="34"/>
      <c r="M249" s="157" t="s">
        <v>1</v>
      </c>
      <c r="N249" s="158" t="s">
        <v>40</v>
      </c>
      <c r="O249" s="59"/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1" t="s">
        <v>108</v>
      </c>
      <c r="AT249" s="161" t="s">
        <v>170</v>
      </c>
      <c r="AU249" s="161" t="s">
        <v>84</v>
      </c>
      <c r="AY249" s="18" t="s">
        <v>168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8" t="s">
        <v>82</v>
      </c>
      <c r="BK249" s="162">
        <f>ROUND(I249*H249,2)</f>
        <v>0</v>
      </c>
      <c r="BL249" s="18" t="s">
        <v>108</v>
      </c>
      <c r="BM249" s="161" t="s">
        <v>1267</v>
      </c>
    </row>
    <row r="250" spans="1:65" s="2" customFormat="1" ht="29.25">
      <c r="A250" s="33"/>
      <c r="B250" s="34"/>
      <c r="C250" s="33"/>
      <c r="D250" s="163" t="s">
        <v>175</v>
      </c>
      <c r="E250" s="33"/>
      <c r="F250" s="164" t="s">
        <v>352</v>
      </c>
      <c r="G250" s="33"/>
      <c r="H250" s="33"/>
      <c r="I250" s="165"/>
      <c r="J250" s="33"/>
      <c r="K250" s="33"/>
      <c r="L250" s="34"/>
      <c r="M250" s="166"/>
      <c r="N250" s="167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175</v>
      </c>
      <c r="AU250" s="18" t="s">
        <v>84</v>
      </c>
    </row>
    <row r="251" spans="1:65" s="2" customFormat="1" ht="29.25">
      <c r="A251" s="33"/>
      <c r="B251" s="34"/>
      <c r="C251" s="33"/>
      <c r="D251" s="163" t="s">
        <v>177</v>
      </c>
      <c r="E251" s="33"/>
      <c r="F251" s="168" t="s">
        <v>1930</v>
      </c>
      <c r="G251" s="33"/>
      <c r="H251" s="33"/>
      <c r="I251" s="165"/>
      <c r="J251" s="33"/>
      <c r="K251" s="33"/>
      <c r="L251" s="34"/>
      <c r="M251" s="166"/>
      <c r="N251" s="167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177</v>
      </c>
      <c r="AU251" s="18" t="s">
        <v>84</v>
      </c>
    </row>
    <row r="252" spans="1:65" s="13" customFormat="1" ht="22.5">
      <c r="B252" s="169"/>
      <c r="D252" s="163" t="s">
        <v>179</v>
      </c>
      <c r="E252" s="170" t="s">
        <v>1</v>
      </c>
      <c r="F252" s="171" t="s">
        <v>1931</v>
      </c>
      <c r="H252" s="170" t="s">
        <v>1</v>
      </c>
      <c r="I252" s="172"/>
      <c r="L252" s="169"/>
      <c r="M252" s="173"/>
      <c r="N252" s="174"/>
      <c r="O252" s="174"/>
      <c r="P252" s="174"/>
      <c r="Q252" s="174"/>
      <c r="R252" s="174"/>
      <c r="S252" s="174"/>
      <c r="T252" s="175"/>
      <c r="AT252" s="170" t="s">
        <v>179</v>
      </c>
      <c r="AU252" s="170" t="s">
        <v>84</v>
      </c>
      <c r="AV252" s="13" t="s">
        <v>82</v>
      </c>
      <c r="AW252" s="13" t="s">
        <v>31</v>
      </c>
      <c r="AX252" s="13" t="s">
        <v>75</v>
      </c>
      <c r="AY252" s="170" t="s">
        <v>168</v>
      </c>
    </row>
    <row r="253" spans="1:65" s="14" customFormat="1">
      <c r="B253" s="176"/>
      <c r="D253" s="163" t="s">
        <v>179</v>
      </c>
      <c r="E253" s="177" t="s">
        <v>1</v>
      </c>
      <c r="F253" s="178" t="s">
        <v>1932</v>
      </c>
      <c r="H253" s="179">
        <v>4.5209999999999999</v>
      </c>
      <c r="I253" s="180"/>
      <c r="L253" s="176"/>
      <c r="M253" s="181"/>
      <c r="N253" s="182"/>
      <c r="O253" s="182"/>
      <c r="P253" s="182"/>
      <c r="Q253" s="182"/>
      <c r="R253" s="182"/>
      <c r="S253" s="182"/>
      <c r="T253" s="183"/>
      <c r="AT253" s="177" t="s">
        <v>179</v>
      </c>
      <c r="AU253" s="177" t="s">
        <v>84</v>
      </c>
      <c r="AV253" s="14" t="s">
        <v>84</v>
      </c>
      <c r="AW253" s="14" t="s">
        <v>31</v>
      </c>
      <c r="AX253" s="14" t="s">
        <v>75</v>
      </c>
      <c r="AY253" s="177" t="s">
        <v>168</v>
      </c>
    </row>
    <row r="254" spans="1:65" s="14" customFormat="1" ht="22.5">
      <c r="B254" s="176"/>
      <c r="D254" s="163" t="s">
        <v>179</v>
      </c>
      <c r="E254" s="177" t="s">
        <v>1</v>
      </c>
      <c r="F254" s="178" t="s">
        <v>1933</v>
      </c>
      <c r="H254" s="179">
        <v>1.5369999999999999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31</v>
      </c>
      <c r="AX254" s="14" t="s">
        <v>75</v>
      </c>
      <c r="AY254" s="177" t="s">
        <v>168</v>
      </c>
    </row>
    <row r="255" spans="1:65" s="14" customFormat="1" ht="22.5">
      <c r="B255" s="176"/>
      <c r="D255" s="163" t="s">
        <v>179</v>
      </c>
      <c r="E255" s="177" t="s">
        <v>1</v>
      </c>
      <c r="F255" s="178" t="s">
        <v>1934</v>
      </c>
      <c r="H255" s="179">
        <v>1.1739999999999999</v>
      </c>
      <c r="I255" s="180"/>
      <c r="L255" s="176"/>
      <c r="M255" s="181"/>
      <c r="N255" s="182"/>
      <c r="O255" s="182"/>
      <c r="P255" s="182"/>
      <c r="Q255" s="182"/>
      <c r="R255" s="182"/>
      <c r="S255" s="182"/>
      <c r="T255" s="183"/>
      <c r="AT255" s="177" t="s">
        <v>179</v>
      </c>
      <c r="AU255" s="177" t="s">
        <v>84</v>
      </c>
      <c r="AV255" s="14" t="s">
        <v>84</v>
      </c>
      <c r="AW255" s="14" t="s">
        <v>31</v>
      </c>
      <c r="AX255" s="14" t="s">
        <v>75</v>
      </c>
      <c r="AY255" s="177" t="s">
        <v>168</v>
      </c>
    </row>
    <row r="256" spans="1:65" s="14" customFormat="1">
      <c r="B256" s="176"/>
      <c r="D256" s="163" t="s">
        <v>179</v>
      </c>
      <c r="E256" s="177" t="s">
        <v>1</v>
      </c>
      <c r="F256" s="178" t="s">
        <v>1935</v>
      </c>
      <c r="H256" s="179">
        <v>8.1720000000000006</v>
      </c>
      <c r="I256" s="180"/>
      <c r="L256" s="176"/>
      <c r="M256" s="181"/>
      <c r="N256" s="182"/>
      <c r="O256" s="182"/>
      <c r="P256" s="182"/>
      <c r="Q256" s="182"/>
      <c r="R256" s="182"/>
      <c r="S256" s="182"/>
      <c r="T256" s="183"/>
      <c r="AT256" s="177" t="s">
        <v>179</v>
      </c>
      <c r="AU256" s="177" t="s">
        <v>84</v>
      </c>
      <c r="AV256" s="14" t="s">
        <v>84</v>
      </c>
      <c r="AW256" s="14" t="s">
        <v>31</v>
      </c>
      <c r="AX256" s="14" t="s">
        <v>75</v>
      </c>
      <c r="AY256" s="177" t="s">
        <v>168</v>
      </c>
    </row>
    <row r="257" spans="2:51" s="14" customFormat="1">
      <c r="B257" s="176"/>
      <c r="D257" s="163" t="s">
        <v>179</v>
      </c>
      <c r="E257" s="177" t="s">
        <v>1</v>
      </c>
      <c r="F257" s="178" t="s">
        <v>1936</v>
      </c>
      <c r="H257" s="179">
        <v>4.6719999999999997</v>
      </c>
      <c r="I257" s="180"/>
      <c r="L257" s="176"/>
      <c r="M257" s="181"/>
      <c r="N257" s="182"/>
      <c r="O257" s="182"/>
      <c r="P257" s="182"/>
      <c r="Q257" s="182"/>
      <c r="R257" s="182"/>
      <c r="S257" s="182"/>
      <c r="T257" s="183"/>
      <c r="AT257" s="177" t="s">
        <v>179</v>
      </c>
      <c r="AU257" s="177" t="s">
        <v>84</v>
      </c>
      <c r="AV257" s="14" t="s">
        <v>84</v>
      </c>
      <c r="AW257" s="14" t="s">
        <v>31</v>
      </c>
      <c r="AX257" s="14" t="s">
        <v>75</v>
      </c>
      <c r="AY257" s="177" t="s">
        <v>168</v>
      </c>
    </row>
    <row r="258" spans="2:51" s="14" customFormat="1">
      <c r="B258" s="176"/>
      <c r="D258" s="163" t="s">
        <v>179</v>
      </c>
      <c r="E258" s="177" t="s">
        <v>1</v>
      </c>
      <c r="F258" s="178" t="s">
        <v>1937</v>
      </c>
      <c r="H258" s="179">
        <v>3.99</v>
      </c>
      <c r="I258" s="180"/>
      <c r="L258" s="176"/>
      <c r="M258" s="181"/>
      <c r="N258" s="182"/>
      <c r="O258" s="182"/>
      <c r="P258" s="182"/>
      <c r="Q258" s="182"/>
      <c r="R258" s="182"/>
      <c r="S258" s="182"/>
      <c r="T258" s="183"/>
      <c r="AT258" s="177" t="s">
        <v>179</v>
      </c>
      <c r="AU258" s="177" t="s">
        <v>84</v>
      </c>
      <c r="AV258" s="14" t="s">
        <v>84</v>
      </c>
      <c r="AW258" s="14" t="s">
        <v>31</v>
      </c>
      <c r="AX258" s="14" t="s">
        <v>75</v>
      </c>
      <c r="AY258" s="177" t="s">
        <v>168</v>
      </c>
    </row>
    <row r="259" spans="2:51" s="14" customFormat="1">
      <c r="B259" s="176"/>
      <c r="D259" s="163" t="s">
        <v>179</v>
      </c>
      <c r="E259" s="177" t="s">
        <v>1</v>
      </c>
      <c r="F259" s="178" t="s">
        <v>1938</v>
      </c>
      <c r="H259" s="179">
        <v>11.84</v>
      </c>
      <c r="I259" s="180"/>
      <c r="L259" s="176"/>
      <c r="M259" s="181"/>
      <c r="N259" s="182"/>
      <c r="O259" s="182"/>
      <c r="P259" s="182"/>
      <c r="Q259" s="182"/>
      <c r="R259" s="182"/>
      <c r="S259" s="182"/>
      <c r="T259" s="183"/>
      <c r="AT259" s="177" t="s">
        <v>179</v>
      </c>
      <c r="AU259" s="177" t="s">
        <v>84</v>
      </c>
      <c r="AV259" s="14" t="s">
        <v>84</v>
      </c>
      <c r="AW259" s="14" t="s">
        <v>31</v>
      </c>
      <c r="AX259" s="14" t="s">
        <v>75</v>
      </c>
      <c r="AY259" s="177" t="s">
        <v>168</v>
      </c>
    </row>
    <row r="260" spans="2:51" s="13" customFormat="1" ht="22.5">
      <c r="B260" s="169"/>
      <c r="D260" s="163" t="s">
        <v>179</v>
      </c>
      <c r="E260" s="170" t="s">
        <v>1</v>
      </c>
      <c r="F260" s="171" t="s">
        <v>1939</v>
      </c>
      <c r="H260" s="170" t="s">
        <v>1</v>
      </c>
      <c r="I260" s="172"/>
      <c r="L260" s="169"/>
      <c r="M260" s="173"/>
      <c r="N260" s="174"/>
      <c r="O260" s="174"/>
      <c r="P260" s="174"/>
      <c r="Q260" s="174"/>
      <c r="R260" s="174"/>
      <c r="S260" s="174"/>
      <c r="T260" s="175"/>
      <c r="AT260" s="170" t="s">
        <v>179</v>
      </c>
      <c r="AU260" s="170" t="s">
        <v>84</v>
      </c>
      <c r="AV260" s="13" t="s">
        <v>82</v>
      </c>
      <c r="AW260" s="13" t="s">
        <v>31</v>
      </c>
      <c r="AX260" s="13" t="s">
        <v>75</v>
      </c>
      <c r="AY260" s="170" t="s">
        <v>168</v>
      </c>
    </row>
    <row r="261" spans="2:51" s="14" customFormat="1">
      <c r="B261" s="176"/>
      <c r="D261" s="163" t="s">
        <v>179</v>
      </c>
      <c r="E261" s="177" t="s">
        <v>1</v>
      </c>
      <c r="F261" s="178" t="s">
        <v>1940</v>
      </c>
      <c r="H261" s="179">
        <v>3.4159999999999999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75</v>
      </c>
      <c r="AY261" s="177" t="s">
        <v>168</v>
      </c>
    </row>
    <row r="262" spans="2:51" s="14" customFormat="1">
      <c r="B262" s="176"/>
      <c r="D262" s="163" t="s">
        <v>179</v>
      </c>
      <c r="E262" s="177" t="s">
        <v>1</v>
      </c>
      <c r="F262" s="178" t="s">
        <v>1941</v>
      </c>
      <c r="H262" s="179">
        <v>4.9749999999999996</v>
      </c>
      <c r="I262" s="180"/>
      <c r="L262" s="176"/>
      <c r="M262" s="181"/>
      <c r="N262" s="182"/>
      <c r="O262" s="182"/>
      <c r="P262" s="182"/>
      <c r="Q262" s="182"/>
      <c r="R262" s="182"/>
      <c r="S262" s="182"/>
      <c r="T262" s="183"/>
      <c r="AT262" s="177" t="s">
        <v>179</v>
      </c>
      <c r="AU262" s="177" t="s">
        <v>84</v>
      </c>
      <c r="AV262" s="14" t="s">
        <v>84</v>
      </c>
      <c r="AW262" s="14" t="s">
        <v>31</v>
      </c>
      <c r="AX262" s="14" t="s">
        <v>75</v>
      </c>
      <c r="AY262" s="177" t="s">
        <v>168</v>
      </c>
    </row>
    <row r="263" spans="2:51" s="13" customFormat="1">
      <c r="B263" s="169"/>
      <c r="D263" s="163" t="s">
        <v>179</v>
      </c>
      <c r="E263" s="170" t="s">
        <v>1</v>
      </c>
      <c r="F263" s="171" t="s">
        <v>1279</v>
      </c>
      <c r="H263" s="170" t="s">
        <v>1</v>
      </c>
      <c r="I263" s="172"/>
      <c r="L263" s="169"/>
      <c r="M263" s="173"/>
      <c r="N263" s="174"/>
      <c r="O263" s="174"/>
      <c r="P263" s="174"/>
      <c r="Q263" s="174"/>
      <c r="R263" s="174"/>
      <c r="S263" s="174"/>
      <c r="T263" s="175"/>
      <c r="AT263" s="170" t="s">
        <v>179</v>
      </c>
      <c r="AU263" s="170" t="s">
        <v>84</v>
      </c>
      <c r="AV263" s="13" t="s">
        <v>82</v>
      </c>
      <c r="AW263" s="13" t="s">
        <v>31</v>
      </c>
      <c r="AX263" s="13" t="s">
        <v>75</v>
      </c>
      <c r="AY263" s="170" t="s">
        <v>168</v>
      </c>
    </row>
    <row r="264" spans="2:51" s="14" customFormat="1">
      <c r="B264" s="176"/>
      <c r="D264" s="163" t="s">
        <v>179</v>
      </c>
      <c r="E264" s="177" t="s">
        <v>1</v>
      </c>
      <c r="F264" s="178" t="s">
        <v>1942</v>
      </c>
      <c r="H264" s="179">
        <v>0.88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179</v>
      </c>
      <c r="AU264" s="177" t="s">
        <v>84</v>
      </c>
      <c r="AV264" s="14" t="s">
        <v>84</v>
      </c>
      <c r="AW264" s="14" t="s">
        <v>31</v>
      </c>
      <c r="AX264" s="14" t="s">
        <v>75</v>
      </c>
      <c r="AY264" s="177" t="s">
        <v>168</v>
      </c>
    </row>
    <row r="265" spans="2:51" s="14" customFormat="1">
      <c r="B265" s="176"/>
      <c r="D265" s="163" t="s">
        <v>179</v>
      </c>
      <c r="E265" s="177" t="s">
        <v>1</v>
      </c>
      <c r="F265" s="178" t="s">
        <v>1943</v>
      </c>
      <c r="H265" s="179">
        <v>19.305</v>
      </c>
      <c r="I265" s="180"/>
      <c r="L265" s="176"/>
      <c r="M265" s="181"/>
      <c r="N265" s="182"/>
      <c r="O265" s="182"/>
      <c r="P265" s="182"/>
      <c r="Q265" s="182"/>
      <c r="R265" s="182"/>
      <c r="S265" s="182"/>
      <c r="T265" s="183"/>
      <c r="AT265" s="177" t="s">
        <v>179</v>
      </c>
      <c r="AU265" s="177" t="s">
        <v>84</v>
      </c>
      <c r="AV265" s="14" t="s">
        <v>84</v>
      </c>
      <c r="AW265" s="14" t="s">
        <v>31</v>
      </c>
      <c r="AX265" s="14" t="s">
        <v>75</v>
      </c>
      <c r="AY265" s="177" t="s">
        <v>168</v>
      </c>
    </row>
    <row r="266" spans="2:51" s="14" customFormat="1">
      <c r="B266" s="176"/>
      <c r="D266" s="163" t="s">
        <v>179</v>
      </c>
      <c r="E266" s="177" t="s">
        <v>1</v>
      </c>
      <c r="F266" s="178" t="s">
        <v>1944</v>
      </c>
      <c r="H266" s="179">
        <v>2.992</v>
      </c>
      <c r="I266" s="180"/>
      <c r="L266" s="176"/>
      <c r="M266" s="181"/>
      <c r="N266" s="182"/>
      <c r="O266" s="182"/>
      <c r="P266" s="182"/>
      <c r="Q266" s="182"/>
      <c r="R266" s="182"/>
      <c r="S266" s="182"/>
      <c r="T266" s="183"/>
      <c r="AT266" s="177" t="s">
        <v>179</v>
      </c>
      <c r="AU266" s="177" t="s">
        <v>84</v>
      </c>
      <c r="AV266" s="14" t="s">
        <v>84</v>
      </c>
      <c r="AW266" s="14" t="s">
        <v>31</v>
      </c>
      <c r="AX266" s="14" t="s">
        <v>75</v>
      </c>
      <c r="AY266" s="177" t="s">
        <v>168</v>
      </c>
    </row>
    <row r="267" spans="2:51" s="14" customFormat="1">
      <c r="B267" s="176"/>
      <c r="D267" s="163" t="s">
        <v>179</v>
      </c>
      <c r="E267" s="177" t="s">
        <v>1</v>
      </c>
      <c r="F267" s="178" t="s">
        <v>1945</v>
      </c>
      <c r="H267" s="179">
        <v>3.6960000000000002</v>
      </c>
      <c r="I267" s="180"/>
      <c r="L267" s="176"/>
      <c r="M267" s="181"/>
      <c r="N267" s="182"/>
      <c r="O267" s="182"/>
      <c r="P267" s="182"/>
      <c r="Q267" s="182"/>
      <c r="R267" s="182"/>
      <c r="S267" s="182"/>
      <c r="T267" s="183"/>
      <c r="AT267" s="177" t="s">
        <v>179</v>
      </c>
      <c r="AU267" s="177" t="s">
        <v>84</v>
      </c>
      <c r="AV267" s="14" t="s">
        <v>84</v>
      </c>
      <c r="AW267" s="14" t="s">
        <v>31</v>
      </c>
      <c r="AX267" s="14" t="s">
        <v>75</v>
      </c>
      <c r="AY267" s="177" t="s">
        <v>168</v>
      </c>
    </row>
    <row r="268" spans="2:51" s="13" customFormat="1" ht="22.5">
      <c r="B268" s="169"/>
      <c r="D268" s="163" t="s">
        <v>179</v>
      </c>
      <c r="E268" s="170" t="s">
        <v>1</v>
      </c>
      <c r="F268" s="171" t="s">
        <v>1946</v>
      </c>
      <c r="H268" s="170" t="s">
        <v>1</v>
      </c>
      <c r="I268" s="172"/>
      <c r="L268" s="169"/>
      <c r="M268" s="173"/>
      <c r="N268" s="174"/>
      <c r="O268" s="174"/>
      <c r="P268" s="174"/>
      <c r="Q268" s="174"/>
      <c r="R268" s="174"/>
      <c r="S268" s="174"/>
      <c r="T268" s="175"/>
      <c r="AT268" s="170" t="s">
        <v>179</v>
      </c>
      <c r="AU268" s="170" t="s">
        <v>84</v>
      </c>
      <c r="AV268" s="13" t="s">
        <v>82</v>
      </c>
      <c r="AW268" s="13" t="s">
        <v>31</v>
      </c>
      <c r="AX268" s="13" t="s">
        <v>75</v>
      </c>
      <c r="AY268" s="170" t="s">
        <v>168</v>
      </c>
    </row>
    <row r="269" spans="2:51" s="14" customFormat="1">
      <c r="B269" s="176"/>
      <c r="D269" s="163" t="s">
        <v>179</v>
      </c>
      <c r="E269" s="177" t="s">
        <v>1</v>
      </c>
      <c r="F269" s="178" t="s">
        <v>1947</v>
      </c>
      <c r="H269" s="179">
        <v>5.4450000000000003</v>
      </c>
      <c r="I269" s="180"/>
      <c r="L269" s="176"/>
      <c r="M269" s="181"/>
      <c r="N269" s="182"/>
      <c r="O269" s="182"/>
      <c r="P269" s="182"/>
      <c r="Q269" s="182"/>
      <c r="R269" s="182"/>
      <c r="S269" s="182"/>
      <c r="T269" s="183"/>
      <c r="AT269" s="177" t="s">
        <v>179</v>
      </c>
      <c r="AU269" s="177" t="s">
        <v>84</v>
      </c>
      <c r="AV269" s="14" t="s">
        <v>84</v>
      </c>
      <c r="AW269" s="14" t="s">
        <v>31</v>
      </c>
      <c r="AX269" s="14" t="s">
        <v>75</v>
      </c>
      <c r="AY269" s="177" t="s">
        <v>168</v>
      </c>
    </row>
    <row r="270" spans="2:51" s="14" customFormat="1">
      <c r="B270" s="176"/>
      <c r="D270" s="163" t="s">
        <v>179</v>
      </c>
      <c r="E270" s="177" t="s">
        <v>1</v>
      </c>
      <c r="F270" s="178" t="s">
        <v>1948</v>
      </c>
      <c r="H270" s="179">
        <v>4.1470000000000002</v>
      </c>
      <c r="I270" s="180"/>
      <c r="L270" s="176"/>
      <c r="M270" s="181"/>
      <c r="N270" s="182"/>
      <c r="O270" s="182"/>
      <c r="P270" s="182"/>
      <c r="Q270" s="182"/>
      <c r="R270" s="182"/>
      <c r="S270" s="182"/>
      <c r="T270" s="183"/>
      <c r="AT270" s="177" t="s">
        <v>179</v>
      </c>
      <c r="AU270" s="177" t="s">
        <v>84</v>
      </c>
      <c r="AV270" s="14" t="s">
        <v>84</v>
      </c>
      <c r="AW270" s="14" t="s">
        <v>31</v>
      </c>
      <c r="AX270" s="14" t="s">
        <v>75</v>
      </c>
      <c r="AY270" s="177" t="s">
        <v>168</v>
      </c>
    </row>
    <row r="271" spans="2:51" s="13" customFormat="1" ht="22.5">
      <c r="B271" s="169"/>
      <c r="D271" s="163" t="s">
        <v>179</v>
      </c>
      <c r="E271" s="170" t="s">
        <v>1</v>
      </c>
      <c r="F271" s="171" t="s">
        <v>1949</v>
      </c>
      <c r="H271" s="170" t="s">
        <v>1</v>
      </c>
      <c r="I271" s="172"/>
      <c r="L271" s="169"/>
      <c r="M271" s="173"/>
      <c r="N271" s="174"/>
      <c r="O271" s="174"/>
      <c r="P271" s="174"/>
      <c r="Q271" s="174"/>
      <c r="R271" s="174"/>
      <c r="S271" s="174"/>
      <c r="T271" s="175"/>
      <c r="AT271" s="170" t="s">
        <v>179</v>
      </c>
      <c r="AU271" s="170" t="s">
        <v>84</v>
      </c>
      <c r="AV271" s="13" t="s">
        <v>82</v>
      </c>
      <c r="AW271" s="13" t="s">
        <v>31</v>
      </c>
      <c r="AX271" s="13" t="s">
        <v>75</v>
      </c>
      <c r="AY271" s="170" t="s">
        <v>168</v>
      </c>
    </row>
    <row r="272" spans="2:51" s="14" customFormat="1">
      <c r="B272" s="176"/>
      <c r="D272" s="163" t="s">
        <v>179</v>
      </c>
      <c r="E272" s="177" t="s">
        <v>1</v>
      </c>
      <c r="F272" s="178" t="s">
        <v>1950</v>
      </c>
      <c r="H272" s="179">
        <v>3.96</v>
      </c>
      <c r="I272" s="180"/>
      <c r="L272" s="176"/>
      <c r="M272" s="181"/>
      <c r="N272" s="182"/>
      <c r="O272" s="182"/>
      <c r="P272" s="182"/>
      <c r="Q272" s="182"/>
      <c r="R272" s="182"/>
      <c r="S272" s="182"/>
      <c r="T272" s="183"/>
      <c r="AT272" s="177" t="s">
        <v>179</v>
      </c>
      <c r="AU272" s="177" t="s">
        <v>84</v>
      </c>
      <c r="AV272" s="14" t="s">
        <v>84</v>
      </c>
      <c r="AW272" s="14" t="s">
        <v>31</v>
      </c>
      <c r="AX272" s="14" t="s">
        <v>75</v>
      </c>
      <c r="AY272" s="177" t="s">
        <v>168</v>
      </c>
    </row>
    <row r="273" spans="1:65" s="13" customFormat="1">
      <c r="B273" s="169"/>
      <c r="D273" s="163" t="s">
        <v>179</v>
      </c>
      <c r="E273" s="170" t="s">
        <v>1</v>
      </c>
      <c r="F273" s="171" t="s">
        <v>1951</v>
      </c>
      <c r="H273" s="170" t="s">
        <v>1</v>
      </c>
      <c r="I273" s="172"/>
      <c r="L273" s="169"/>
      <c r="M273" s="173"/>
      <c r="N273" s="174"/>
      <c r="O273" s="174"/>
      <c r="P273" s="174"/>
      <c r="Q273" s="174"/>
      <c r="R273" s="174"/>
      <c r="S273" s="174"/>
      <c r="T273" s="175"/>
      <c r="AT273" s="170" t="s">
        <v>179</v>
      </c>
      <c r="AU273" s="170" t="s">
        <v>84</v>
      </c>
      <c r="AV273" s="13" t="s">
        <v>82</v>
      </c>
      <c r="AW273" s="13" t="s">
        <v>31</v>
      </c>
      <c r="AX273" s="13" t="s">
        <v>75</v>
      </c>
      <c r="AY273" s="170" t="s">
        <v>168</v>
      </c>
    </row>
    <row r="274" spans="1:65" s="14" customFormat="1" ht="22.5">
      <c r="B274" s="176"/>
      <c r="D274" s="163" t="s">
        <v>179</v>
      </c>
      <c r="E274" s="177" t="s">
        <v>1</v>
      </c>
      <c r="F274" s="178" t="s">
        <v>1952</v>
      </c>
      <c r="H274" s="179">
        <v>30.69</v>
      </c>
      <c r="I274" s="180"/>
      <c r="L274" s="176"/>
      <c r="M274" s="181"/>
      <c r="N274" s="182"/>
      <c r="O274" s="182"/>
      <c r="P274" s="182"/>
      <c r="Q274" s="182"/>
      <c r="R274" s="182"/>
      <c r="S274" s="182"/>
      <c r="T274" s="183"/>
      <c r="AT274" s="177" t="s">
        <v>179</v>
      </c>
      <c r="AU274" s="177" t="s">
        <v>84</v>
      </c>
      <c r="AV274" s="14" t="s">
        <v>84</v>
      </c>
      <c r="AW274" s="14" t="s">
        <v>31</v>
      </c>
      <c r="AX274" s="14" t="s">
        <v>75</v>
      </c>
      <c r="AY274" s="177" t="s">
        <v>168</v>
      </c>
    </row>
    <row r="275" spans="1:65" s="14" customFormat="1">
      <c r="B275" s="176"/>
      <c r="D275" s="163" t="s">
        <v>179</v>
      </c>
      <c r="E275" s="177" t="s">
        <v>1</v>
      </c>
      <c r="F275" s="178" t="s">
        <v>1953</v>
      </c>
      <c r="H275" s="179">
        <v>13.317</v>
      </c>
      <c r="I275" s="180"/>
      <c r="L275" s="176"/>
      <c r="M275" s="181"/>
      <c r="N275" s="182"/>
      <c r="O275" s="182"/>
      <c r="P275" s="182"/>
      <c r="Q275" s="182"/>
      <c r="R275" s="182"/>
      <c r="S275" s="182"/>
      <c r="T275" s="183"/>
      <c r="AT275" s="177" t="s">
        <v>179</v>
      </c>
      <c r="AU275" s="177" t="s">
        <v>84</v>
      </c>
      <c r="AV275" s="14" t="s">
        <v>84</v>
      </c>
      <c r="AW275" s="14" t="s">
        <v>31</v>
      </c>
      <c r="AX275" s="14" t="s">
        <v>75</v>
      </c>
      <c r="AY275" s="177" t="s">
        <v>168</v>
      </c>
    </row>
    <row r="276" spans="1:65" s="16" customFormat="1">
      <c r="B276" s="192"/>
      <c r="D276" s="163" t="s">
        <v>179</v>
      </c>
      <c r="E276" s="193" t="s">
        <v>1</v>
      </c>
      <c r="F276" s="194" t="s">
        <v>333</v>
      </c>
      <c r="H276" s="195">
        <v>128.72900000000001</v>
      </c>
      <c r="I276" s="196"/>
      <c r="L276" s="192"/>
      <c r="M276" s="197"/>
      <c r="N276" s="198"/>
      <c r="O276" s="198"/>
      <c r="P276" s="198"/>
      <c r="Q276" s="198"/>
      <c r="R276" s="198"/>
      <c r="S276" s="198"/>
      <c r="T276" s="199"/>
      <c r="AT276" s="193" t="s">
        <v>179</v>
      </c>
      <c r="AU276" s="193" t="s">
        <v>84</v>
      </c>
      <c r="AV276" s="16" t="s">
        <v>104</v>
      </c>
      <c r="AW276" s="16" t="s">
        <v>31</v>
      </c>
      <c r="AX276" s="16" t="s">
        <v>75</v>
      </c>
      <c r="AY276" s="193" t="s">
        <v>168</v>
      </c>
    </row>
    <row r="277" spans="1:65" s="14" customFormat="1">
      <c r="B277" s="176"/>
      <c r="D277" s="163" t="s">
        <v>179</v>
      </c>
      <c r="E277" s="177" t="s">
        <v>1</v>
      </c>
      <c r="F277" s="178" t="s">
        <v>1954</v>
      </c>
      <c r="H277" s="179">
        <v>25.745999999999999</v>
      </c>
      <c r="I277" s="180"/>
      <c r="L277" s="176"/>
      <c r="M277" s="181"/>
      <c r="N277" s="182"/>
      <c r="O277" s="182"/>
      <c r="P277" s="182"/>
      <c r="Q277" s="182"/>
      <c r="R277" s="182"/>
      <c r="S277" s="182"/>
      <c r="T277" s="183"/>
      <c r="AT277" s="177" t="s">
        <v>179</v>
      </c>
      <c r="AU277" s="177" t="s">
        <v>84</v>
      </c>
      <c r="AV277" s="14" t="s">
        <v>84</v>
      </c>
      <c r="AW277" s="14" t="s">
        <v>31</v>
      </c>
      <c r="AX277" s="14" t="s">
        <v>82</v>
      </c>
      <c r="AY277" s="177" t="s">
        <v>168</v>
      </c>
    </row>
    <row r="278" spans="1:65" s="2" customFormat="1" ht="33" customHeight="1">
      <c r="A278" s="33"/>
      <c r="B278" s="149"/>
      <c r="C278" s="150" t="s">
        <v>348</v>
      </c>
      <c r="D278" s="150" t="s">
        <v>170</v>
      </c>
      <c r="E278" s="151" t="s">
        <v>370</v>
      </c>
      <c r="F278" s="152" t="s">
        <v>371</v>
      </c>
      <c r="G278" s="153" t="s">
        <v>319</v>
      </c>
      <c r="H278" s="154">
        <v>90.11</v>
      </c>
      <c r="I278" s="155"/>
      <c r="J278" s="156">
        <f>ROUND(I278*H278,2)</f>
        <v>0</v>
      </c>
      <c r="K278" s="152" t="s">
        <v>187</v>
      </c>
      <c r="L278" s="34"/>
      <c r="M278" s="157" t="s">
        <v>1</v>
      </c>
      <c r="N278" s="158" t="s">
        <v>40</v>
      </c>
      <c r="O278" s="59"/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1" t="s">
        <v>108</v>
      </c>
      <c r="AT278" s="161" t="s">
        <v>170</v>
      </c>
      <c r="AU278" s="161" t="s">
        <v>84</v>
      </c>
      <c r="AY278" s="18" t="s">
        <v>168</v>
      </c>
      <c r="BE278" s="162">
        <f>IF(N278="základní",J278,0)</f>
        <v>0</v>
      </c>
      <c r="BF278" s="162">
        <f>IF(N278="snížená",J278,0)</f>
        <v>0</v>
      </c>
      <c r="BG278" s="162">
        <f>IF(N278="zákl. přenesená",J278,0)</f>
        <v>0</v>
      </c>
      <c r="BH278" s="162">
        <f>IF(N278="sníž. přenesená",J278,0)</f>
        <v>0</v>
      </c>
      <c r="BI278" s="162">
        <f>IF(N278="nulová",J278,0)</f>
        <v>0</v>
      </c>
      <c r="BJ278" s="18" t="s">
        <v>82</v>
      </c>
      <c r="BK278" s="162">
        <f>ROUND(I278*H278,2)</f>
        <v>0</v>
      </c>
      <c r="BL278" s="18" t="s">
        <v>108</v>
      </c>
      <c r="BM278" s="161" t="s">
        <v>1288</v>
      </c>
    </row>
    <row r="279" spans="1:65" s="2" customFormat="1" ht="29.25">
      <c r="A279" s="33"/>
      <c r="B279" s="34"/>
      <c r="C279" s="33"/>
      <c r="D279" s="163" t="s">
        <v>175</v>
      </c>
      <c r="E279" s="33"/>
      <c r="F279" s="164" t="s">
        <v>373</v>
      </c>
      <c r="G279" s="33"/>
      <c r="H279" s="33"/>
      <c r="I279" s="165"/>
      <c r="J279" s="33"/>
      <c r="K279" s="33"/>
      <c r="L279" s="34"/>
      <c r="M279" s="166"/>
      <c r="N279" s="167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175</v>
      </c>
      <c r="AU279" s="18" t="s">
        <v>84</v>
      </c>
    </row>
    <row r="280" spans="1:65" s="2" customFormat="1" ht="29.25">
      <c r="A280" s="33"/>
      <c r="B280" s="34"/>
      <c r="C280" s="33"/>
      <c r="D280" s="163" t="s">
        <v>177</v>
      </c>
      <c r="E280" s="33"/>
      <c r="F280" s="168" t="s">
        <v>1930</v>
      </c>
      <c r="G280" s="33"/>
      <c r="H280" s="33"/>
      <c r="I280" s="165"/>
      <c r="J280" s="33"/>
      <c r="K280" s="33"/>
      <c r="L280" s="34"/>
      <c r="M280" s="166"/>
      <c r="N280" s="167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177</v>
      </c>
      <c r="AU280" s="18" t="s">
        <v>84</v>
      </c>
    </row>
    <row r="281" spans="1:65" s="13" customFormat="1">
      <c r="B281" s="169"/>
      <c r="D281" s="163" t="s">
        <v>179</v>
      </c>
      <c r="E281" s="170" t="s">
        <v>1</v>
      </c>
      <c r="F281" s="171" t="s">
        <v>340</v>
      </c>
      <c r="H281" s="170" t="s">
        <v>1</v>
      </c>
      <c r="I281" s="172"/>
      <c r="L281" s="169"/>
      <c r="M281" s="173"/>
      <c r="N281" s="174"/>
      <c r="O281" s="174"/>
      <c r="P281" s="174"/>
      <c r="Q281" s="174"/>
      <c r="R281" s="174"/>
      <c r="S281" s="174"/>
      <c r="T281" s="175"/>
      <c r="AT281" s="170" t="s">
        <v>179</v>
      </c>
      <c r="AU281" s="170" t="s">
        <v>84</v>
      </c>
      <c r="AV281" s="13" t="s">
        <v>82</v>
      </c>
      <c r="AW281" s="13" t="s">
        <v>31</v>
      </c>
      <c r="AX281" s="13" t="s">
        <v>75</v>
      </c>
      <c r="AY281" s="170" t="s">
        <v>168</v>
      </c>
    </row>
    <row r="282" spans="1:65" s="14" customFormat="1">
      <c r="B282" s="176"/>
      <c r="D282" s="163" t="s">
        <v>179</v>
      </c>
      <c r="E282" s="177" t="s">
        <v>1</v>
      </c>
      <c r="F282" s="178" t="s">
        <v>1955</v>
      </c>
      <c r="H282" s="179">
        <v>90.11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7" t="s">
        <v>179</v>
      </c>
      <c r="AU282" s="177" t="s">
        <v>84</v>
      </c>
      <c r="AV282" s="14" t="s">
        <v>84</v>
      </c>
      <c r="AW282" s="14" t="s">
        <v>31</v>
      </c>
      <c r="AX282" s="14" t="s">
        <v>82</v>
      </c>
      <c r="AY282" s="177" t="s">
        <v>168</v>
      </c>
    </row>
    <row r="283" spans="1:65" s="2" customFormat="1" ht="33" customHeight="1">
      <c r="A283" s="33"/>
      <c r="B283" s="149"/>
      <c r="C283" s="150" t="s">
        <v>7</v>
      </c>
      <c r="D283" s="150" t="s">
        <v>170</v>
      </c>
      <c r="E283" s="151" t="s">
        <v>376</v>
      </c>
      <c r="F283" s="152" t="s">
        <v>377</v>
      </c>
      <c r="G283" s="153" t="s">
        <v>319</v>
      </c>
      <c r="H283" s="154">
        <v>12.872999999999999</v>
      </c>
      <c r="I283" s="155"/>
      <c r="J283" s="156">
        <f>ROUND(I283*H283,2)</f>
        <v>0</v>
      </c>
      <c r="K283" s="152" t="s">
        <v>187</v>
      </c>
      <c r="L283" s="34"/>
      <c r="M283" s="157" t="s">
        <v>1</v>
      </c>
      <c r="N283" s="158" t="s">
        <v>40</v>
      </c>
      <c r="O283" s="59"/>
      <c r="P283" s="159">
        <f>O283*H283</f>
        <v>0</v>
      </c>
      <c r="Q283" s="159">
        <v>0</v>
      </c>
      <c r="R283" s="159">
        <f>Q283*H283</f>
        <v>0</v>
      </c>
      <c r="S283" s="159">
        <v>0</v>
      </c>
      <c r="T283" s="16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108</v>
      </c>
      <c r="AT283" s="161" t="s">
        <v>170</v>
      </c>
      <c r="AU283" s="161" t="s">
        <v>84</v>
      </c>
      <c r="AY283" s="18" t="s">
        <v>168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8" t="s">
        <v>82</v>
      </c>
      <c r="BK283" s="162">
        <f>ROUND(I283*H283,2)</f>
        <v>0</v>
      </c>
      <c r="BL283" s="18" t="s">
        <v>108</v>
      </c>
      <c r="BM283" s="161" t="s">
        <v>1290</v>
      </c>
    </row>
    <row r="284" spans="1:65" s="2" customFormat="1" ht="29.25">
      <c r="A284" s="33"/>
      <c r="B284" s="34"/>
      <c r="C284" s="33"/>
      <c r="D284" s="163" t="s">
        <v>175</v>
      </c>
      <c r="E284" s="33"/>
      <c r="F284" s="164" t="s">
        <v>379</v>
      </c>
      <c r="G284" s="33"/>
      <c r="H284" s="33"/>
      <c r="I284" s="165"/>
      <c r="J284" s="33"/>
      <c r="K284" s="33"/>
      <c r="L284" s="34"/>
      <c r="M284" s="166"/>
      <c r="N284" s="167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175</v>
      </c>
      <c r="AU284" s="18" t="s">
        <v>84</v>
      </c>
    </row>
    <row r="285" spans="1:65" s="2" customFormat="1" ht="29.25">
      <c r="A285" s="33"/>
      <c r="B285" s="34"/>
      <c r="C285" s="33"/>
      <c r="D285" s="163" t="s">
        <v>177</v>
      </c>
      <c r="E285" s="33"/>
      <c r="F285" s="168" t="s">
        <v>1930</v>
      </c>
      <c r="G285" s="33"/>
      <c r="H285" s="33"/>
      <c r="I285" s="165"/>
      <c r="J285" s="33"/>
      <c r="K285" s="33"/>
      <c r="L285" s="34"/>
      <c r="M285" s="166"/>
      <c r="N285" s="167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177</v>
      </c>
      <c r="AU285" s="18" t="s">
        <v>84</v>
      </c>
    </row>
    <row r="286" spans="1:65" s="13" customFormat="1">
      <c r="B286" s="169"/>
      <c r="D286" s="163" t="s">
        <v>179</v>
      </c>
      <c r="E286" s="170" t="s">
        <v>1</v>
      </c>
      <c r="F286" s="171" t="s">
        <v>340</v>
      </c>
      <c r="H286" s="170" t="s">
        <v>1</v>
      </c>
      <c r="I286" s="172"/>
      <c r="L286" s="169"/>
      <c r="M286" s="173"/>
      <c r="N286" s="174"/>
      <c r="O286" s="174"/>
      <c r="P286" s="174"/>
      <c r="Q286" s="174"/>
      <c r="R286" s="174"/>
      <c r="S286" s="174"/>
      <c r="T286" s="175"/>
      <c r="AT286" s="170" t="s">
        <v>179</v>
      </c>
      <c r="AU286" s="170" t="s">
        <v>84</v>
      </c>
      <c r="AV286" s="13" t="s">
        <v>82</v>
      </c>
      <c r="AW286" s="13" t="s">
        <v>31</v>
      </c>
      <c r="AX286" s="13" t="s">
        <v>75</v>
      </c>
      <c r="AY286" s="170" t="s">
        <v>168</v>
      </c>
    </row>
    <row r="287" spans="1:65" s="14" customFormat="1">
      <c r="B287" s="176"/>
      <c r="D287" s="163" t="s">
        <v>179</v>
      </c>
      <c r="E287" s="177" t="s">
        <v>1</v>
      </c>
      <c r="F287" s="178" t="s">
        <v>1956</v>
      </c>
      <c r="H287" s="179">
        <v>12.872999999999999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7" t="s">
        <v>179</v>
      </c>
      <c r="AU287" s="177" t="s">
        <v>84</v>
      </c>
      <c r="AV287" s="14" t="s">
        <v>84</v>
      </c>
      <c r="AW287" s="14" t="s">
        <v>31</v>
      </c>
      <c r="AX287" s="14" t="s">
        <v>82</v>
      </c>
      <c r="AY287" s="177" t="s">
        <v>168</v>
      </c>
    </row>
    <row r="288" spans="1:65" s="2" customFormat="1" ht="24.2" customHeight="1">
      <c r="A288" s="33"/>
      <c r="B288" s="149"/>
      <c r="C288" s="150" t="s">
        <v>375</v>
      </c>
      <c r="D288" s="150" t="s">
        <v>170</v>
      </c>
      <c r="E288" s="151" t="s">
        <v>382</v>
      </c>
      <c r="F288" s="152" t="s">
        <v>383</v>
      </c>
      <c r="G288" s="153" t="s">
        <v>319</v>
      </c>
      <c r="H288" s="154">
        <v>77.236999999999995</v>
      </c>
      <c r="I288" s="155"/>
      <c r="J288" s="156">
        <f>ROUND(I288*H288,2)</f>
        <v>0</v>
      </c>
      <c r="K288" s="152" t="s">
        <v>187</v>
      </c>
      <c r="L288" s="34"/>
      <c r="M288" s="157" t="s">
        <v>1</v>
      </c>
      <c r="N288" s="158" t="s">
        <v>40</v>
      </c>
      <c r="O288" s="59"/>
      <c r="P288" s="159">
        <f>O288*H288</f>
        <v>0</v>
      </c>
      <c r="Q288" s="159">
        <v>0</v>
      </c>
      <c r="R288" s="159">
        <f>Q288*H288</f>
        <v>0</v>
      </c>
      <c r="S288" s="159">
        <v>0</v>
      </c>
      <c r="T288" s="16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1" t="s">
        <v>108</v>
      </c>
      <c r="AT288" s="161" t="s">
        <v>170</v>
      </c>
      <c r="AU288" s="161" t="s">
        <v>84</v>
      </c>
      <c r="AY288" s="18" t="s">
        <v>168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8" t="s">
        <v>82</v>
      </c>
      <c r="BK288" s="162">
        <f>ROUND(I288*H288,2)</f>
        <v>0</v>
      </c>
      <c r="BL288" s="18" t="s">
        <v>108</v>
      </c>
      <c r="BM288" s="161" t="s">
        <v>384</v>
      </c>
    </row>
    <row r="289" spans="1:65" s="2" customFormat="1" ht="29.25">
      <c r="A289" s="33"/>
      <c r="B289" s="34"/>
      <c r="C289" s="33"/>
      <c r="D289" s="163" t="s">
        <v>175</v>
      </c>
      <c r="E289" s="33"/>
      <c r="F289" s="164" t="s">
        <v>385</v>
      </c>
      <c r="G289" s="33"/>
      <c r="H289" s="33"/>
      <c r="I289" s="165"/>
      <c r="J289" s="33"/>
      <c r="K289" s="33"/>
      <c r="L289" s="34"/>
      <c r="M289" s="166"/>
      <c r="N289" s="167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175</v>
      </c>
      <c r="AU289" s="18" t="s">
        <v>84</v>
      </c>
    </row>
    <row r="290" spans="1:65" s="13" customFormat="1">
      <c r="B290" s="169"/>
      <c r="D290" s="163" t="s">
        <v>179</v>
      </c>
      <c r="E290" s="170" t="s">
        <v>1</v>
      </c>
      <c r="F290" s="171" t="s">
        <v>1292</v>
      </c>
      <c r="H290" s="170" t="s">
        <v>1</v>
      </c>
      <c r="I290" s="172"/>
      <c r="L290" s="169"/>
      <c r="M290" s="173"/>
      <c r="N290" s="174"/>
      <c r="O290" s="174"/>
      <c r="P290" s="174"/>
      <c r="Q290" s="174"/>
      <c r="R290" s="174"/>
      <c r="S290" s="174"/>
      <c r="T290" s="175"/>
      <c r="AT290" s="170" t="s">
        <v>179</v>
      </c>
      <c r="AU290" s="170" t="s">
        <v>84</v>
      </c>
      <c r="AV290" s="13" t="s">
        <v>82</v>
      </c>
      <c r="AW290" s="13" t="s">
        <v>31</v>
      </c>
      <c r="AX290" s="13" t="s">
        <v>75</v>
      </c>
      <c r="AY290" s="170" t="s">
        <v>168</v>
      </c>
    </row>
    <row r="291" spans="1:65" s="14" customFormat="1">
      <c r="B291" s="176"/>
      <c r="D291" s="163" t="s">
        <v>179</v>
      </c>
      <c r="E291" s="177" t="s">
        <v>1</v>
      </c>
      <c r="F291" s="178" t="s">
        <v>1957</v>
      </c>
      <c r="H291" s="179">
        <v>77.236999999999995</v>
      </c>
      <c r="I291" s="180"/>
      <c r="L291" s="176"/>
      <c r="M291" s="181"/>
      <c r="N291" s="182"/>
      <c r="O291" s="182"/>
      <c r="P291" s="182"/>
      <c r="Q291" s="182"/>
      <c r="R291" s="182"/>
      <c r="S291" s="182"/>
      <c r="T291" s="183"/>
      <c r="AT291" s="177" t="s">
        <v>179</v>
      </c>
      <c r="AU291" s="177" t="s">
        <v>84</v>
      </c>
      <c r="AV291" s="14" t="s">
        <v>84</v>
      </c>
      <c r="AW291" s="14" t="s">
        <v>31</v>
      </c>
      <c r="AX291" s="14" t="s">
        <v>82</v>
      </c>
      <c r="AY291" s="177" t="s">
        <v>168</v>
      </c>
    </row>
    <row r="292" spans="1:65" s="2" customFormat="1" ht="44.25" customHeight="1">
      <c r="A292" s="33"/>
      <c r="B292" s="149"/>
      <c r="C292" s="150" t="s">
        <v>381</v>
      </c>
      <c r="D292" s="150" t="s">
        <v>170</v>
      </c>
      <c r="E292" s="151" t="s">
        <v>1958</v>
      </c>
      <c r="F292" s="152" t="s">
        <v>1959</v>
      </c>
      <c r="G292" s="153" t="s">
        <v>254</v>
      </c>
      <c r="H292" s="154">
        <v>24</v>
      </c>
      <c r="I292" s="155"/>
      <c r="J292" s="156">
        <f>ROUND(I292*H292,2)</f>
        <v>0</v>
      </c>
      <c r="K292" s="152" t="s">
        <v>187</v>
      </c>
      <c r="L292" s="34"/>
      <c r="M292" s="157" t="s">
        <v>1</v>
      </c>
      <c r="N292" s="158" t="s">
        <v>40</v>
      </c>
      <c r="O292" s="59"/>
      <c r="P292" s="159">
        <f>O292*H292</f>
        <v>0</v>
      </c>
      <c r="Q292" s="159">
        <v>1.8E-3</v>
      </c>
      <c r="R292" s="159">
        <f>Q292*H292</f>
        <v>4.3200000000000002E-2</v>
      </c>
      <c r="S292" s="159">
        <v>0</v>
      </c>
      <c r="T292" s="160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1" t="s">
        <v>108</v>
      </c>
      <c r="AT292" s="161" t="s">
        <v>170</v>
      </c>
      <c r="AU292" s="161" t="s">
        <v>84</v>
      </c>
      <c r="AY292" s="18" t="s">
        <v>168</v>
      </c>
      <c r="BE292" s="162">
        <f>IF(N292="základní",J292,0)</f>
        <v>0</v>
      </c>
      <c r="BF292" s="162">
        <f>IF(N292="snížená",J292,0)</f>
        <v>0</v>
      </c>
      <c r="BG292" s="162">
        <f>IF(N292="zákl. přenesená",J292,0)</f>
        <v>0</v>
      </c>
      <c r="BH292" s="162">
        <f>IF(N292="sníž. přenesená",J292,0)</f>
        <v>0</v>
      </c>
      <c r="BI292" s="162">
        <f>IF(N292="nulová",J292,0)</f>
        <v>0</v>
      </c>
      <c r="BJ292" s="18" t="s">
        <v>82</v>
      </c>
      <c r="BK292" s="162">
        <f>ROUND(I292*H292,2)</f>
        <v>0</v>
      </c>
      <c r="BL292" s="18" t="s">
        <v>108</v>
      </c>
      <c r="BM292" s="161" t="s">
        <v>1960</v>
      </c>
    </row>
    <row r="293" spans="1:65" s="2" customFormat="1" ht="29.25">
      <c r="A293" s="33"/>
      <c r="B293" s="34"/>
      <c r="C293" s="33"/>
      <c r="D293" s="163" t="s">
        <v>175</v>
      </c>
      <c r="E293" s="33"/>
      <c r="F293" s="164" t="s">
        <v>1961</v>
      </c>
      <c r="G293" s="33"/>
      <c r="H293" s="33"/>
      <c r="I293" s="165"/>
      <c r="J293" s="33"/>
      <c r="K293" s="33"/>
      <c r="L293" s="34"/>
      <c r="M293" s="166"/>
      <c r="N293" s="167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175</v>
      </c>
      <c r="AU293" s="18" t="s">
        <v>84</v>
      </c>
    </row>
    <row r="294" spans="1:65" s="2" customFormat="1" ht="19.5">
      <c r="A294" s="33"/>
      <c r="B294" s="34"/>
      <c r="C294" s="33"/>
      <c r="D294" s="163" t="s">
        <v>177</v>
      </c>
      <c r="E294" s="33"/>
      <c r="F294" s="168" t="s">
        <v>1867</v>
      </c>
      <c r="G294" s="33"/>
      <c r="H294" s="33"/>
      <c r="I294" s="165"/>
      <c r="J294" s="33"/>
      <c r="K294" s="33"/>
      <c r="L294" s="34"/>
      <c r="M294" s="166"/>
      <c r="N294" s="167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177</v>
      </c>
      <c r="AU294" s="18" t="s">
        <v>84</v>
      </c>
    </row>
    <row r="295" spans="1:65" s="14" customFormat="1">
      <c r="B295" s="176"/>
      <c r="D295" s="163" t="s">
        <v>179</v>
      </c>
      <c r="E295" s="177" t="s">
        <v>1</v>
      </c>
      <c r="F295" s="178" t="s">
        <v>1962</v>
      </c>
      <c r="H295" s="179">
        <v>10</v>
      </c>
      <c r="I295" s="180"/>
      <c r="L295" s="176"/>
      <c r="M295" s="181"/>
      <c r="N295" s="182"/>
      <c r="O295" s="182"/>
      <c r="P295" s="182"/>
      <c r="Q295" s="182"/>
      <c r="R295" s="182"/>
      <c r="S295" s="182"/>
      <c r="T295" s="183"/>
      <c r="AT295" s="177" t="s">
        <v>179</v>
      </c>
      <c r="AU295" s="177" t="s">
        <v>84</v>
      </c>
      <c r="AV295" s="14" t="s">
        <v>84</v>
      </c>
      <c r="AW295" s="14" t="s">
        <v>31</v>
      </c>
      <c r="AX295" s="14" t="s">
        <v>75</v>
      </c>
      <c r="AY295" s="177" t="s">
        <v>168</v>
      </c>
    </row>
    <row r="296" spans="1:65" s="14" customFormat="1">
      <c r="B296" s="176"/>
      <c r="D296" s="163" t="s">
        <v>179</v>
      </c>
      <c r="E296" s="177" t="s">
        <v>1</v>
      </c>
      <c r="F296" s="178" t="s">
        <v>1963</v>
      </c>
      <c r="H296" s="179">
        <v>14</v>
      </c>
      <c r="I296" s="180"/>
      <c r="L296" s="176"/>
      <c r="M296" s="181"/>
      <c r="N296" s="182"/>
      <c r="O296" s="182"/>
      <c r="P296" s="182"/>
      <c r="Q296" s="182"/>
      <c r="R296" s="182"/>
      <c r="S296" s="182"/>
      <c r="T296" s="183"/>
      <c r="AT296" s="177" t="s">
        <v>179</v>
      </c>
      <c r="AU296" s="177" t="s">
        <v>84</v>
      </c>
      <c r="AV296" s="14" t="s">
        <v>84</v>
      </c>
      <c r="AW296" s="14" t="s">
        <v>31</v>
      </c>
      <c r="AX296" s="14" t="s">
        <v>75</v>
      </c>
      <c r="AY296" s="177" t="s">
        <v>168</v>
      </c>
    </row>
    <row r="297" spans="1:65" s="15" customFormat="1">
      <c r="B297" s="184"/>
      <c r="D297" s="163" t="s">
        <v>179</v>
      </c>
      <c r="E297" s="185" t="s">
        <v>1</v>
      </c>
      <c r="F297" s="186" t="s">
        <v>184</v>
      </c>
      <c r="H297" s="187">
        <v>24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5" t="s">
        <v>179</v>
      </c>
      <c r="AU297" s="185" t="s">
        <v>84</v>
      </c>
      <c r="AV297" s="15" t="s">
        <v>108</v>
      </c>
      <c r="AW297" s="15" t="s">
        <v>31</v>
      </c>
      <c r="AX297" s="15" t="s">
        <v>82</v>
      </c>
      <c r="AY297" s="185" t="s">
        <v>168</v>
      </c>
    </row>
    <row r="298" spans="1:65" s="2" customFormat="1" ht="24.2" customHeight="1">
      <c r="A298" s="33"/>
      <c r="B298" s="149"/>
      <c r="C298" s="200" t="s">
        <v>388</v>
      </c>
      <c r="D298" s="200" t="s">
        <v>523</v>
      </c>
      <c r="E298" s="201" t="s">
        <v>1964</v>
      </c>
      <c r="F298" s="202" t="s">
        <v>1965</v>
      </c>
      <c r="G298" s="203" t="s">
        <v>254</v>
      </c>
      <c r="H298" s="204">
        <v>25.2</v>
      </c>
      <c r="I298" s="205"/>
      <c r="J298" s="206">
        <f>ROUND(I298*H298,2)</f>
        <v>0</v>
      </c>
      <c r="K298" s="202" t="s">
        <v>1</v>
      </c>
      <c r="L298" s="207"/>
      <c r="M298" s="208" t="s">
        <v>1</v>
      </c>
      <c r="N298" s="209" t="s">
        <v>40</v>
      </c>
      <c r="O298" s="59"/>
      <c r="P298" s="159">
        <f>O298*H298</f>
        <v>0</v>
      </c>
      <c r="Q298" s="159">
        <v>2.7999999999999998E-4</v>
      </c>
      <c r="R298" s="159">
        <f>Q298*H298</f>
        <v>7.0559999999999989E-3</v>
      </c>
      <c r="S298" s="159">
        <v>0</v>
      </c>
      <c r="T298" s="16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1" t="s">
        <v>244</v>
      </c>
      <c r="AT298" s="161" t="s">
        <v>523</v>
      </c>
      <c r="AU298" s="161" t="s">
        <v>84</v>
      </c>
      <c r="AY298" s="18" t="s">
        <v>168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8" t="s">
        <v>82</v>
      </c>
      <c r="BK298" s="162">
        <f>ROUND(I298*H298,2)</f>
        <v>0</v>
      </c>
      <c r="BL298" s="18" t="s">
        <v>108</v>
      </c>
      <c r="BM298" s="161" t="s">
        <v>1966</v>
      </c>
    </row>
    <row r="299" spans="1:65" s="2" customFormat="1" ht="19.5">
      <c r="A299" s="33"/>
      <c r="B299" s="34"/>
      <c r="C299" s="33"/>
      <c r="D299" s="163" t="s">
        <v>175</v>
      </c>
      <c r="E299" s="33"/>
      <c r="F299" s="164" t="s">
        <v>1965</v>
      </c>
      <c r="G299" s="33"/>
      <c r="H299" s="33"/>
      <c r="I299" s="165"/>
      <c r="J299" s="33"/>
      <c r="K299" s="33"/>
      <c r="L299" s="34"/>
      <c r="M299" s="166"/>
      <c r="N299" s="167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175</v>
      </c>
      <c r="AU299" s="18" t="s">
        <v>84</v>
      </c>
    </row>
    <row r="300" spans="1:65" s="14" customFormat="1">
      <c r="B300" s="176"/>
      <c r="D300" s="163" t="s">
        <v>179</v>
      </c>
      <c r="F300" s="178" t="s">
        <v>1967</v>
      </c>
      <c r="H300" s="179">
        <v>25.2</v>
      </c>
      <c r="I300" s="180"/>
      <c r="L300" s="176"/>
      <c r="M300" s="181"/>
      <c r="N300" s="182"/>
      <c r="O300" s="182"/>
      <c r="P300" s="182"/>
      <c r="Q300" s="182"/>
      <c r="R300" s="182"/>
      <c r="S300" s="182"/>
      <c r="T300" s="183"/>
      <c r="AT300" s="177" t="s">
        <v>179</v>
      </c>
      <c r="AU300" s="177" t="s">
        <v>84</v>
      </c>
      <c r="AV300" s="14" t="s">
        <v>84</v>
      </c>
      <c r="AW300" s="14" t="s">
        <v>3</v>
      </c>
      <c r="AX300" s="14" t="s">
        <v>82</v>
      </c>
      <c r="AY300" s="177" t="s">
        <v>168</v>
      </c>
    </row>
    <row r="301" spans="1:65" s="2" customFormat="1" ht="21.75" customHeight="1">
      <c r="A301" s="33"/>
      <c r="B301" s="149"/>
      <c r="C301" s="150" t="s">
        <v>399</v>
      </c>
      <c r="D301" s="150" t="s">
        <v>170</v>
      </c>
      <c r="E301" s="151" t="s">
        <v>1294</v>
      </c>
      <c r="F301" s="152" t="s">
        <v>1295</v>
      </c>
      <c r="G301" s="153" t="s">
        <v>173</v>
      </c>
      <c r="H301" s="154">
        <v>238.7</v>
      </c>
      <c r="I301" s="155"/>
      <c r="J301" s="156">
        <f>ROUND(I301*H301,2)</f>
        <v>0</v>
      </c>
      <c r="K301" s="152" t="s">
        <v>187</v>
      </c>
      <c r="L301" s="34"/>
      <c r="M301" s="157" t="s">
        <v>1</v>
      </c>
      <c r="N301" s="158" t="s">
        <v>40</v>
      </c>
      <c r="O301" s="59"/>
      <c r="P301" s="159">
        <f>O301*H301</f>
        <v>0</v>
      </c>
      <c r="Q301" s="159">
        <v>1.99E-3</v>
      </c>
      <c r="R301" s="159">
        <f>Q301*H301</f>
        <v>0.47501299999999996</v>
      </c>
      <c r="S301" s="159">
        <v>0</v>
      </c>
      <c r="T301" s="160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1" t="s">
        <v>108</v>
      </c>
      <c r="AT301" s="161" t="s">
        <v>170</v>
      </c>
      <c r="AU301" s="161" t="s">
        <v>84</v>
      </c>
      <c r="AY301" s="18" t="s">
        <v>168</v>
      </c>
      <c r="BE301" s="162">
        <f>IF(N301="základní",J301,0)</f>
        <v>0</v>
      </c>
      <c r="BF301" s="162">
        <f>IF(N301="snížená",J301,0)</f>
        <v>0</v>
      </c>
      <c r="BG301" s="162">
        <f>IF(N301="zákl. přenesená",J301,0)</f>
        <v>0</v>
      </c>
      <c r="BH301" s="162">
        <f>IF(N301="sníž. přenesená",J301,0)</f>
        <v>0</v>
      </c>
      <c r="BI301" s="162">
        <f>IF(N301="nulová",J301,0)</f>
        <v>0</v>
      </c>
      <c r="BJ301" s="18" t="s">
        <v>82</v>
      </c>
      <c r="BK301" s="162">
        <f>ROUND(I301*H301,2)</f>
        <v>0</v>
      </c>
      <c r="BL301" s="18" t="s">
        <v>108</v>
      </c>
      <c r="BM301" s="161" t="s">
        <v>1296</v>
      </c>
    </row>
    <row r="302" spans="1:65" s="2" customFormat="1" ht="19.5">
      <c r="A302" s="33"/>
      <c r="B302" s="34"/>
      <c r="C302" s="33"/>
      <c r="D302" s="163" t="s">
        <v>175</v>
      </c>
      <c r="E302" s="33"/>
      <c r="F302" s="164" t="s">
        <v>1297</v>
      </c>
      <c r="G302" s="33"/>
      <c r="H302" s="33"/>
      <c r="I302" s="165"/>
      <c r="J302" s="33"/>
      <c r="K302" s="33"/>
      <c r="L302" s="34"/>
      <c r="M302" s="166"/>
      <c r="N302" s="167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175</v>
      </c>
      <c r="AU302" s="18" t="s">
        <v>84</v>
      </c>
    </row>
    <row r="303" spans="1:65" s="2" customFormat="1" ht="19.5">
      <c r="A303" s="33"/>
      <c r="B303" s="34"/>
      <c r="C303" s="33"/>
      <c r="D303" s="163" t="s">
        <v>177</v>
      </c>
      <c r="E303" s="33"/>
      <c r="F303" s="168" t="s">
        <v>1867</v>
      </c>
      <c r="G303" s="33"/>
      <c r="H303" s="33"/>
      <c r="I303" s="165"/>
      <c r="J303" s="33"/>
      <c r="K303" s="33"/>
      <c r="L303" s="34"/>
      <c r="M303" s="166"/>
      <c r="N303" s="167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177</v>
      </c>
      <c r="AU303" s="18" t="s">
        <v>84</v>
      </c>
    </row>
    <row r="304" spans="1:65" s="14" customFormat="1">
      <c r="B304" s="176"/>
      <c r="D304" s="163" t="s">
        <v>179</v>
      </c>
      <c r="E304" s="177" t="s">
        <v>1</v>
      </c>
      <c r="F304" s="178" t="s">
        <v>1968</v>
      </c>
      <c r="H304" s="179">
        <v>12.6</v>
      </c>
      <c r="I304" s="180"/>
      <c r="L304" s="176"/>
      <c r="M304" s="181"/>
      <c r="N304" s="182"/>
      <c r="O304" s="182"/>
      <c r="P304" s="182"/>
      <c r="Q304" s="182"/>
      <c r="R304" s="182"/>
      <c r="S304" s="182"/>
      <c r="T304" s="183"/>
      <c r="AT304" s="177" t="s">
        <v>179</v>
      </c>
      <c r="AU304" s="177" t="s">
        <v>84</v>
      </c>
      <c r="AV304" s="14" t="s">
        <v>84</v>
      </c>
      <c r="AW304" s="14" t="s">
        <v>31</v>
      </c>
      <c r="AX304" s="14" t="s">
        <v>75</v>
      </c>
      <c r="AY304" s="177" t="s">
        <v>168</v>
      </c>
    </row>
    <row r="305" spans="1:65" s="14" customFormat="1" ht="22.5">
      <c r="B305" s="176"/>
      <c r="D305" s="163" t="s">
        <v>179</v>
      </c>
      <c r="E305" s="177" t="s">
        <v>1</v>
      </c>
      <c r="F305" s="178" t="s">
        <v>1969</v>
      </c>
      <c r="H305" s="179">
        <v>51.34</v>
      </c>
      <c r="I305" s="180"/>
      <c r="L305" s="176"/>
      <c r="M305" s="181"/>
      <c r="N305" s="182"/>
      <c r="O305" s="182"/>
      <c r="P305" s="182"/>
      <c r="Q305" s="182"/>
      <c r="R305" s="182"/>
      <c r="S305" s="182"/>
      <c r="T305" s="183"/>
      <c r="AT305" s="177" t="s">
        <v>179</v>
      </c>
      <c r="AU305" s="177" t="s">
        <v>84</v>
      </c>
      <c r="AV305" s="14" t="s">
        <v>84</v>
      </c>
      <c r="AW305" s="14" t="s">
        <v>31</v>
      </c>
      <c r="AX305" s="14" t="s">
        <v>75</v>
      </c>
      <c r="AY305" s="177" t="s">
        <v>168</v>
      </c>
    </row>
    <row r="306" spans="1:65" s="14" customFormat="1" ht="22.5">
      <c r="B306" s="176"/>
      <c r="D306" s="163" t="s">
        <v>179</v>
      </c>
      <c r="E306" s="177" t="s">
        <v>1</v>
      </c>
      <c r="F306" s="178" t="s">
        <v>1970</v>
      </c>
      <c r="H306" s="179">
        <v>13.16</v>
      </c>
      <c r="I306" s="180"/>
      <c r="L306" s="176"/>
      <c r="M306" s="181"/>
      <c r="N306" s="182"/>
      <c r="O306" s="182"/>
      <c r="P306" s="182"/>
      <c r="Q306" s="182"/>
      <c r="R306" s="182"/>
      <c r="S306" s="182"/>
      <c r="T306" s="183"/>
      <c r="AT306" s="177" t="s">
        <v>179</v>
      </c>
      <c r="AU306" s="177" t="s">
        <v>84</v>
      </c>
      <c r="AV306" s="14" t="s">
        <v>84</v>
      </c>
      <c r="AW306" s="14" t="s">
        <v>31</v>
      </c>
      <c r="AX306" s="14" t="s">
        <v>75</v>
      </c>
      <c r="AY306" s="177" t="s">
        <v>168</v>
      </c>
    </row>
    <row r="307" spans="1:65" s="14" customFormat="1">
      <c r="B307" s="176"/>
      <c r="D307" s="163" t="s">
        <v>179</v>
      </c>
      <c r="E307" s="177" t="s">
        <v>1</v>
      </c>
      <c r="F307" s="178" t="s">
        <v>1971</v>
      </c>
      <c r="H307" s="179">
        <v>31.28</v>
      </c>
      <c r="I307" s="180"/>
      <c r="L307" s="176"/>
      <c r="M307" s="181"/>
      <c r="N307" s="182"/>
      <c r="O307" s="182"/>
      <c r="P307" s="182"/>
      <c r="Q307" s="182"/>
      <c r="R307" s="182"/>
      <c r="S307" s="182"/>
      <c r="T307" s="183"/>
      <c r="AT307" s="177" t="s">
        <v>179</v>
      </c>
      <c r="AU307" s="177" t="s">
        <v>84</v>
      </c>
      <c r="AV307" s="14" t="s">
        <v>84</v>
      </c>
      <c r="AW307" s="14" t="s">
        <v>31</v>
      </c>
      <c r="AX307" s="14" t="s">
        <v>75</v>
      </c>
      <c r="AY307" s="177" t="s">
        <v>168</v>
      </c>
    </row>
    <row r="308" spans="1:65" s="14" customFormat="1">
      <c r="B308" s="176"/>
      <c r="D308" s="163" t="s">
        <v>179</v>
      </c>
      <c r="E308" s="177" t="s">
        <v>1</v>
      </c>
      <c r="F308" s="178" t="s">
        <v>1972</v>
      </c>
      <c r="H308" s="179">
        <v>28.08</v>
      </c>
      <c r="I308" s="180"/>
      <c r="L308" s="176"/>
      <c r="M308" s="181"/>
      <c r="N308" s="182"/>
      <c r="O308" s="182"/>
      <c r="P308" s="182"/>
      <c r="Q308" s="182"/>
      <c r="R308" s="182"/>
      <c r="S308" s="182"/>
      <c r="T308" s="183"/>
      <c r="AT308" s="177" t="s">
        <v>179</v>
      </c>
      <c r="AU308" s="177" t="s">
        <v>84</v>
      </c>
      <c r="AV308" s="14" t="s">
        <v>84</v>
      </c>
      <c r="AW308" s="14" t="s">
        <v>31</v>
      </c>
      <c r="AX308" s="14" t="s">
        <v>75</v>
      </c>
      <c r="AY308" s="177" t="s">
        <v>168</v>
      </c>
    </row>
    <row r="309" spans="1:65" s="14" customFormat="1">
      <c r="B309" s="176"/>
      <c r="D309" s="163" t="s">
        <v>179</v>
      </c>
      <c r="E309" s="177" t="s">
        <v>1</v>
      </c>
      <c r="F309" s="178" t="s">
        <v>1973</v>
      </c>
      <c r="H309" s="179">
        <v>25.92</v>
      </c>
      <c r="I309" s="180"/>
      <c r="L309" s="176"/>
      <c r="M309" s="181"/>
      <c r="N309" s="182"/>
      <c r="O309" s="182"/>
      <c r="P309" s="182"/>
      <c r="Q309" s="182"/>
      <c r="R309" s="182"/>
      <c r="S309" s="182"/>
      <c r="T309" s="183"/>
      <c r="AT309" s="177" t="s">
        <v>179</v>
      </c>
      <c r="AU309" s="177" t="s">
        <v>84</v>
      </c>
      <c r="AV309" s="14" t="s">
        <v>84</v>
      </c>
      <c r="AW309" s="14" t="s">
        <v>31</v>
      </c>
      <c r="AX309" s="14" t="s">
        <v>75</v>
      </c>
      <c r="AY309" s="177" t="s">
        <v>168</v>
      </c>
    </row>
    <row r="310" spans="1:65" s="14" customFormat="1">
      <c r="B310" s="176"/>
      <c r="D310" s="163" t="s">
        <v>179</v>
      </c>
      <c r="E310" s="177" t="s">
        <v>1</v>
      </c>
      <c r="F310" s="178" t="s">
        <v>1974</v>
      </c>
      <c r="H310" s="179">
        <v>33.119999999999997</v>
      </c>
      <c r="I310" s="180"/>
      <c r="L310" s="176"/>
      <c r="M310" s="181"/>
      <c r="N310" s="182"/>
      <c r="O310" s="182"/>
      <c r="P310" s="182"/>
      <c r="Q310" s="182"/>
      <c r="R310" s="182"/>
      <c r="S310" s="182"/>
      <c r="T310" s="183"/>
      <c r="AT310" s="177" t="s">
        <v>179</v>
      </c>
      <c r="AU310" s="177" t="s">
        <v>84</v>
      </c>
      <c r="AV310" s="14" t="s">
        <v>84</v>
      </c>
      <c r="AW310" s="14" t="s">
        <v>31</v>
      </c>
      <c r="AX310" s="14" t="s">
        <v>75</v>
      </c>
      <c r="AY310" s="177" t="s">
        <v>168</v>
      </c>
    </row>
    <row r="311" spans="1:65" s="14" customFormat="1">
      <c r="B311" s="176"/>
      <c r="D311" s="163" t="s">
        <v>179</v>
      </c>
      <c r="E311" s="177" t="s">
        <v>1</v>
      </c>
      <c r="F311" s="178" t="s">
        <v>1975</v>
      </c>
      <c r="H311" s="179">
        <v>43.2</v>
      </c>
      <c r="I311" s="180"/>
      <c r="L311" s="176"/>
      <c r="M311" s="181"/>
      <c r="N311" s="182"/>
      <c r="O311" s="182"/>
      <c r="P311" s="182"/>
      <c r="Q311" s="182"/>
      <c r="R311" s="182"/>
      <c r="S311" s="182"/>
      <c r="T311" s="183"/>
      <c r="AT311" s="177" t="s">
        <v>179</v>
      </c>
      <c r="AU311" s="177" t="s">
        <v>84</v>
      </c>
      <c r="AV311" s="14" t="s">
        <v>84</v>
      </c>
      <c r="AW311" s="14" t="s">
        <v>31</v>
      </c>
      <c r="AX311" s="14" t="s">
        <v>75</v>
      </c>
      <c r="AY311" s="177" t="s">
        <v>168</v>
      </c>
    </row>
    <row r="312" spans="1:65" s="15" customFormat="1">
      <c r="B312" s="184"/>
      <c r="D312" s="163" t="s">
        <v>179</v>
      </c>
      <c r="E312" s="185" t="s">
        <v>1</v>
      </c>
      <c r="F312" s="186" t="s">
        <v>184</v>
      </c>
      <c r="H312" s="187">
        <v>238.7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179</v>
      </c>
      <c r="AU312" s="185" t="s">
        <v>84</v>
      </c>
      <c r="AV312" s="15" t="s">
        <v>108</v>
      </c>
      <c r="AW312" s="15" t="s">
        <v>31</v>
      </c>
      <c r="AX312" s="15" t="s">
        <v>82</v>
      </c>
      <c r="AY312" s="185" t="s">
        <v>168</v>
      </c>
    </row>
    <row r="313" spans="1:65" s="2" customFormat="1" ht="24.2" customHeight="1">
      <c r="A313" s="33"/>
      <c r="B313" s="149"/>
      <c r="C313" s="150" t="s">
        <v>404</v>
      </c>
      <c r="D313" s="150" t="s">
        <v>170</v>
      </c>
      <c r="E313" s="151" t="s">
        <v>1305</v>
      </c>
      <c r="F313" s="152" t="s">
        <v>1306</v>
      </c>
      <c r="G313" s="153" t="s">
        <v>173</v>
      </c>
      <c r="H313" s="154">
        <v>238.7</v>
      </c>
      <c r="I313" s="155"/>
      <c r="J313" s="156">
        <f>ROUND(I313*H313,2)</f>
        <v>0</v>
      </c>
      <c r="K313" s="152" t="s">
        <v>187</v>
      </c>
      <c r="L313" s="34"/>
      <c r="M313" s="157" t="s">
        <v>1</v>
      </c>
      <c r="N313" s="158" t="s">
        <v>40</v>
      </c>
      <c r="O313" s="59"/>
      <c r="P313" s="159">
        <f>O313*H313</f>
        <v>0</v>
      </c>
      <c r="Q313" s="159">
        <v>0</v>
      </c>
      <c r="R313" s="159">
        <f>Q313*H313</f>
        <v>0</v>
      </c>
      <c r="S313" s="159">
        <v>0</v>
      </c>
      <c r="T313" s="160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1" t="s">
        <v>108</v>
      </c>
      <c r="AT313" s="161" t="s">
        <v>170</v>
      </c>
      <c r="AU313" s="161" t="s">
        <v>84</v>
      </c>
      <c r="AY313" s="18" t="s">
        <v>168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8" t="s">
        <v>82</v>
      </c>
      <c r="BK313" s="162">
        <f>ROUND(I313*H313,2)</f>
        <v>0</v>
      </c>
      <c r="BL313" s="18" t="s">
        <v>108</v>
      </c>
      <c r="BM313" s="161" t="s">
        <v>1307</v>
      </c>
    </row>
    <row r="314" spans="1:65" s="2" customFormat="1" ht="29.25">
      <c r="A314" s="33"/>
      <c r="B314" s="34"/>
      <c r="C314" s="33"/>
      <c r="D314" s="163" t="s">
        <v>175</v>
      </c>
      <c r="E314" s="33"/>
      <c r="F314" s="164" t="s">
        <v>1308</v>
      </c>
      <c r="G314" s="33"/>
      <c r="H314" s="33"/>
      <c r="I314" s="165"/>
      <c r="J314" s="33"/>
      <c r="K314" s="33"/>
      <c r="L314" s="34"/>
      <c r="M314" s="166"/>
      <c r="N314" s="167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175</v>
      </c>
      <c r="AU314" s="18" t="s">
        <v>84</v>
      </c>
    </row>
    <row r="315" spans="1:65" s="2" customFormat="1" ht="37.9" customHeight="1">
      <c r="A315" s="33"/>
      <c r="B315" s="149"/>
      <c r="C315" s="150" t="s">
        <v>414</v>
      </c>
      <c r="D315" s="150" t="s">
        <v>170</v>
      </c>
      <c r="E315" s="151" t="s">
        <v>420</v>
      </c>
      <c r="F315" s="152" t="s">
        <v>421</v>
      </c>
      <c r="G315" s="153" t="s">
        <v>319</v>
      </c>
      <c r="H315" s="154">
        <v>48.563000000000002</v>
      </c>
      <c r="I315" s="155"/>
      <c r="J315" s="156">
        <f>ROUND(I315*H315,2)</f>
        <v>0</v>
      </c>
      <c r="K315" s="152" t="s">
        <v>187</v>
      </c>
      <c r="L315" s="34"/>
      <c r="M315" s="157" t="s">
        <v>1</v>
      </c>
      <c r="N315" s="158" t="s">
        <v>40</v>
      </c>
      <c r="O315" s="59"/>
      <c r="P315" s="159">
        <f>O315*H315</f>
        <v>0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1" t="s">
        <v>108</v>
      </c>
      <c r="AT315" s="161" t="s">
        <v>170</v>
      </c>
      <c r="AU315" s="161" t="s">
        <v>84</v>
      </c>
      <c r="AY315" s="18" t="s">
        <v>168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8" t="s">
        <v>82</v>
      </c>
      <c r="BK315" s="162">
        <f>ROUND(I315*H315,2)</f>
        <v>0</v>
      </c>
      <c r="BL315" s="18" t="s">
        <v>108</v>
      </c>
      <c r="BM315" s="161" t="s">
        <v>1309</v>
      </c>
    </row>
    <row r="316" spans="1:65" s="2" customFormat="1" ht="39">
      <c r="A316" s="33"/>
      <c r="B316" s="34"/>
      <c r="C316" s="33"/>
      <c r="D316" s="163" t="s">
        <v>175</v>
      </c>
      <c r="E316" s="33"/>
      <c r="F316" s="164" t="s">
        <v>423</v>
      </c>
      <c r="G316" s="33"/>
      <c r="H316" s="33"/>
      <c r="I316" s="165"/>
      <c r="J316" s="33"/>
      <c r="K316" s="33"/>
      <c r="L316" s="34"/>
      <c r="M316" s="166"/>
      <c r="N316" s="167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175</v>
      </c>
      <c r="AU316" s="18" t="s">
        <v>84</v>
      </c>
    </row>
    <row r="317" spans="1:65" s="13" customFormat="1" ht="22.5">
      <c r="B317" s="169"/>
      <c r="D317" s="163" t="s">
        <v>179</v>
      </c>
      <c r="E317" s="170" t="s">
        <v>1</v>
      </c>
      <c r="F317" s="171" t="s">
        <v>424</v>
      </c>
      <c r="H317" s="170" t="s">
        <v>1</v>
      </c>
      <c r="I317" s="172"/>
      <c r="L317" s="169"/>
      <c r="M317" s="173"/>
      <c r="N317" s="174"/>
      <c r="O317" s="174"/>
      <c r="P317" s="174"/>
      <c r="Q317" s="174"/>
      <c r="R317" s="174"/>
      <c r="S317" s="174"/>
      <c r="T317" s="175"/>
      <c r="AT317" s="170" t="s">
        <v>179</v>
      </c>
      <c r="AU317" s="170" t="s">
        <v>84</v>
      </c>
      <c r="AV317" s="13" t="s">
        <v>82</v>
      </c>
      <c r="AW317" s="13" t="s">
        <v>31</v>
      </c>
      <c r="AX317" s="13" t="s">
        <v>75</v>
      </c>
      <c r="AY317" s="170" t="s">
        <v>168</v>
      </c>
    </row>
    <row r="318" spans="1:65" s="14" customFormat="1">
      <c r="B318" s="176"/>
      <c r="D318" s="163" t="s">
        <v>179</v>
      </c>
      <c r="E318" s="177" t="s">
        <v>1</v>
      </c>
      <c r="F318" s="178" t="s">
        <v>1976</v>
      </c>
      <c r="H318" s="179">
        <v>9.76</v>
      </c>
      <c r="I318" s="180"/>
      <c r="L318" s="176"/>
      <c r="M318" s="181"/>
      <c r="N318" s="182"/>
      <c r="O318" s="182"/>
      <c r="P318" s="182"/>
      <c r="Q318" s="182"/>
      <c r="R318" s="182"/>
      <c r="S318" s="182"/>
      <c r="T318" s="183"/>
      <c r="AT318" s="177" t="s">
        <v>179</v>
      </c>
      <c r="AU318" s="177" t="s">
        <v>84</v>
      </c>
      <c r="AV318" s="14" t="s">
        <v>84</v>
      </c>
      <c r="AW318" s="14" t="s">
        <v>31</v>
      </c>
      <c r="AX318" s="14" t="s">
        <v>75</v>
      </c>
      <c r="AY318" s="177" t="s">
        <v>168</v>
      </c>
    </row>
    <row r="319" spans="1:65" s="13" customFormat="1">
      <c r="B319" s="169"/>
      <c r="D319" s="163" t="s">
        <v>179</v>
      </c>
      <c r="E319" s="170" t="s">
        <v>1</v>
      </c>
      <c r="F319" s="171" t="s">
        <v>426</v>
      </c>
      <c r="H319" s="170" t="s">
        <v>1</v>
      </c>
      <c r="I319" s="172"/>
      <c r="L319" s="169"/>
      <c r="M319" s="173"/>
      <c r="N319" s="174"/>
      <c r="O319" s="174"/>
      <c r="P319" s="174"/>
      <c r="Q319" s="174"/>
      <c r="R319" s="174"/>
      <c r="S319" s="174"/>
      <c r="T319" s="175"/>
      <c r="AT319" s="170" t="s">
        <v>179</v>
      </c>
      <c r="AU319" s="170" t="s">
        <v>84</v>
      </c>
      <c r="AV319" s="13" t="s">
        <v>82</v>
      </c>
      <c r="AW319" s="13" t="s">
        <v>31</v>
      </c>
      <c r="AX319" s="13" t="s">
        <v>75</v>
      </c>
      <c r="AY319" s="170" t="s">
        <v>168</v>
      </c>
    </row>
    <row r="320" spans="1:65" s="13" customFormat="1">
      <c r="B320" s="169"/>
      <c r="D320" s="163" t="s">
        <v>179</v>
      </c>
      <c r="E320" s="170" t="s">
        <v>1</v>
      </c>
      <c r="F320" s="171" t="s">
        <v>427</v>
      </c>
      <c r="H320" s="170" t="s">
        <v>1</v>
      </c>
      <c r="I320" s="172"/>
      <c r="L320" s="169"/>
      <c r="M320" s="173"/>
      <c r="N320" s="174"/>
      <c r="O320" s="174"/>
      <c r="P320" s="174"/>
      <c r="Q320" s="174"/>
      <c r="R320" s="174"/>
      <c r="S320" s="174"/>
      <c r="T320" s="175"/>
      <c r="AT320" s="170" t="s">
        <v>179</v>
      </c>
      <c r="AU320" s="170" t="s">
        <v>84</v>
      </c>
      <c r="AV320" s="13" t="s">
        <v>82</v>
      </c>
      <c r="AW320" s="13" t="s">
        <v>31</v>
      </c>
      <c r="AX320" s="13" t="s">
        <v>75</v>
      </c>
      <c r="AY320" s="170" t="s">
        <v>168</v>
      </c>
    </row>
    <row r="321" spans="1:65" s="14" customFormat="1">
      <c r="B321" s="176"/>
      <c r="D321" s="163" t="s">
        <v>179</v>
      </c>
      <c r="E321" s="177" t="s">
        <v>1</v>
      </c>
      <c r="F321" s="178" t="s">
        <v>1977</v>
      </c>
      <c r="H321" s="179">
        <v>0.6</v>
      </c>
      <c r="I321" s="180"/>
      <c r="L321" s="176"/>
      <c r="M321" s="181"/>
      <c r="N321" s="182"/>
      <c r="O321" s="182"/>
      <c r="P321" s="182"/>
      <c r="Q321" s="182"/>
      <c r="R321" s="182"/>
      <c r="S321" s="182"/>
      <c r="T321" s="183"/>
      <c r="AT321" s="177" t="s">
        <v>179</v>
      </c>
      <c r="AU321" s="177" t="s">
        <v>84</v>
      </c>
      <c r="AV321" s="14" t="s">
        <v>84</v>
      </c>
      <c r="AW321" s="14" t="s">
        <v>31</v>
      </c>
      <c r="AX321" s="14" t="s">
        <v>75</v>
      </c>
      <c r="AY321" s="177" t="s">
        <v>168</v>
      </c>
    </row>
    <row r="322" spans="1:65" s="14" customFormat="1">
      <c r="B322" s="176"/>
      <c r="D322" s="163" t="s">
        <v>179</v>
      </c>
      <c r="E322" s="177" t="s">
        <v>1</v>
      </c>
      <c r="F322" s="178" t="s">
        <v>1978</v>
      </c>
      <c r="H322" s="179">
        <v>13.744999999999999</v>
      </c>
      <c r="I322" s="180"/>
      <c r="L322" s="176"/>
      <c r="M322" s="181"/>
      <c r="N322" s="182"/>
      <c r="O322" s="182"/>
      <c r="P322" s="182"/>
      <c r="Q322" s="182"/>
      <c r="R322" s="182"/>
      <c r="S322" s="182"/>
      <c r="T322" s="183"/>
      <c r="AT322" s="177" t="s">
        <v>179</v>
      </c>
      <c r="AU322" s="177" t="s">
        <v>84</v>
      </c>
      <c r="AV322" s="14" t="s">
        <v>84</v>
      </c>
      <c r="AW322" s="14" t="s">
        <v>31</v>
      </c>
      <c r="AX322" s="14" t="s">
        <v>75</v>
      </c>
      <c r="AY322" s="177" t="s">
        <v>168</v>
      </c>
    </row>
    <row r="323" spans="1:65" s="14" customFormat="1">
      <c r="B323" s="176"/>
      <c r="D323" s="163" t="s">
        <v>179</v>
      </c>
      <c r="E323" s="177" t="s">
        <v>1</v>
      </c>
      <c r="F323" s="178" t="s">
        <v>1979</v>
      </c>
      <c r="H323" s="179">
        <v>2.1259999999999999</v>
      </c>
      <c r="I323" s="180"/>
      <c r="L323" s="176"/>
      <c r="M323" s="181"/>
      <c r="N323" s="182"/>
      <c r="O323" s="182"/>
      <c r="P323" s="182"/>
      <c r="Q323" s="182"/>
      <c r="R323" s="182"/>
      <c r="S323" s="182"/>
      <c r="T323" s="183"/>
      <c r="AT323" s="177" t="s">
        <v>179</v>
      </c>
      <c r="AU323" s="177" t="s">
        <v>84</v>
      </c>
      <c r="AV323" s="14" t="s">
        <v>84</v>
      </c>
      <c r="AW323" s="14" t="s">
        <v>31</v>
      </c>
      <c r="AX323" s="14" t="s">
        <v>75</v>
      </c>
      <c r="AY323" s="177" t="s">
        <v>168</v>
      </c>
    </row>
    <row r="324" spans="1:65" s="14" customFormat="1">
      <c r="B324" s="176"/>
      <c r="D324" s="163" t="s">
        <v>179</v>
      </c>
      <c r="E324" s="177" t="s">
        <v>1</v>
      </c>
      <c r="F324" s="178" t="s">
        <v>1980</v>
      </c>
      <c r="H324" s="179">
        <v>2.508</v>
      </c>
      <c r="I324" s="180"/>
      <c r="L324" s="176"/>
      <c r="M324" s="181"/>
      <c r="N324" s="182"/>
      <c r="O324" s="182"/>
      <c r="P324" s="182"/>
      <c r="Q324" s="182"/>
      <c r="R324" s="182"/>
      <c r="S324" s="182"/>
      <c r="T324" s="183"/>
      <c r="AT324" s="177" t="s">
        <v>179</v>
      </c>
      <c r="AU324" s="177" t="s">
        <v>84</v>
      </c>
      <c r="AV324" s="14" t="s">
        <v>84</v>
      </c>
      <c r="AW324" s="14" t="s">
        <v>31</v>
      </c>
      <c r="AX324" s="14" t="s">
        <v>75</v>
      </c>
      <c r="AY324" s="177" t="s">
        <v>168</v>
      </c>
    </row>
    <row r="325" spans="1:65" s="13" customFormat="1">
      <c r="B325" s="169"/>
      <c r="D325" s="163" t="s">
        <v>179</v>
      </c>
      <c r="E325" s="170" t="s">
        <v>1</v>
      </c>
      <c r="F325" s="171" t="s">
        <v>1951</v>
      </c>
      <c r="H325" s="170" t="s">
        <v>1</v>
      </c>
      <c r="I325" s="172"/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179</v>
      </c>
      <c r="AU325" s="170" t="s">
        <v>84</v>
      </c>
      <c r="AV325" s="13" t="s">
        <v>82</v>
      </c>
      <c r="AW325" s="13" t="s">
        <v>31</v>
      </c>
      <c r="AX325" s="13" t="s">
        <v>75</v>
      </c>
      <c r="AY325" s="170" t="s">
        <v>168</v>
      </c>
    </row>
    <row r="326" spans="1:65" s="14" customFormat="1" ht="22.5">
      <c r="B326" s="176"/>
      <c r="D326" s="163" t="s">
        <v>179</v>
      </c>
      <c r="E326" s="177" t="s">
        <v>1</v>
      </c>
      <c r="F326" s="178" t="s">
        <v>1952</v>
      </c>
      <c r="H326" s="179">
        <v>30.69</v>
      </c>
      <c r="I326" s="180"/>
      <c r="L326" s="176"/>
      <c r="M326" s="181"/>
      <c r="N326" s="182"/>
      <c r="O326" s="182"/>
      <c r="P326" s="182"/>
      <c r="Q326" s="182"/>
      <c r="R326" s="182"/>
      <c r="S326" s="182"/>
      <c r="T326" s="183"/>
      <c r="AT326" s="177" t="s">
        <v>179</v>
      </c>
      <c r="AU326" s="177" t="s">
        <v>84</v>
      </c>
      <c r="AV326" s="14" t="s">
        <v>84</v>
      </c>
      <c r="AW326" s="14" t="s">
        <v>31</v>
      </c>
      <c r="AX326" s="14" t="s">
        <v>75</v>
      </c>
      <c r="AY326" s="177" t="s">
        <v>168</v>
      </c>
    </row>
    <row r="327" spans="1:65" s="14" customFormat="1" ht="22.5">
      <c r="B327" s="176"/>
      <c r="D327" s="163" t="s">
        <v>179</v>
      </c>
      <c r="E327" s="177" t="s">
        <v>1</v>
      </c>
      <c r="F327" s="178" t="s">
        <v>1981</v>
      </c>
      <c r="H327" s="179">
        <v>-10.866</v>
      </c>
      <c r="I327" s="180"/>
      <c r="L327" s="176"/>
      <c r="M327" s="181"/>
      <c r="N327" s="182"/>
      <c r="O327" s="182"/>
      <c r="P327" s="182"/>
      <c r="Q327" s="182"/>
      <c r="R327" s="182"/>
      <c r="S327" s="182"/>
      <c r="T327" s="183"/>
      <c r="AT327" s="177" t="s">
        <v>179</v>
      </c>
      <c r="AU327" s="177" t="s">
        <v>84</v>
      </c>
      <c r="AV327" s="14" t="s">
        <v>84</v>
      </c>
      <c r="AW327" s="14" t="s">
        <v>31</v>
      </c>
      <c r="AX327" s="14" t="s">
        <v>75</v>
      </c>
      <c r="AY327" s="177" t="s">
        <v>168</v>
      </c>
    </row>
    <row r="328" spans="1:65" s="15" customFormat="1">
      <c r="B328" s="184"/>
      <c r="D328" s="163" t="s">
        <v>179</v>
      </c>
      <c r="E328" s="185" t="s">
        <v>1</v>
      </c>
      <c r="F328" s="186" t="s">
        <v>184</v>
      </c>
      <c r="H328" s="187">
        <v>48.563000000000002</v>
      </c>
      <c r="I328" s="188"/>
      <c r="L328" s="184"/>
      <c r="M328" s="189"/>
      <c r="N328" s="190"/>
      <c r="O328" s="190"/>
      <c r="P328" s="190"/>
      <c r="Q328" s="190"/>
      <c r="R328" s="190"/>
      <c r="S328" s="190"/>
      <c r="T328" s="191"/>
      <c r="AT328" s="185" t="s">
        <v>179</v>
      </c>
      <c r="AU328" s="185" t="s">
        <v>84</v>
      </c>
      <c r="AV328" s="15" t="s">
        <v>108</v>
      </c>
      <c r="AW328" s="15" t="s">
        <v>31</v>
      </c>
      <c r="AX328" s="15" t="s">
        <v>82</v>
      </c>
      <c r="AY328" s="185" t="s">
        <v>168</v>
      </c>
    </row>
    <row r="329" spans="1:65" s="2" customFormat="1" ht="37.9" customHeight="1">
      <c r="A329" s="33"/>
      <c r="B329" s="149"/>
      <c r="C329" s="150" t="s">
        <v>419</v>
      </c>
      <c r="D329" s="150" t="s">
        <v>170</v>
      </c>
      <c r="E329" s="151" t="s">
        <v>433</v>
      </c>
      <c r="F329" s="152" t="s">
        <v>434</v>
      </c>
      <c r="G329" s="153" t="s">
        <v>319</v>
      </c>
      <c r="H329" s="154">
        <v>38.802999999999997</v>
      </c>
      <c r="I329" s="155"/>
      <c r="J329" s="156">
        <f>ROUND(I329*H329,2)</f>
        <v>0</v>
      </c>
      <c r="K329" s="152" t="s">
        <v>1</v>
      </c>
      <c r="L329" s="34"/>
      <c r="M329" s="157" t="s">
        <v>1</v>
      </c>
      <c r="N329" s="158" t="s">
        <v>40</v>
      </c>
      <c r="O329" s="59"/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1" t="s">
        <v>108</v>
      </c>
      <c r="AT329" s="161" t="s">
        <v>170</v>
      </c>
      <c r="AU329" s="161" t="s">
        <v>84</v>
      </c>
      <c r="AY329" s="18" t="s">
        <v>168</v>
      </c>
      <c r="BE329" s="162">
        <f>IF(N329="základní",J329,0)</f>
        <v>0</v>
      </c>
      <c r="BF329" s="162">
        <f>IF(N329="snížená",J329,0)</f>
        <v>0</v>
      </c>
      <c r="BG329" s="162">
        <f>IF(N329="zákl. přenesená",J329,0)</f>
        <v>0</v>
      </c>
      <c r="BH329" s="162">
        <f>IF(N329="sníž. přenesená",J329,0)</f>
        <v>0</v>
      </c>
      <c r="BI329" s="162">
        <f>IF(N329="nulová",J329,0)</f>
        <v>0</v>
      </c>
      <c r="BJ329" s="18" t="s">
        <v>82</v>
      </c>
      <c r="BK329" s="162">
        <f>ROUND(I329*H329,2)</f>
        <v>0</v>
      </c>
      <c r="BL329" s="18" t="s">
        <v>108</v>
      </c>
      <c r="BM329" s="161" t="s">
        <v>1312</v>
      </c>
    </row>
    <row r="330" spans="1:65" s="2" customFormat="1" ht="39">
      <c r="A330" s="33"/>
      <c r="B330" s="34"/>
      <c r="C330" s="33"/>
      <c r="D330" s="163" t="s">
        <v>175</v>
      </c>
      <c r="E330" s="33"/>
      <c r="F330" s="164" t="s">
        <v>423</v>
      </c>
      <c r="G330" s="33"/>
      <c r="H330" s="33"/>
      <c r="I330" s="165"/>
      <c r="J330" s="33"/>
      <c r="K330" s="33"/>
      <c r="L330" s="34"/>
      <c r="M330" s="166"/>
      <c r="N330" s="167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175</v>
      </c>
      <c r="AU330" s="18" t="s">
        <v>84</v>
      </c>
    </row>
    <row r="331" spans="1:65" s="2" customFormat="1" ht="37.9" customHeight="1">
      <c r="A331" s="33"/>
      <c r="B331" s="149"/>
      <c r="C331" s="150" t="s">
        <v>432</v>
      </c>
      <c r="D331" s="150" t="s">
        <v>170</v>
      </c>
      <c r="E331" s="151" t="s">
        <v>437</v>
      </c>
      <c r="F331" s="152" t="s">
        <v>438</v>
      </c>
      <c r="G331" s="153" t="s">
        <v>319</v>
      </c>
      <c r="H331" s="154">
        <v>77.052999999999997</v>
      </c>
      <c r="I331" s="155"/>
      <c r="J331" s="156">
        <f>ROUND(I331*H331,2)</f>
        <v>0</v>
      </c>
      <c r="K331" s="152" t="s">
        <v>187</v>
      </c>
      <c r="L331" s="34"/>
      <c r="M331" s="157" t="s">
        <v>1</v>
      </c>
      <c r="N331" s="158" t="s">
        <v>40</v>
      </c>
      <c r="O331" s="59"/>
      <c r="P331" s="159">
        <f>O331*H331</f>
        <v>0</v>
      </c>
      <c r="Q331" s="159">
        <v>0</v>
      </c>
      <c r="R331" s="159">
        <f>Q331*H331</f>
        <v>0</v>
      </c>
      <c r="S331" s="159">
        <v>0</v>
      </c>
      <c r="T331" s="160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1" t="s">
        <v>108</v>
      </c>
      <c r="AT331" s="161" t="s">
        <v>170</v>
      </c>
      <c r="AU331" s="161" t="s">
        <v>84</v>
      </c>
      <c r="AY331" s="18" t="s">
        <v>168</v>
      </c>
      <c r="BE331" s="162">
        <f>IF(N331="základní",J331,0)</f>
        <v>0</v>
      </c>
      <c r="BF331" s="162">
        <f>IF(N331="snížená",J331,0)</f>
        <v>0</v>
      </c>
      <c r="BG331" s="162">
        <f>IF(N331="zákl. přenesená",J331,0)</f>
        <v>0</v>
      </c>
      <c r="BH331" s="162">
        <f>IF(N331="sníž. přenesená",J331,0)</f>
        <v>0</v>
      </c>
      <c r="BI331" s="162">
        <f>IF(N331="nulová",J331,0)</f>
        <v>0</v>
      </c>
      <c r="BJ331" s="18" t="s">
        <v>82</v>
      </c>
      <c r="BK331" s="162">
        <f>ROUND(I331*H331,2)</f>
        <v>0</v>
      </c>
      <c r="BL331" s="18" t="s">
        <v>108</v>
      </c>
      <c r="BM331" s="161" t="s">
        <v>1313</v>
      </c>
    </row>
    <row r="332" spans="1:65" s="2" customFormat="1" ht="39">
      <c r="A332" s="33"/>
      <c r="B332" s="34"/>
      <c r="C332" s="33"/>
      <c r="D332" s="163" t="s">
        <v>175</v>
      </c>
      <c r="E332" s="33"/>
      <c r="F332" s="164" t="s">
        <v>440</v>
      </c>
      <c r="G332" s="33"/>
      <c r="H332" s="33"/>
      <c r="I332" s="165"/>
      <c r="J332" s="33"/>
      <c r="K332" s="33"/>
      <c r="L332" s="34"/>
      <c r="M332" s="166"/>
      <c r="N332" s="167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175</v>
      </c>
      <c r="AU332" s="18" t="s">
        <v>84</v>
      </c>
    </row>
    <row r="333" spans="1:65" s="13" customFormat="1">
      <c r="B333" s="169"/>
      <c r="D333" s="163" t="s">
        <v>179</v>
      </c>
      <c r="E333" s="170" t="s">
        <v>1</v>
      </c>
      <c r="F333" s="171" t="s">
        <v>441</v>
      </c>
      <c r="H333" s="170" t="s">
        <v>1</v>
      </c>
      <c r="I333" s="172"/>
      <c r="L333" s="169"/>
      <c r="M333" s="173"/>
      <c r="N333" s="174"/>
      <c r="O333" s="174"/>
      <c r="P333" s="174"/>
      <c r="Q333" s="174"/>
      <c r="R333" s="174"/>
      <c r="S333" s="174"/>
      <c r="T333" s="175"/>
      <c r="AT333" s="170" t="s">
        <v>179</v>
      </c>
      <c r="AU333" s="170" t="s">
        <v>84</v>
      </c>
      <c r="AV333" s="13" t="s">
        <v>82</v>
      </c>
      <c r="AW333" s="13" t="s">
        <v>31</v>
      </c>
      <c r="AX333" s="13" t="s">
        <v>75</v>
      </c>
      <c r="AY333" s="170" t="s">
        <v>168</v>
      </c>
    </row>
    <row r="334" spans="1:65" s="14" customFormat="1">
      <c r="B334" s="176"/>
      <c r="D334" s="163" t="s">
        <v>179</v>
      </c>
      <c r="E334" s="177" t="s">
        <v>1</v>
      </c>
      <c r="F334" s="178" t="s">
        <v>1982</v>
      </c>
      <c r="H334" s="179">
        <v>115.85599999999999</v>
      </c>
      <c r="I334" s="180"/>
      <c r="L334" s="176"/>
      <c r="M334" s="181"/>
      <c r="N334" s="182"/>
      <c r="O334" s="182"/>
      <c r="P334" s="182"/>
      <c r="Q334" s="182"/>
      <c r="R334" s="182"/>
      <c r="S334" s="182"/>
      <c r="T334" s="183"/>
      <c r="AT334" s="177" t="s">
        <v>179</v>
      </c>
      <c r="AU334" s="177" t="s">
        <v>84</v>
      </c>
      <c r="AV334" s="14" t="s">
        <v>84</v>
      </c>
      <c r="AW334" s="14" t="s">
        <v>31</v>
      </c>
      <c r="AX334" s="14" t="s">
        <v>75</v>
      </c>
      <c r="AY334" s="177" t="s">
        <v>168</v>
      </c>
    </row>
    <row r="335" spans="1:65" s="13" customFormat="1">
      <c r="B335" s="169"/>
      <c r="D335" s="163" t="s">
        <v>179</v>
      </c>
      <c r="E335" s="170" t="s">
        <v>1</v>
      </c>
      <c r="F335" s="171" t="s">
        <v>426</v>
      </c>
      <c r="H335" s="170" t="s">
        <v>1</v>
      </c>
      <c r="I335" s="172"/>
      <c r="L335" s="169"/>
      <c r="M335" s="173"/>
      <c r="N335" s="174"/>
      <c r="O335" s="174"/>
      <c r="P335" s="174"/>
      <c r="Q335" s="174"/>
      <c r="R335" s="174"/>
      <c r="S335" s="174"/>
      <c r="T335" s="175"/>
      <c r="AT335" s="170" t="s">
        <v>179</v>
      </c>
      <c r="AU335" s="170" t="s">
        <v>84</v>
      </c>
      <c r="AV335" s="13" t="s">
        <v>82</v>
      </c>
      <c r="AW335" s="13" t="s">
        <v>31</v>
      </c>
      <c r="AX335" s="13" t="s">
        <v>75</v>
      </c>
      <c r="AY335" s="170" t="s">
        <v>168</v>
      </c>
    </row>
    <row r="336" spans="1:65" s="14" customFormat="1">
      <c r="B336" s="176"/>
      <c r="D336" s="163" t="s">
        <v>179</v>
      </c>
      <c r="E336" s="177" t="s">
        <v>1</v>
      </c>
      <c r="F336" s="178" t="s">
        <v>1983</v>
      </c>
      <c r="H336" s="179">
        <v>-38.802999999999997</v>
      </c>
      <c r="I336" s="180"/>
      <c r="L336" s="176"/>
      <c r="M336" s="181"/>
      <c r="N336" s="182"/>
      <c r="O336" s="182"/>
      <c r="P336" s="182"/>
      <c r="Q336" s="182"/>
      <c r="R336" s="182"/>
      <c r="S336" s="182"/>
      <c r="T336" s="183"/>
      <c r="AT336" s="177" t="s">
        <v>179</v>
      </c>
      <c r="AU336" s="177" t="s">
        <v>84</v>
      </c>
      <c r="AV336" s="14" t="s">
        <v>84</v>
      </c>
      <c r="AW336" s="14" t="s">
        <v>31</v>
      </c>
      <c r="AX336" s="14" t="s">
        <v>75</v>
      </c>
      <c r="AY336" s="177" t="s">
        <v>168</v>
      </c>
    </row>
    <row r="337" spans="1:65" s="15" customFormat="1">
      <c r="B337" s="184"/>
      <c r="D337" s="163" t="s">
        <v>179</v>
      </c>
      <c r="E337" s="185" t="s">
        <v>1</v>
      </c>
      <c r="F337" s="186" t="s">
        <v>184</v>
      </c>
      <c r="H337" s="187">
        <v>77.052999999999997</v>
      </c>
      <c r="I337" s="188"/>
      <c r="L337" s="184"/>
      <c r="M337" s="189"/>
      <c r="N337" s="190"/>
      <c r="O337" s="190"/>
      <c r="P337" s="190"/>
      <c r="Q337" s="190"/>
      <c r="R337" s="190"/>
      <c r="S337" s="190"/>
      <c r="T337" s="191"/>
      <c r="AT337" s="185" t="s">
        <v>179</v>
      </c>
      <c r="AU337" s="185" t="s">
        <v>84</v>
      </c>
      <c r="AV337" s="15" t="s">
        <v>108</v>
      </c>
      <c r="AW337" s="15" t="s">
        <v>31</v>
      </c>
      <c r="AX337" s="15" t="s">
        <v>82</v>
      </c>
      <c r="AY337" s="185" t="s">
        <v>168</v>
      </c>
    </row>
    <row r="338" spans="1:65" s="2" customFormat="1" ht="44.25" customHeight="1">
      <c r="A338" s="33"/>
      <c r="B338" s="149"/>
      <c r="C338" s="150" t="s">
        <v>436</v>
      </c>
      <c r="D338" s="150" t="s">
        <v>170</v>
      </c>
      <c r="E338" s="151" t="s">
        <v>447</v>
      </c>
      <c r="F338" s="152" t="s">
        <v>448</v>
      </c>
      <c r="G338" s="153" t="s">
        <v>319</v>
      </c>
      <c r="H338" s="154">
        <v>462.31799999999998</v>
      </c>
      <c r="I338" s="155"/>
      <c r="J338" s="156">
        <f>ROUND(I338*H338,2)</f>
        <v>0</v>
      </c>
      <c r="K338" s="152" t="s">
        <v>187</v>
      </c>
      <c r="L338" s="34"/>
      <c r="M338" s="157" t="s">
        <v>1</v>
      </c>
      <c r="N338" s="158" t="s">
        <v>40</v>
      </c>
      <c r="O338" s="59"/>
      <c r="P338" s="159">
        <f>O338*H338</f>
        <v>0</v>
      </c>
      <c r="Q338" s="159">
        <v>0</v>
      </c>
      <c r="R338" s="159">
        <f>Q338*H338</f>
        <v>0</v>
      </c>
      <c r="S338" s="159">
        <v>0</v>
      </c>
      <c r="T338" s="160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1" t="s">
        <v>108</v>
      </c>
      <c r="AT338" s="161" t="s">
        <v>170</v>
      </c>
      <c r="AU338" s="161" t="s">
        <v>84</v>
      </c>
      <c r="AY338" s="18" t="s">
        <v>168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8" t="s">
        <v>82</v>
      </c>
      <c r="BK338" s="162">
        <f>ROUND(I338*H338,2)</f>
        <v>0</v>
      </c>
      <c r="BL338" s="18" t="s">
        <v>108</v>
      </c>
      <c r="BM338" s="161" t="s">
        <v>1316</v>
      </c>
    </row>
    <row r="339" spans="1:65" s="2" customFormat="1" ht="48.75">
      <c r="A339" s="33"/>
      <c r="B339" s="34"/>
      <c r="C339" s="33"/>
      <c r="D339" s="163" t="s">
        <v>175</v>
      </c>
      <c r="E339" s="33"/>
      <c r="F339" s="164" t="s">
        <v>450</v>
      </c>
      <c r="G339" s="33"/>
      <c r="H339" s="33"/>
      <c r="I339" s="165"/>
      <c r="J339" s="33"/>
      <c r="K339" s="33"/>
      <c r="L339" s="34"/>
      <c r="M339" s="166"/>
      <c r="N339" s="167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175</v>
      </c>
      <c r="AU339" s="18" t="s">
        <v>84</v>
      </c>
    </row>
    <row r="340" spans="1:65" s="14" customFormat="1">
      <c r="B340" s="176"/>
      <c r="D340" s="163" t="s">
        <v>179</v>
      </c>
      <c r="F340" s="178" t="s">
        <v>1984</v>
      </c>
      <c r="H340" s="179">
        <v>462.31799999999998</v>
      </c>
      <c r="I340" s="180"/>
      <c r="L340" s="176"/>
      <c r="M340" s="181"/>
      <c r="N340" s="182"/>
      <c r="O340" s="182"/>
      <c r="P340" s="182"/>
      <c r="Q340" s="182"/>
      <c r="R340" s="182"/>
      <c r="S340" s="182"/>
      <c r="T340" s="183"/>
      <c r="AT340" s="177" t="s">
        <v>179</v>
      </c>
      <c r="AU340" s="177" t="s">
        <v>84</v>
      </c>
      <c r="AV340" s="14" t="s">
        <v>84</v>
      </c>
      <c r="AW340" s="14" t="s">
        <v>3</v>
      </c>
      <c r="AX340" s="14" t="s">
        <v>82</v>
      </c>
      <c r="AY340" s="177" t="s">
        <v>168</v>
      </c>
    </row>
    <row r="341" spans="1:65" s="2" customFormat="1" ht="37.9" customHeight="1">
      <c r="A341" s="33"/>
      <c r="B341" s="149"/>
      <c r="C341" s="150" t="s">
        <v>446</v>
      </c>
      <c r="D341" s="150" t="s">
        <v>170</v>
      </c>
      <c r="E341" s="151" t="s">
        <v>453</v>
      </c>
      <c r="F341" s="152" t="s">
        <v>454</v>
      </c>
      <c r="G341" s="153" t="s">
        <v>319</v>
      </c>
      <c r="H341" s="154">
        <v>12.872999999999999</v>
      </c>
      <c r="I341" s="155"/>
      <c r="J341" s="156">
        <f>ROUND(I341*H341,2)</f>
        <v>0</v>
      </c>
      <c r="K341" s="152" t="s">
        <v>187</v>
      </c>
      <c r="L341" s="34"/>
      <c r="M341" s="157" t="s">
        <v>1</v>
      </c>
      <c r="N341" s="158" t="s">
        <v>40</v>
      </c>
      <c r="O341" s="59"/>
      <c r="P341" s="159">
        <f>O341*H341</f>
        <v>0</v>
      </c>
      <c r="Q341" s="159">
        <v>0</v>
      </c>
      <c r="R341" s="159">
        <f>Q341*H341</f>
        <v>0</v>
      </c>
      <c r="S341" s="159">
        <v>0</v>
      </c>
      <c r="T341" s="160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1" t="s">
        <v>108</v>
      </c>
      <c r="AT341" s="161" t="s">
        <v>170</v>
      </c>
      <c r="AU341" s="161" t="s">
        <v>84</v>
      </c>
      <c r="AY341" s="18" t="s">
        <v>168</v>
      </c>
      <c r="BE341" s="162">
        <f>IF(N341="základní",J341,0)</f>
        <v>0</v>
      </c>
      <c r="BF341" s="162">
        <f>IF(N341="snížená",J341,0)</f>
        <v>0</v>
      </c>
      <c r="BG341" s="162">
        <f>IF(N341="zákl. přenesená",J341,0)</f>
        <v>0</v>
      </c>
      <c r="BH341" s="162">
        <f>IF(N341="sníž. přenesená",J341,0)</f>
        <v>0</v>
      </c>
      <c r="BI341" s="162">
        <f>IF(N341="nulová",J341,0)</f>
        <v>0</v>
      </c>
      <c r="BJ341" s="18" t="s">
        <v>82</v>
      </c>
      <c r="BK341" s="162">
        <f>ROUND(I341*H341,2)</f>
        <v>0</v>
      </c>
      <c r="BL341" s="18" t="s">
        <v>108</v>
      </c>
      <c r="BM341" s="161" t="s">
        <v>1985</v>
      </c>
    </row>
    <row r="342" spans="1:65" s="2" customFormat="1" ht="39">
      <c r="A342" s="33"/>
      <c r="B342" s="34"/>
      <c r="C342" s="33"/>
      <c r="D342" s="163" t="s">
        <v>175</v>
      </c>
      <c r="E342" s="33"/>
      <c r="F342" s="164" t="s">
        <v>456</v>
      </c>
      <c r="G342" s="33"/>
      <c r="H342" s="33"/>
      <c r="I342" s="165"/>
      <c r="J342" s="33"/>
      <c r="K342" s="33"/>
      <c r="L342" s="34"/>
      <c r="M342" s="166"/>
      <c r="N342" s="167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175</v>
      </c>
      <c r="AU342" s="18" t="s">
        <v>84</v>
      </c>
    </row>
    <row r="343" spans="1:65" s="13" customFormat="1">
      <c r="B343" s="169"/>
      <c r="D343" s="163" t="s">
        <v>179</v>
      </c>
      <c r="E343" s="170" t="s">
        <v>1</v>
      </c>
      <c r="F343" s="171" t="s">
        <v>441</v>
      </c>
      <c r="H343" s="170" t="s">
        <v>1</v>
      </c>
      <c r="I343" s="172"/>
      <c r="L343" s="169"/>
      <c r="M343" s="173"/>
      <c r="N343" s="174"/>
      <c r="O343" s="174"/>
      <c r="P343" s="174"/>
      <c r="Q343" s="174"/>
      <c r="R343" s="174"/>
      <c r="S343" s="174"/>
      <c r="T343" s="175"/>
      <c r="AT343" s="170" t="s">
        <v>179</v>
      </c>
      <c r="AU343" s="170" t="s">
        <v>84</v>
      </c>
      <c r="AV343" s="13" t="s">
        <v>82</v>
      </c>
      <c r="AW343" s="13" t="s">
        <v>31</v>
      </c>
      <c r="AX343" s="13" t="s">
        <v>75</v>
      </c>
      <c r="AY343" s="170" t="s">
        <v>168</v>
      </c>
    </row>
    <row r="344" spans="1:65" s="14" customFormat="1">
      <c r="B344" s="176"/>
      <c r="D344" s="163" t="s">
        <v>179</v>
      </c>
      <c r="E344" s="177" t="s">
        <v>1</v>
      </c>
      <c r="F344" s="178" t="s">
        <v>1986</v>
      </c>
      <c r="H344" s="179">
        <v>12.872999999999999</v>
      </c>
      <c r="I344" s="180"/>
      <c r="L344" s="176"/>
      <c r="M344" s="181"/>
      <c r="N344" s="182"/>
      <c r="O344" s="182"/>
      <c r="P344" s="182"/>
      <c r="Q344" s="182"/>
      <c r="R344" s="182"/>
      <c r="S344" s="182"/>
      <c r="T344" s="183"/>
      <c r="AT344" s="177" t="s">
        <v>179</v>
      </c>
      <c r="AU344" s="177" t="s">
        <v>84</v>
      </c>
      <c r="AV344" s="14" t="s">
        <v>84</v>
      </c>
      <c r="AW344" s="14" t="s">
        <v>31</v>
      </c>
      <c r="AX344" s="14" t="s">
        <v>82</v>
      </c>
      <c r="AY344" s="177" t="s">
        <v>168</v>
      </c>
    </row>
    <row r="345" spans="1:65" s="2" customFormat="1" ht="37.9" customHeight="1">
      <c r="A345" s="33"/>
      <c r="B345" s="149"/>
      <c r="C345" s="150" t="s">
        <v>452</v>
      </c>
      <c r="D345" s="150" t="s">
        <v>170</v>
      </c>
      <c r="E345" s="151" t="s">
        <v>460</v>
      </c>
      <c r="F345" s="152" t="s">
        <v>461</v>
      </c>
      <c r="G345" s="153" t="s">
        <v>319</v>
      </c>
      <c r="H345" s="154">
        <v>77.238</v>
      </c>
      <c r="I345" s="155"/>
      <c r="J345" s="156">
        <f>ROUND(I345*H345,2)</f>
        <v>0</v>
      </c>
      <c r="K345" s="152" t="s">
        <v>187</v>
      </c>
      <c r="L345" s="34"/>
      <c r="M345" s="157" t="s">
        <v>1</v>
      </c>
      <c r="N345" s="158" t="s">
        <v>40</v>
      </c>
      <c r="O345" s="59"/>
      <c r="P345" s="159">
        <f>O345*H345</f>
        <v>0</v>
      </c>
      <c r="Q345" s="159">
        <v>0</v>
      </c>
      <c r="R345" s="159">
        <f>Q345*H345</f>
        <v>0</v>
      </c>
      <c r="S345" s="159">
        <v>0</v>
      </c>
      <c r="T345" s="16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1" t="s">
        <v>108</v>
      </c>
      <c r="AT345" s="161" t="s">
        <v>170</v>
      </c>
      <c r="AU345" s="161" t="s">
        <v>84</v>
      </c>
      <c r="AY345" s="18" t="s">
        <v>168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8" t="s">
        <v>82</v>
      </c>
      <c r="BK345" s="162">
        <f>ROUND(I345*H345,2)</f>
        <v>0</v>
      </c>
      <c r="BL345" s="18" t="s">
        <v>108</v>
      </c>
      <c r="BM345" s="161" t="s">
        <v>1987</v>
      </c>
    </row>
    <row r="346" spans="1:65" s="2" customFormat="1" ht="48.75">
      <c r="A346" s="33"/>
      <c r="B346" s="34"/>
      <c r="C346" s="33"/>
      <c r="D346" s="163" t="s">
        <v>175</v>
      </c>
      <c r="E346" s="33"/>
      <c r="F346" s="164" t="s">
        <v>463</v>
      </c>
      <c r="G346" s="33"/>
      <c r="H346" s="33"/>
      <c r="I346" s="165"/>
      <c r="J346" s="33"/>
      <c r="K346" s="33"/>
      <c r="L346" s="34"/>
      <c r="M346" s="166"/>
      <c r="N346" s="167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175</v>
      </c>
      <c r="AU346" s="18" t="s">
        <v>84</v>
      </c>
    </row>
    <row r="347" spans="1:65" s="14" customFormat="1">
      <c r="B347" s="176"/>
      <c r="D347" s="163" t="s">
        <v>179</v>
      </c>
      <c r="F347" s="178" t="s">
        <v>1988</v>
      </c>
      <c r="H347" s="179">
        <v>77.238</v>
      </c>
      <c r="I347" s="180"/>
      <c r="L347" s="176"/>
      <c r="M347" s="181"/>
      <c r="N347" s="182"/>
      <c r="O347" s="182"/>
      <c r="P347" s="182"/>
      <c r="Q347" s="182"/>
      <c r="R347" s="182"/>
      <c r="S347" s="182"/>
      <c r="T347" s="183"/>
      <c r="AT347" s="177" t="s">
        <v>179</v>
      </c>
      <c r="AU347" s="177" t="s">
        <v>84</v>
      </c>
      <c r="AV347" s="14" t="s">
        <v>84</v>
      </c>
      <c r="AW347" s="14" t="s">
        <v>3</v>
      </c>
      <c r="AX347" s="14" t="s">
        <v>82</v>
      </c>
      <c r="AY347" s="177" t="s">
        <v>168</v>
      </c>
    </row>
    <row r="348" spans="1:65" s="2" customFormat="1" ht="24.2" customHeight="1">
      <c r="A348" s="33"/>
      <c r="B348" s="149"/>
      <c r="C348" s="150" t="s">
        <v>459</v>
      </c>
      <c r="D348" s="150" t="s">
        <v>170</v>
      </c>
      <c r="E348" s="151" t="s">
        <v>466</v>
      </c>
      <c r="F348" s="152" t="s">
        <v>467</v>
      </c>
      <c r="G348" s="153" t="s">
        <v>319</v>
      </c>
      <c r="H348" s="154">
        <v>38.802999999999997</v>
      </c>
      <c r="I348" s="155"/>
      <c r="J348" s="156">
        <f>ROUND(I348*H348,2)</f>
        <v>0</v>
      </c>
      <c r="K348" s="152" t="s">
        <v>187</v>
      </c>
      <c r="L348" s="34"/>
      <c r="M348" s="157" t="s">
        <v>1</v>
      </c>
      <c r="N348" s="158" t="s">
        <v>40</v>
      </c>
      <c r="O348" s="59"/>
      <c r="P348" s="159">
        <f>O348*H348</f>
        <v>0</v>
      </c>
      <c r="Q348" s="159">
        <v>0</v>
      </c>
      <c r="R348" s="159">
        <f>Q348*H348</f>
        <v>0</v>
      </c>
      <c r="S348" s="159">
        <v>0</v>
      </c>
      <c r="T348" s="160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1" t="s">
        <v>108</v>
      </c>
      <c r="AT348" s="161" t="s">
        <v>170</v>
      </c>
      <c r="AU348" s="161" t="s">
        <v>84</v>
      </c>
      <c r="AY348" s="18" t="s">
        <v>168</v>
      </c>
      <c r="BE348" s="162">
        <f>IF(N348="základní",J348,0)</f>
        <v>0</v>
      </c>
      <c r="BF348" s="162">
        <f>IF(N348="snížená",J348,0)</f>
        <v>0</v>
      </c>
      <c r="BG348" s="162">
        <f>IF(N348="zákl. přenesená",J348,0)</f>
        <v>0</v>
      </c>
      <c r="BH348" s="162">
        <f>IF(N348="sníž. přenesená",J348,0)</f>
        <v>0</v>
      </c>
      <c r="BI348" s="162">
        <f>IF(N348="nulová",J348,0)</f>
        <v>0</v>
      </c>
      <c r="BJ348" s="18" t="s">
        <v>82</v>
      </c>
      <c r="BK348" s="162">
        <f>ROUND(I348*H348,2)</f>
        <v>0</v>
      </c>
      <c r="BL348" s="18" t="s">
        <v>108</v>
      </c>
      <c r="BM348" s="161" t="s">
        <v>1322</v>
      </c>
    </row>
    <row r="349" spans="1:65" s="2" customFormat="1" ht="29.25">
      <c r="A349" s="33"/>
      <c r="B349" s="34"/>
      <c r="C349" s="33"/>
      <c r="D349" s="163" t="s">
        <v>175</v>
      </c>
      <c r="E349" s="33"/>
      <c r="F349" s="164" t="s">
        <v>469</v>
      </c>
      <c r="G349" s="33"/>
      <c r="H349" s="33"/>
      <c r="I349" s="165"/>
      <c r="J349" s="33"/>
      <c r="K349" s="33"/>
      <c r="L349" s="34"/>
      <c r="M349" s="166"/>
      <c r="N349" s="167"/>
      <c r="O349" s="59"/>
      <c r="P349" s="59"/>
      <c r="Q349" s="59"/>
      <c r="R349" s="59"/>
      <c r="S349" s="59"/>
      <c r="T349" s="60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175</v>
      </c>
      <c r="AU349" s="18" t="s">
        <v>84</v>
      </c>
    </row>
    <row r="350" spans="1:65" s="13" customFormat="1">
      <c r="B350" s="169"/>
      <c r="D350" s="163" t="s">
        <v>179</v>
      </c>
      <c r="E350" s="170" t="s">
        <v>1</v>
      </c>
      <c r="F350" s="171" t="s">
        <v>427</v>
      </c>
      <c r="H350" s="170" t="s">
        <v>1</v>
      </c>
      <c r="I350" s="172"/>
      <c r="L350" s="169"/>
      <c r="M350" s="173"/>
      <c r="N350" s="174"/>
      <c r="O350" s="174"/>
      <c r="P350" s="174"/>
      <c r="Q350" s="174"/>
      <c r="R350" s="174"/>
      <c r="S350" s="174"/>
      <c r="T350" s="175"/>
      <c r="AT350" s="170" t="s">
        <v>179</v>
      </c>
      <c r="AU350" s="170" t="s">
        <v>84</v>
      </c>
      <c r="AV350" s="13" t="s">
        <v>82</v>
      </c>
      <c r="AW350" s="13" t="s">
        <v>31</v>
      </c>
      <c r="AX350" s="13" t="s">
        <v>75</v>
      </c>
      <c r="AY350" s="170" t="s">
        <v>168</v>
      </c>
    </row>
    <row r="351" spans="1:65" s="13" customFormat="1">
      <c r="B351" s="169"/>
      <c r="D351" s="163" t="s">
        <v>179</v>
      </c>
      <c r="E351" s="170" t="s">
        <v>1</v>
      </c>
      <c r="F351" s="171" t="s">
        <v>427</v>
      </c>
      <c r="H351" s="170" t="s">
        <v>1</v>
      </c>
      <c r="I351" s="172"/>
      <c r="L351" s="169"/>
      <c r="M351" s="173"/>
      <c r="N351" s="174"/>
      <c r="O351" s="174"/>
      <c r="P351" s="174"/>
      <c r="Q351" s="174"/>
      <c r="R351" s="174"/>
      <c r="S351" s="174"/>
      <c r="T351" s="175"/>
      <c r="AT351" s="170" t="s">
        <v>179</v>
      </c>
      <c r="AU351" s="170" t="s">
        <v>84</v>
      </c>
      <c r="AV351" s="13" t="s">
        <v>82</v>
      </c>
      <c r="AW351" s="13" t="s">
        <v>31</v>
      </c>
      <c r="AX351" s="13" t="s">
        <v>75</v>
      </c>
      <c r="AY351" s="170" t="s">
        <v>168</v>
      </c>
    </row>
    <row r="352" spans="1:65" s="14" customFormat="1">
      <c r="B352" s="176"/>
      <c r="D352" s="163" t="s">
        <v>179</v>
      </c>
      <c r="E352" s="177" t="s">
        <v>1</v>
      </c>
      <c r="F352" s="178" t="s">
        <v>1977</v>
      </c>
      <c r="H352" s="179">
        <v>0.6</v>
      </c>
      <c r="I352" s="180"/>
      <c r="L352" s="176"/>
      <c r="M352" s="181"/>
      <c r="N352" s="182"/>
      <c r="O352" s="182"/>
      <c r="P352" s="182"/>
      <c r="Q352" s="182"/>
      <c r="R352" s="182"/>
      <c r="S352" s="182"/>
      <c r="T352" s="183"/>
      <c r="AT352" s="177" t="s">
        <v>179</v>
      </c>
      <c r="AU352" s="177" t="s">
        <v>84</v>
      </c>
      <c r="AV352" s="14" t="s">
        <v>84</v>
      </c>
      <c r="AW352" s="14" t="s">
        <v>31</v>
      </c>
      <c r="AX352" s="14" t="s">
        <v>75</v>
      </c>
      <c r="AY352" s="177" t="s">
        <v>168</v>
      </c>
    </row>
    <row r="353" spans="1:65" s="14" customFormat="1">
      <c r="B353" s="176"/>
      <c r="D353" s="163" t="s">
        <v>179</v>
      </c>
      <c r="E353" s="177" t="s">
        <v>1</v>
      </c>
      <c r="F353" s="178" t="s">
        <v>1978</v>
      </c>
      <c r="H353" s="179">
        <v>13.744999999999999</v>
      </c>
      <c r="I353" s="180"/>
      <c r="L353" s="176"/>
      <c r="M353" s="181"/>
      <c r="N353" s="182"/>
      <c r="O353" s="182"/>
      <c r="P353" s="182"/>
      <c r="Q353" s="182"/>
      <c r="R353" s="182"/>
      <c r="S353" s="182"/>
      <c r="T353" s="183"/>
      <c r="AT353" s="177" t="s">
        <v>179</v>
      </c>
      <c r="AU353" s="177" t="s">
        <v>84</v>
      </c>
      <c r="AV353" s="14" t="s">
        <v>84</v>
      </c>
      <c r="AW353" s="14" t="s">
        <v>31</v>
      </c>
      <c r="AX353" s="14" t="s">
        <v>75</v>
      </c>
      <c r="AY353" s="177" t="s">
        <v>168</v>
      </c>
    </row>
    <row r="354" spans="1:65" s="14" customFormat="1">
      <c r="B354" s="176"/>
      <c r="D354" s="163" t="s">
        <v>179</v>
      </c>
      <c r="E354" s="177" t="s">
        <v>1</v>
      </c>
      <c r="F354" s="178" t="s">
        <v>1979</v>
      </c>
      <c r="H354" s="179">
        <v>2.1259999999999999</v>
      </c>
      <c r="I354" s="180"/>
      <c r="L354" s="176"/>
      <c r="M354" s="181"/>
      <c r="N354" s="182"/>
      <c r="O354" s="182"/>
      <c r="P354" s="182"/>
      <c r="Q354" s="182"/>
      <c r="R354" s="182"/>
      <c r="S354" s="182"/>
      <c r="T354" s="183"/>
      <c r="AT354" s="177" t="s">
        <v>179</v>
      </c>
      <c r="AU354" s="177" t="s">
        <v>84</v>
      </c>
      <c r="AV354" s="14" t="s">
        <v>84</v>
      </c>
      <c r="AW354" s="14" t="s">
        <v>31</v>
      </c>
      <c r="AX354" s="14" t="s">
        <v>75</v>
      </c>
      <c r="AY354" s="177" t="s">
        <v>168</v>
      </c>
    </row>
    <row r="355" spans="1:65" s="14" customFormat="1">
      <c r="B355" s="176"/>
      <c r="D355" s="163" t="s">
        <v>179</v>
      </c>
      <c r="E355" s="177" t="s">
        <v>1</v>
      </c>
      <c r="F355" s="178" t="s">
        <v>1980</v>
      </c>
      <c r="H355" s="179">
        <v>2.508</v>
      </c>
      <c r="I355" s="180"/>
      <c r="L355" s="176"/>
      <c r="M355" s="181"/>
      <c r="N355" s="182"/>
      <c r="O355" s="182"/>
      <c r="P355" s="182"/>
      <c r="Q355" s="182"/>
      <c r="R355" s="182"/>
      <c r="S355" s="182"/>
      <c r="T355" s="183"/>
      <c r="AT355" s="177" t="s">
        <v>179</v>
      </c>
      <c r="AU355" s="177" t="s">
        <v>84</v>
      </c>
      <c r="AV355" s="14" t="s">
        <v>84</v>
      </c>
      <c r="AW355" s="14" t="s">
        <v>31</v>
      </c>
      <c r="AX355" s="14" t="s">
        <v>75</v>
      </c>
      <c r="AY355" s="177" t="s">
        <v>168</v>
      </c>
    </row>
    <row r="356" spans="1:65" s="13" customFormat="1">
      <c r="B356" s="169"/>
      <c r="D356" s="163" t="s">
        <v>179</v>
      </c>
      <c r="E356" s="170" t="s">
        <v>1</v>
      </c>
      <c r="F356" s="171" t="s">
        <v>1951</v>
      </c>
      <c r="H356" s="170" t="s">
        <v>1</v>
      </c>
      <c r="I356" s="172"/>
      <c r="L356" s="169"/>
      <c r="M356" s="173"/>
      <c r="N356" s="174"/>
      <c r="O356" s="174"/>
      <c r="P356" s="174"/>
      <c r="Q356" s="174"/>
      <c r="R356" s="174"/>
      <c r="S356" s="174"/>
      <c r="T356" s="175"/>
      <c r="AT356" s="170" t="s">
        <v>179</v>
      </c>
      <c r="AU356" s="170" t="s">
        <v>84</v>
      </c>
      <c r="AV356" s="13" t="s">
        <v>82</v>
      </c>
      <c r="AW356" s="13" t="s">
        <v>31</v>
      </c>
      <c r="AX356" s="13" t="s">
        <v>75</v>
      </c>
      <c r="AY356" s="170" t="s">
        <v>168</v>
      </c>
    </row>
    <row r="357" spans="1:65" s="14" customFormat="1" ht="22.5">
      <c r="B357" s="176"/>
      <c r="D357" s="163" t="s">
        <v>179</v>
      </c>
      <c r="E357" s="177" t="s">
        <v>1</v>
      </c>
      <c r="F357" s="178" t="s">
        <v>1952</v>
      </c>
      <c r="H357" s="179">
        <v>30.69</v>
      </c>
      <c r="I357" s="180"/>
      <c r="L357" s="176"/>
      <c r="M357" s="181"/>
      <c r="N357" s="182"/>
      <c r="O357" s="182"/>
      <c r="P357" s="182"/>
      <c r="Q357" s="182"/>
      <c r="R357" s="182"/>
      <c r="S357" s="182"/>
      <c r="T357" s="183"/>
      <c r="AT357" s="177" t="s">
        <v>179</v>
      </c>
      <c r="AU357" s="177" t="s">
        <v>84</v>
      </c>
      <c r="AV357" s="14" t="s">
        <v>84</v>
      </c>
      <c r="AW357" s="14" t="s">
        <v>31</v>
      </c>
      <c r="AX357" s="14" t="s">
        <v>75</v>
      </c>
      <c r="AY357" s="177" t="s">
        <v>168</v>
      </c>
    </row>
    <row r="358" spans="1:65" s="14" customFormat="1" ht="22.5">
      <c r="B358" s="176"/>
      <c r="D358" s="163" t="s">
        <v>179</v>
      </c>
      <c r="E358" s="177" t="s">
        <v>1</v>
      </c>
      <c r="F358" s="178" t="s">
        <v>1981</v>
      </c>
      <c r="H358" s="179">
        <v>-10.866</v>
      </c>
      <c r="I358" s="180"/>
      <c r="L358" s="176"/>
      <c r="M358" s="181"/>
      <c r="N358" s="182"/>
      <c r="O358" s="182"/>
      <c r="P358" s="182"/>
      <c r="Q358" s="182"/>
      <c r="R358" s="182"/>
      <c r="S358" s="182"/>
      <c r="T358" s="183"/>
      <c r="AT358" s="177" t="s">
        <v>179</v>
      </c>
      <c r="AU358" s="177" t="s">
        <v>84</v>
      </c>
      <c r="AV358" s="14" t="s">
        <v>84</v>
      </c>
      <c r="AW358" s="14" t="s">
        <v>31</v>
      </c>
      <c r="AX358" s="14" t="s">
        <v>75</v>
      </c>
      <c r="AY358" s="177" t="s">
        <v>168</v>
      </c>
    </row>
    <row r="359" spans="1:65" s="15" customFormat="1">
      <c r="B359" s="184"/>
      <c r="D359" s="163" t="s">
        <v>179</v>
      </c>
      <c r="E359" s="185" t="s">
        <v>1</v>
      </c>
      <c r="F359" s="186" t="s">
        <v>184</v>
      </c>
      <c r="H359" s="187">
        <v>38.802999999999997</v>
      </c>
      <c r="I359" s="188"/>
      <c r="L359" s="184"/>
      <c r="M359" s="189"/>
      <c r="N359" s="190"/>
      <c r="O359" s="190"/>
      <c r="P359" s="190"/>
      <c r="Q359" s="190"/>
      <c r="R359" s="190"/>
      <c r="S359" s="190"/>
      <c r="T359" s="191"/>
      <c r="AT359" s="185" t="s">
        <v>179</v>
      </c>
      <c r="AU359" s="185" t="s">
        <v>84</v>
      </c>
      <c r="AV359" s="15" t="s">
        <v>108</v>
      </c>
      <c r="AW359" s="15" t="s">
        <v>31</v>
      </c>
      <c r="AX359" s="15" t="s">
        <v>82</v>
      </c>
      <c r="AY359" s="185" t="s">
        <v>168</v>
      </c>
    </row>
    <row r="360" spans="1:65" s="2" customFormat="1" ht="24.2" customHeight="1">
      <c r="A360" s="33"/>
      <c r="B360" s="149"/>
      <c r="C360" s="150" t="s">
        <v>465</v>
      </c>
      <c r="D360" s="150" t="s">
        <v>170</v>
      </c>
      <c r="E360" s="151" t="s">
        <v>471</v>
      </c>
      <c r="F360" s="152" t="s">
        <v>472</v>
      </c>
      <c r="G360" s="153" t="s">
        <v>173</v>
      </c>
      <c r="H360" s="154">
        <v>104.14</v>
      </c>
      <c r="I360" s="155"/>
      <c r="J360" s="156">
        <f>ROUND(I360*H360,2)</f>
        <v>0</v>
      </c>
      <c r="K360" s="152" t="s">
        <v>187</v>
      </c>
      <c r="L360" s="34"/>
      <c r="M360" s="157" t="s">
        <v>1</v>
      </c>
      <c r="N360" s="158" t="s">
        <v>40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108</v>
      </c>
      <c r="AT360" s="161" t="s">
        <v>170</v>
      </c>
      <c r="AU360" s="161" t="s">
        <v>84</v>
      </c>
      <c r="AY360" s="18" t="s">
        <v>168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82</v>
      </c>
      <c r="BK360" s="162">
        <f>ROUND(I360*H360,2)</f>
        <v>0</v>
      </c>
      <c r="BL360" s="18" t="s">
        <v>108</v>
      </c>
      <c r="BM360" s="161" t="s">
        <v>473</v>
      </c>
    </row>
    <row r="361" spans="1:65" s="2" customFormat="1" ht="19.5">
      <c r="A361" s="33"/>
      <c r="B361" s="34"/>
      <c r="C361" s="33"/>
      <c r="D361" s="163" t="s">
        <v>175</v>
      </c>
      <c r="E361" s="33"/>
      <c r="F361" s="164" t="s">
        <v>474</v>
      </c>
      <c r="G361" s="33"/>
      <c r="H361" s="33"/>
      <c r="I361" s="165"/>
      <c r="J361" s="33"/>
      <c r="K361" s="33"/>
      <c r="L361" s="34"/>
      <c r="M361" s="166"/>
      <c r="N361" s="167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175</v>
      </c>
      <c r="AU361" s="18" t="s">
        <v>84</v>
      </c>
    </row>
    <row r="362" spans="1:65" s="2" customFormat="1" ht="19.5">
      <c r="A362" s="33"/>
      <c r="B362" s="34"/>
      <c r="C362" s="33"/>
      <c r="D362" s="163" t="s">
        <v>177</v>
      </c>
      <c r="E362" s="33"/>
      <c r="F362" s="168" t="s">
        <v>1867</v>
      </c>
      <c r="G362" s="33"/>
      <c r="H362" s="33"/>
      <c r="I362" s="165"/>
      <c r="J362" s="33"/>
      <c r="K362" s="33"/>
      <c r="L362" s="34"/>
      <c r="M362" s="166"/>
      <c r="N362" s="167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177</v>
      </c>
      <c r="AU362" s="18" t="s">
        <v>84</v>
      </c>
    </row>
    <row r="363" spans="1:65" s="14" customFormat="1">
      <c r="B363" s="176"/>
      <c r="D363" s="163" t="s">
        <v>179</v>
      </c>
      <c r="E363" s="177" t="s">
        <v>1</v>
      </c>
      <c r="F363" s="178" t="s">
        <v>1989</v>
      </c>
      <c r="H363" s="179">
        <v>3.85</v>
      </c>
      <c r="I363" s="180"/>
      <c r="L363" s="176"/>
      <c r="M363" s="181"/>
      <c r="N363" s="182"/>
      <c r="O363" s="182"/>
      <c r="P363" s="182"/>
      <c r="Q363" s="182"/>
      <c r="R363" s="182"/>
      <c r="S363" s="182"/>
      <c r="T363" s="183"/>
      <c r="AT363" s="177" t="s">
        <v>179</v>
      </c>
      <c r="AU363" s="177" t="s">
        <v>84</v>
      </c>
      <c r="AV363" s="14" t="s">
        <v>84</v>
      </c>
      <c r="AW363" s="14" t="s">
        <v>31</v>
      </c>
      <c r="AX363" s="14" t="s">
        <v>75</v>
      </c>
      <c r="AY363" s="177" t="s">
        <v>168</v>
      </c>
    </row>
    <row r="364" spans="1:65" s="14" customFormat="1" ht="22.5">
      <c r="B364" s="176"/>
      <c r="D364" s="163" t="s">
        <v>179</v>
      </c>
      <c r="E364" s="177" t="s">
        <v>1</v>
      </c>
      <c r="F364" s="178" t="s">
        <v>1990</v>
      </c>
      <c r="H364" s="179">
        <v>15.4</v>
      </c>
      <c r="I364" s="180"/>
      <c r="L364" s="176"/>
      <c r="M364" s="181"/>
      <c r="N364" s="182"/>
      <c r="O364" s="182"/>
      <c r="P364" s="182"/>
      <c r="Q364" s="182"/>
      <c r="R364" s="182"/>
      <c r="S364" s="182"/>
      <c r="T364" s="183"/>
      <c r="AT364" s="177" t="s">
        <v>179</v>
      </c>
      <c r="AU364" s="177" t="s">
        <v>84</v>
      </c>
      <c r="AV364" s="14" t="s">
        <v>84</v>
      </c>
      <c r="AW364" s="14" t="s">
        <v>31</v>
      </c>
      <c r="AX364" s="14" t="s">
        <v>75</v>
      </c>
      <c r="AY364" s="177" t="s">
        <v>168</v>
      </c>
    </row>
    <row r="365" spans="1:65" s="14" customFormat="1" ht="22.5">
      <c r="B365" s="176"/>
      <c r="D365" s="163" t="s">
        <v>179</v>
      </c>
      <c r="E365" s="177" t="s">
        <v>1</v>
      </c>
      <c r="F365" s="178" t="s">
        <v>1991</v>
      </c>
      <c r="H365" s="179">
        <v>3.96</v>
      </c>
      <c r="I365" s="180"/>
      <c r="L365" s="176"/>
      <c r="M365" s="181"/>
      <c r="N365" s="182"/>
      <c r="O365" s="182"/>
      <c r="P365" s="182"/>
      <c r="Q365" s="182"/>
      <c r="R365" s="182"/>
      <c r="S365" s="182"/>
      <c r="T365" s="183"/>
      <c r="AT365" s="177" t="s">
        <v>179</v>
      </c>
      <c r="AU365" s="177" t="s">
        <v>84</v>
      </c>
      <c r="AV365" s="14" t="s">
        <v>84</v>
      </c>
      <c r="AW365" s="14" t="s">
        <v>31</v>
      </c>
      <c r="AX365" s="14" t="s">
        <v>75</v>
      </c>
      <c r="AY365" s="177" t="s">
        <v>168</v>
      </c>
    </row>
    <row r="366" spans="1:65" s="14" customFormat="1">
      <c r="B366" s="176"/>
      <c r="D366" s="163" t="s">
        <v>179</v>
      </c>
      <c r="E366" s="177" t="s">
        <v>1</v>
      </c>
      <c r="F366" s="178" t="s">
        <v>1992</v>
      </c>
      <c r="H366" s="179">
        <v>10.119999999999999</v>
      </c>
      <c r="I366" s="180"/>
      <c r="L366" s="176"/>
      <c r="M366" s="181"/>
      <c r="N366" s="182"/>
      <c r="O366" s="182"/>
      <c r="P366" s="182"/>
      <c r="Q366" s="182"/>
      <c r="R366" s="182"/>
      <c r="S366" s="182"/>
      <c r="T366" s="183"/>
      <c r="AT366" s="177" t="s">
        <v>179</v>
      </c>
      <c r="AU366" s="177" t="s">
        <v>84</v>
      </c>
      <c r="AV366" s="14" t="s">
        <v>84</v>
      </c>
      <c r="AW366" s="14" t="s">
        <v>31</v>
      </c>
      <c r="AX366" s="14" t="s">
        <v>75</v>
      </c>
      <c r="AY366" s="177" t="s">
        <v>168</v>
      </c>
    </row>
    <row r="367" spans="1:65" s="14" customFormat="1">
      <c r="B367" s="176"/>
      <c r="D367" s="163" t="s">
        <v>179</v>
      </c>
      <c r="E367" s="177" t="s">
        <v>1</v>
      </c>
      <c r="F367" s="178" t="s">
        <v>1993</v>
      </c>
      <c r="H367" s="179">
        <v>8.58</v>
      </c>
      <c r="I367" s="180"/>
      <c r="L367" s="176"/>
      <c r="M367" s="181"/>
      <c r="N367" s="182"/>
      <c r="O367" s="182"/>
      <c r="P367" s="182"/>
      <c r="Q367" s="182"/>
      <c r="R367" s="182"/>
      <c r="S367" s="182"/>
      <c r="T367" s="183"/>
      <c r="AT367" s="177" t="s">
        <v>179</v>
      </c>
      <c r="AU367" s="177" t="s">
        <v>84</v>
      </c>
      <c r="AV367" s="14" t="s">
        <v>84</v>
      </c>
      <c r="AW367" s="14" t="s">
        <v>31</v>
      </c>
      <c r="AX367" s="14" t="s">
        <v>75</v>
      </c>
      <c r="AY367" s="177" t="s">
        <v>168</v>
      </c>
    </row>
    <row r="368" spans="1:65" s="14" customFormat="1">
      <c r="B368" s="176"/>
      <c r="D368" s="163" t="s">
        <v>179</v>
      </c>
      <c r="E368" s="177" t="s">
        <v>1</v>
      </c>
      <c r="F368" s="178" t="s">
        <v>1994</v>
      </c>
      <c r="H368" s="179">
        <v>8.91</v>
      </c>
      <c r="I368" s="180"/>
      <c r="L368" s="176"/>
      <c r="M368" s="181"/>
      <c r="N368" s="182"/>
      <c r="O368" s="182"/>
      <c r="P368" s="182"/>
      <c r="Q368" s="182"/>
      <c r="R368" s="182"/>
      <c r="S368" s="182"/>
      <c r="T368" s="183"/>
      <c r="AT368" s="177" t="s">
        <v>179</v>
      </c>
      <c r="AU368" s="177" t="s">
        <v>84</v>
      </c>
      <c r="AV368" s="14" t="s">
        <v>84</v>
      </c>
      <c r="AW368" s="14" t="s">
        <v>31</v>
      </c>
      <c r="AX368" s="14" t="s">
        <v>75</v>
      </c>
      <c r="AY368" s="177" t="s">
        <v>168</v>
      </c>
    </row>
    <row r="369" spans="1:65" s="14" customFormat="1">
      <c r="B369" s="176"/>
      <c r="D369" s="163" t="s">
        <v>179</v>
      </c>
      <c r="E369" s="177" t="s">
        <v>1</v>
      </c>
      <c r="F369" s="178" t="s">
        <v>1995</v>
      </c>
      <c r="H369" s="179">
        <v>10.119999999999999</v>
      </c>
      <c r="I369" s="180"/>
      <c r="L369" s="176"/>
      <c r="M369" s="181"/>
      <c r="N369" s="182"/>
      <c r="O369" s="182"/>
      <c r="P369" s="182"/>
      <c r="Q369" s="182"/>
      <c r="R369" s="182"/>
      <c r="S369" s="182"/>
      <c r="T369" s="183"/>
      <c r="AT369" s="177" t="s">
        <v>179</v>
      </c>
      <c r="AU369" s="177" t="s">
        <v>84</v>
      </c>
      <c r="AV369" s="14" t="s">
        <v>84</v>
      </c>
      <c r="AW369" s="14" t="s">
        <v>31</v>
      </c>
      <c r="AX369" s="14" t="s">
        <v>75</v>
      </c>
      <c r="AY369" s="177" t="s">
        <v>168</v>
      </c>
    </row>
    <row r="370" spans="1:65" s="14" customFormat="1">
      <c r="B370" s="176"/>
      <c r="D370" s="163" t="s">
        <v>179</v>
      </c>
      <c r="E370" s="177" t="s">
        <v>1</v>
      </c>
      <c r="F370" s="178" t="s">
        <v>1975</v>
      </c>
      <c r="H370" s="179">
        <v>43.2</v>
      </c>
      <c r="I370" s="180"/>
      <c r="L370" s="176"/>
      <c r="M370" s="181"/>
      <c r="N370" s="182"/>
      <c r="O370" s="182"/>
      <c r="P370" s="182"/>
      <c r="Q370" s="182"/>
      <c r="R370" s="182"/>
      <c r="S370" s="182"/>
      <c r="T370" s="183"/>
      <c r="AT370" s="177" t="s">
        <v>179</v>
      </c>
      <c r="AU370" s="177" t="s">
        <v>84</v>
      </c>
      <c r="AV370" s="14" t="s">
        <v>84</v>
      </c>
      <c r="AW370" s="14" t="s">
        <v>31</v>
      </c>
      <c r="AX370" s="14" t="s">
        <v>75</v>
      </c>
      <c r="AY370" s="177" t="s">
        <v>168</v>
      </c>
    </row>
    <row r="371" spans="1:65" s="15" customFormat="1">
      <c r="B371" s="184"/>
      <c r="D371" s="163" t="s">
        <v>179</v>
      </c>
      <c r="E371" s="185" t="s">
        <v>1</v>
      </c>
      <c r="F371" s="186" t="s">
        <v>184</v>
      </c>
      <c r="H371" s="187">
        <v>104.13999999999999</v>
      </c>
      <c r="I371" s="188"/>
      <c r="L371" s="184"/>
      <c r="M371" s="189"/>
      <c r="N371" s="190"/>
      <c r="O371" s="190"/>
      <c r="P371" s="190"/>
      <c r="Q371" s="190"/>
      <c r="R371" s="190"/>
      <c r="S371" s="190"/>
      <c r="T371" s="191"/>
      <c r="AT371" s="185" t="s">
        <v>179</v>
      </c>
      <c r="AU371" s="185" t="s">
        <v>84</v>
      </c>
      <c r="AV371" s="15" t="s">
        <v>108</v>
      </c>
      <c r="AW371" s="15" t="s">
        <v>31</v>
      </c>
      <c r="AX371" s="15" t="s">
        <v>82</v>
      </c>
      <c r="AY371" s="185" t="s">
        <v>168</v>
      </c>
    </row>
    <row r="372" spans="1:65" s="2" customFormat="1" ht="33" customHeight="1">
      <c r="A372" s="33"/>
      <c r="B372" s="149"/>
      <c r="C372" s="150" t="s">
        <v>470</v>
      </c>
      <c r="D372" s="150" t="s">
        <v>170</v>
      </c>
      <c r="E372" s="151" t="s">
        <v>486</v>
      </c>
      <c r="F372" s="152" t="s">
        <v>487</v>
      </c>
      <c r="G372" s="153" t="s">
        <v>488</v>
      </c>
      <c r="H372" s="154">
        <v>161.86699999999999</v>
      </c>
      <c r="I372" s="155"/>
      <c r="J372" s="156">
        <f>ROUND(I372*H372,2)</f>
        <v>0</v>
      </c>
      <c r="K372" s="152" t="s">
        <v>187</v>
      </c>
      <c r="L372" s="34"/>
      <c r="M372" s="157" t="s">
        <v>1</v>
      </c>
      <c r="N372" s="158" t="s">
        <v>40</v>
      </c>
      <c r="O372" s="59"/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1" t="s">
        <v>108</v>
      </c>
      <c r="AT372" s="161" t="s">
        <v>170</v>
      </c>
      <c r="AU372" s="161" t="s">
        <v>84</v>
      </c>
      <c r="AY372" s="18" t="s">
        <v>168</v>
      </c>
      <c r="BE372" s="162">
        <f>IF(N372="základní",J372,0)</f>
        <v>0</v>
      </c>
      <c r="BF372" s="162">
        <f>IF(N372="snížená",J372,0)</f>
        <v>0</v>
      </c>
      <c r="BG372" s="162">
        <f>IF(N372="zákl. přenesená",J372,0)</f>
        <v>0</v>
      </c>
      <c r="BH372" s="162">
        <f>IF(N372="sníž. přenesená",J372,0)</f>
        <v>0</v>
      </c>
      <c r="BI372" s="162">
        <f>IF(N372="nulová",J372,0)</f>
        <v>0</v>
      </c>
      <c r="BJ372" s="18" t="s">
        <v>82</v>
      </c>
      <c r="BK372" s="162">
        <f>ROUND(I372*H372,2)</f>
        <v>0</v>
      </c>
      <c r="BL372" s="18" t="s">
        <v>108</v>
      </c>
      <c r="BM372" s="161" t="s">
        <v>1334</v>
      </c>
    </row>
    <row r="373" spans="1:65" s="2" customFormat="1" ht="29.25">
      <c r="A373" s="33"/>
      <c r="B373" s="34"/>
      <c r="C373" s="33"/>
      <c r="D373" s="163" t="s">
        <v>175</v>
      </c>
      <c r="E373" s="33"/>
      <c r="F373" s="164" t="s">
        <v>490</v>
      </c>
      <c r="G373" s="33"/>
      <c r="H373" s="33"/>
      <c r="I373" s="165"/>
      <c r="J373" s="33"/>
      <c r="K373" s="33"/>
      <c r="L373" s="34"/>
      <c r="M373" s="166"/>
      <c r="N373" s="167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175</v>
      </c>
      <c r="AU373" s="18" t="s">
        <v>84</v>
      </c>
    </row>
    <row r="374" spans="1:65" s="14" customFormat="1">
      <c r="B374" s="176"/>
      <c r="D374" s="163" t="s">
        <v>179</v>
      </c>
      <c r="E374" s="177" t="s">
        <v>1</v>
      </c>
      <c r="F374" s="178" t="s">
        <v>1996</v>
      </c>
      <c r="H374" s="179">
        <v>89.926000000000002</v>
      </c>
      <c r="I374" s="180"/>
      <c r="L374" s="176"/>
      <c r="M374" s="181"/>
      <c r="N374" s="182"/>
      <c r="O374" s="182"/>
      <c r="P374" s="182"/>
      <c r="Q374" s="182"/>
      <c r="R374" s="182"/>
      <c r="S374" s="182"/>
      <c r="T374" s="183"/>
      <c r="AT374" s="177" t="s">
        <v>179</v>
      </c>
      <c r="AU374" s="177" t="s">
        <v>84</v>
      </c>
      <c r="AV374" s="14" t="s">
        <v>84</v>
      </c>
      <c r="AW374" s="14" t="s">
        <v>31</v>
      </c>
      <c r="AX374" s="14" t="s">
        <v>82</v>
      </c>
      <c r="AY374" s="177" t="s">
        <v>168</v>
      </c>
    </row>
    <row r="375" spans="1:65" s="14" customFormat="1">
      <c r="B375" s="176"/>
      <c r="D375" s="163" t="s">
        <v>179</v>
      </c>
      <c r="F375" s="178" t="s">
        <v>1997</v>
      </c>
      <c r="H375" s="179">
        <v>161.86699999999999</v>
      </c>
      <c r="I375" s="180"/>
      <c r="L375" s="176"/>
      <c r="M375" s="181"/>
      <c r="N375" s="182"/>
      <c r="O375" s="182"/>
      <c r="P375" s="182"/>
      <c r="Q375" s="182"/>
      <c r="R375" s="182"/>
      <c r="S375" s="182"/>
      <c r="T375" s="183"/>
      <c r="AT375" s="177" t="s">
        <v>179</v>
      </c>
      <c r="AU375" s="177" t="s">
        <v>84</v>
      </c>
      <c r="AV375" s="14" t="s">
        <v>84</v>
      </c>
      <c r="AW375" s="14" t="s">
        <v>3</v>
      </c>
      <c r="AX375" s="14" t="s">
        <v>82</v>
      </c>
      <c r="AY375" s="177" t="s">
        <v>168</v>
      </c>
    </row>
    <row r="376" spans="1:65" s="2" customFormat="1" ht="24.2" customHeight="1">
      <c r="A376" s="33"/>
      <c r="B376" s="149"/>
      <c r="C376" s="150" t="s">
        <v>485</v>
      </c>
      <c r="D376" s="150" t="s">
        <v>170</v>
      </c>
      <c r="E376" s="151" t="s">
        <v>494</v>
      </c>
      <c r="F376" s="152" t="s">
        <v>495</v>
      </c>
      <c r="G376" s="153" t="s">
        <v>319</v>
      </c>
      <c r="H376" s="154">
        <v>87.55</v>
      </c>
      <c r="I376" s="155"/>
      <c r="J376" s="156">
        <f>ROUND(I376*H376,2)</f>
        <v>0</v>
      </c>
      <c r="K376" s="152" t="s">
        <v>187</v>
      </c>
      <c r="L376" s="34"/>
      <c r="M376" s="157" t="s">
        <v>1</v>
      </c>
      <c r="N376" s="158" t="s">
        <v>40</v>
      </c>
      <c r="O376" s="59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1" t="s">
        <v>108</v>
      </c>
      <c r="AT376" s="161" t="s">
        <v>170</v>
      </c>
      <c r="AU376" s="161" t="s">
        <v>84</v>
      </c>
      <c r="AY376" s="18" t="s">
        <v>168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8" t="s">
        <v>82</v>
      </c>
      <c r="BK376" s="162">
        <f>ROUND(I376*H376,2)</f>
        <v>0</v>
      </c>
      <c r="BL376" s="18" t="s">
        <v>108</v>
      </c>
      <c r="BM376" s="161" t="s">
        <v>1337</v>
      </c>
    </row>
    <row r="377" spans="1:65" s="2" customFormat="1" ht="29.25">
      <c r="A377" s="33"/>
      <c r="B377" s="34"/>
      <c r="C377" s="33"/>
      <c r="D377" s="163" t="s">
        <v>175</v>
      </c>
      <c r="E377" s="33"/>
      <c r="F377" s="164" t="s">
        <v>497</v>
      </c>
      <c r="G377" s="33"/>
      <c r="H377" s="33"/>
      <c r="I377" s="165"/>
      <c r="J377" s="33"/>
      <c r="K377" s="33"/>
      <c r="L377" s="34"/>
      <c r="M377" s="166"/>
      <c r="N377" s="167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175</v>
      </c>
      <c r="AU377" s="18" t="s">
        <v>84</v>
      </c>
    </row>
    <row r="378" spans="1:65" s="13" customFormat="1">
      <c r="B378" s="169"/>
      <c r="D378" s="163" t="s">
        <v>179</v>
      </c>
      <c r="E378" s="170" t="s">
        <v>1</v>
      </c>
      <c r="F378" s="171" t="s">
        <v>498</v>
      </c>
      <c r="H378" s="170" t="s">
        <v>1</v>
      </c>
      <c r="I378" s="172"/>
      <c r="L378" s="169"/>
      <c r="M378" s="173"/>
      <c r="N378" s="174"/>
      <c r="O378" s="174"/>
      <c r="P378" s="174"/>
      <c r="Q378" s="174"/>
      <c r="R378" s="174"/>
      <c r="S378" s="174"/>
      <c r="T378" s="175"/>
      <c r="AT378" s="170" t="s">
        <v>179</v>
      </c>
      <c r="AU378" s="170" t="s">
        <v>84</v>
      </c>
      <c r="AV378" s="13" t="s">
        <v>82</v>
      </c>
      <c r="AW378" s="13" t="s">
        <v>31</v>
      </c>
      <c r="AX378" s="13" t="s">
        <v>75</v>
      </c>
      <c r="AY378" s="170" t="s">
        <v>168</v>
      </c>
    </row>
    <row r="379" spans="1:65" s="14" customFormat="1">
      <c r="B379" s="176"/>
      <c r="D379" s="163" t="s">
        <v>179</v>
      </c>
      <c r="E379" s="177" t="s">
        <v>1</v>
      </c>
      <c r="F379" s="178" t="s">
        <v>1998</v>
      </c>
      <c r="H379" s="179">
        <v>128.72900000000001</v>
      </c>
      <c r="I379" s="180"/>
      <c r="L379" s="176"/>
      <c r="M379" s="181"/>
      <c r="N379" s="182"/>
      <c r="O379" s="182"/>
      <c r="P379" s="182"/>
      <c r="Q379" s="182"/>
      <c r="R379" s="182"/>
      <c r="S379" s="182"/>
      <c r="T379" s="183"/>
      <c r="AT379" s="177" t="s">
        <v>179</v>
      </c>
      <c r="AU379" s="177" t="s">
        <v>84</v>
      </c>
      <c r="AV379" s="14" t="s">
        <v>84</v>
      </c>
      <c r="AW379" s="14" t="s">
        <v>31</v>
      </c>
      <c r="AX379" s="14" t="s">
        <v>75</v>
      </c>
      <c r="AY379" s="177" t="s">
        <v>168</v>
      </c>
    </row>
    <row r="380" spans="1:65" s="13" customFormat="1">
      <c r="B380" s="169"/>
      <c r="D380" s="163" t="s">
        <v>179</v>
      </c>
      <c r="E380" s="170" t="s">
        <v>1</v>
      </c>
      <c r="F380" s="171" t="s">
        <v>502</v>
      </c>
      <c r="H380" s="170" t="s">
        <v>1</v>
      </c>
      <c r="I380" s="172"/>
      <c r="L380" s="169"/>
      <c r="M380" s="173"/>
      <c r="N380" s="174"/>
      <c r="O380" s="174"/>
      <c r="P380" s="174"/>
      <c r="Q380" s="174"/>
      <c r="R380" s="174"/>
      <c r="S380" s="174"/>
      <c r="T380" s="175"/>
      <c r="AT380" s="170" t="s">
        <v>179</v>
      </c>
      <c r="AU380" s="170" t="s">
        <v>84</v>
      </c>
      <c r="AV380" s="13" t="s">
        <v>82</v>
      </c>
      <c r="AW380" s="13" t="s">
        <v>31</v>
      </c>
      <c r="AX380" s="13" t="s">
        <v>75</v>
      </c>
      <c r="AY380" s="170" t="s">
        <v>168</v>
      </c>
    </row>
    <row r="381" spans="1:65" s="14" customFormat="1">
      <c r="B381" s="176"/>
      <c r="D381" s="163" t="s">
        <v>179</v>
      </c>
      <c r="E381" s="177" t="s">
        <v>1</v>
      </c>
      <c r="F381" s="178" t="s">
        <v>1999</v>
      </c>
      <c r="H381" s="179">
        <v>-9.01</v>
      </c>
      <c r="I381" s="180"/>
      <c r="L381" s="176"/>
      <c r="M381" s="181"/>
      <c r="N381" s="182"/>
      <c r="O381" s="182"/>
      <c r="P381" s="182"/>
      <c r="Q381" s="182"/>
      <c r="R381" s="182"/>
      <c r="S381" s="182"/>
      <c r="T381" s="183"/>
      <c r="AT381" s="177" t="s">
        <v>179</v>
      </c>
      <c r="AU381" s="177" t="s">
        <v>84</v>
      </c>
      <c r="AV381" s="14" t="s">
        <v>84</v>
      </c>
      <c r="AW381" s="14" t="s">
        <v>31</v>
      </c>
      <c r="AX381" s="14" t="s">
        <v>75</v>
      </c>
      <c r="AY381" s="177" t="s">
        <v>168</v>
      </c>
    </row>
    <row r="382" spans="1:65" s="13" customFormat="1">
      <c r="B382" s="169"/>
      <c r="D382" s="163" t="s">
        <v>179</v>
      </c>
      <c r="E382" s="170" t="s">
        <v>1</v>
      </c>
      <c r="F382" s="171" t="s">
        <v>504</v>
      </c>
      <c r="H382" s="170" t="s">
        <v>1</v>
      </c>
      <c r="I382" s="172"/>
      <c r="L382" s="169"/>
      <c r="M382" s="173"/>
      <c r="N382" s="174"/>
      <c r="O382" s="174"/>
      <c r="P382" s="174"/>
      <c r="Q382" s="174"/>
      <c r="R382" s="174"/>
      <c r="S382" s="174"/>
      <c r="T382" s="175"/>
      <c r="AT382" s="170" t="s">
        <v>179</v>
      </c>
      <c r="AU382" s="170" t="s">
        <v>84</v>
      </c>
      <c r="AV382" s="13" t="s">
        <v>82</v>
      </c>
      <c r="AW382" s="13" t="s">
        <v>31</v>
      </c>
      <c r="AX382" s="13" t="s">
        <v>75</v>
      </c>
      <c r="AY382" s="170" t="s">
        <v>168</v>
      </c>
    </row>
    <row r="383" spans="1:65" s="14" customFormat="1">
      <c r="B383" s="176"/>
      <c r="D383" s="163" t="s">
        <v>179</v>
      </c>
      <c r="E383" s="177" t="s">
        <v>1</v>
      </c>
      <c r="F383" s="178" t="s">
        <v>2000</v>
      </c>
      <c r="H383" s="179">
        <v>-20.960999999999999</v>
      </c>
      <c r="I383" s="180"/>
      <c r="L383" s="176"/>
      <c r="M383" s="181"/>
      <c r="N383" s="182"/>
      <c r="O383" s="182"/>
      <c r="P383" s="182"/>
      <c r="Q383" s="182"/>
      <c r="R383" s="182"/>
      <c r="S383" s="182"/>
      <c r="T383" s="183"/>
      <c r="AT383" s="177" t="s">
        <v>179</v>
      </c>
      <c r="AU383" s="177" t="s">
        <v>84</v>
      </c>
      <c r="AV383" s="14" t="s">
        <v>84</v>
      </c>
      <c r="AW383" s="14" t="s">
        <v>31</v>
      </c>
      <c r="AX383" s="14" t="s">
        <v>75</v>
      </c>
      <c r="AY383" s="177" t="s">
        <v>168</v>
      </c>
    </row>
    <row r="384" spans="1:65" s="13" customFormat="1">
      <c r="B384" s="169"/>
      <c r="D384" s="163" t="s">
        <v>179</v>
      </c>
      <c r="E384" s="170" t="s">
        <v>1</v>
      </c>
      <c r="F384" s="171" t="s">
        <v>2001</v>
      </c>
      <c r="H384" s="170" t="s">
        <v>1</v>
      </c>
      <c r="I384" s="172"/>
      <c r="L384" s="169"/>
      <c r="M384" s="173"/>
      <c r="N384" s="174"/>
      <c r="O384" s="174"/>
      <c r="P384" s="174"/>
      <c r="Q384" s="174"/>
      <c r="R384" s="174"/>
      <c r="S384" s="174"/>
      <c r="T384" s="175"/>
      <c r="AT384" s="170" t="s">
        <v>179</v>
      </c>
      <c r="AU384" s="170" t="s">
        <v>84</v>
      </c>
      <c r="AV384" s="13" t="s">
        <v>82</v>
      </c>
      <c r="AW384" s="13" t="s">
        <v>31</v>
      </c>
      <c r="AX384" s="13" t="s">
        <v>75</v>
      </c>
      <c r="AY384" s="170" t="s">
        <v>168</v>
      </c>
    </row>
    <row r="385" spans="1:65" s="14" customFormat="1">
      <c r="B385" s="176"/>
      <c r="D385" s="163" t="s">
        <v>179</v>
      </c>
      <c r="E385" s="177" t="s">
        <v>1</v>
      </c>
      <c r="F385" s="178" t="s">
        <v>2002</v>
      </c>
      <c r="H385" s="179">
        <v>-1.2150000000000001</v>
      </c>
      <c r="I385" s="180"/>
      <c r="L385" s="176"/>
      <c r="M385" s="181"/>
      <c r="N385" s="182"/>
      <c r="O385" s="182"/>
      <c r="P385" s="182"/>
      <c r="Q385" s="182"/>
      <c r="R385" s="182"/>
      <c r="S385" s="182"/>
      <c r="T385" s="183"/>
      <c r="AT385" s="177" t="s">
        <v>179</v>
      </c>
      <c r="AU385" s="177" t="s">
        <v>84</v>
      </c>
      <c r="AV385" s="14" t="s">
        <v>84</v>
      </c>
      <c r="AW385" s="14" t="s">
        <v>31</v>
      </c>
      <c r="AX385" s="14" t="s">
        <v>75</v>
      </c>
      <c r="AY385" s="177" t="s">
        <v>168</v>
      </c>
    </row>
    <row r="386" spans="1:65" s="13" customFormat="1">
      <c r="B386" s="169"/>
      <c r="D386" s="163" t="s">
        <v>179</v>
      </c>
      <c r="E386" s="170" t="s">
        <v>1</v>
      </c>
      <c r="F386" s="171" t="s">
        <v>2003</v>
      </c>
      <c r="H386" s="170" t="s">
        <v>1</v>
      </c>
      <c r="I386" s="172"/>
      <c r="L386" s="169"/>
      <c r="M386" s="173"/>
      <c r="N386" s="174"/>
      <c r="O386" s="174"/>
      <c r="P386" s="174"/>
      <c r="Q386" s="174"/>
      <c r="R386" s="174"/>
      <c r="S386" s="174"/>
      <c r="T386" s="175"/>
      <c r="AT386" s="170" t="s">
        <v>179</v>
      </c>
      <c r="AU386" s="170" t="s">
        <v>84</v>
      </c>
      <c r="AV386" s="13" t="s">
        <v>82</v>
      </c>
      <c r="AW386" s="13" t="s">
        <v>31</v>
      </c>
      <c r="AX386" s="13" t="s">
        <v>75</v>
      </c>
      <c r="AY386" s="170" t="s">
        <v>168</v>
      </c>
    </row>
    <row r="387" spans="1:65" s="14" customFormat="1">
      <c r="B387" s="176"/>
      <c r="D387" s="163" t="s">
        <v>179</v>
      </c>
      <c r="E387" s="177" t="s">
        <v>1</v>
      </c>
      <c r="F387" s="178" t="s">
        <v>2004</v>
      </c>
      <c r="H387" s="179">
        <v>-12.167999999999999</v>
      </c>
      <c r="I387" s="180"/>
      <c r="L387" s="176"/>
      <c r="M387" s="181"/>
      <c r="N387" s="182"/>
      <c r="O387" s="182"/>
      <c r="P387" s="182"/>
      <c r="Q387" s="182"/>
      <c r="R387" s="182"/>
      <c r="S387" s="182"/>
      <c r="T387" s="183"/>
      <c r="AT387" s="177" t="s">
        <v>179</v>
      </c>
      <c r="AU387" s="177" t="s">
        <v>84</v>
      </c>
      <c r="AV387" s="14" t="s">
        <v>84</v>
      </c>
      <c r="AW387" s="14" t="s">
        <v>31</v>
      </c>
      <c r="AX387" s="14" t="s">
        <v>75</v>
      </c>
      <c r="AY387" s="177" t="s">
        <v>168</v>
      </c>
    </row>
    <row r="388" spans="1:65" s="13" customFormat="1">
      <c r="B388" s="169"/>
      <c r="D388" s="163" t="s">
        <v>179</v>
      </c>
      <c r="E388" s="170" t="s">
        <v>1</v>
      </c>
      <c r="F388" s="171" t="s">
        <v>2005</v>
      </c>
      <c r="H388" s="170" t="s">
        <v>1</v>
      </c>
      <c r="I388" s="172"/>
      <c r="L388" s="169"/>
      <c r="M388" s="173"/>
      <c r="N388" s="174"/>
      <c r="O388" s="174"/>
      <c r="P388" s="174"/>
      <c r="Q388" s="174"/>
      <c r="R388" s="174"/>
      <c r="S388" s="174"/>
      <c r="T388" s="175"/>
      <c r="AT388" s="170" t="s">
        <v>179</v>
      </c>
      <c r="AU388" s="170" t="s">
        <v>84</v>
      </c>
      <c r="AV388" s="13" t="s">
        <v>82</v>
      </c>
      <c r="AW388" s="13" t="s">
        <v>31</v>
      </c>
      <c r="AX388" s="13" t="s">
        <v>75</v>
      </c>
      <c r="AY388" s="170" t="s">
        <v>168</v>
      </c>
    </row>
    <row r="389" spans="1:65" s="14" customFormat="1">
      <c r="B389" s="176"/>
      <c r="D389" s="163" t="s">
        <v>179</v>
      </c>
      <c r="E389" s="177" t="s">
        <v>1</v>
      </c>
      <c r="F389" s="178" t="s">
        <v>2006</v>
      </c>
      <c r="H389" s="179">
        <v>2.1749999999999998</v>
      </c>
      <c r="I389" s="180"/>
      <c r="L389" s="176"/>
      <c r="M389" s="181"/>
      <c r="N389" s="182"/>
      <c r="O389" s="182"/>
      <c r="P389" s="182"/>
      <c r="Q389" s="182"/>
      <c r="R389" s="182"/>
      <c r="S389" s="182"/>
      <c r="T389" s="183"/>
      <c r="AT389" s="177" t="s">
        <v>179</v>
      </c>
      <c r="AU389" s="177" t="s">
        <v>84</v>
      </c>
      <c r="AV389" s="14" t="s">
        <v>84</v>
      </c>
      <c r="AW389" s="14" t="s">
        <v>31</v>
      </c>
      <c r="AX389" s="14" t="s">
        <v>75</v>
      </c>
      <c r="AY389" s="177" t="s">
        <v>168</v>
      </c>
    </row>
    <row r="390" spans="1:65" s="15" customFormat="1">
      <c r="B390" s="184"/>
      <c r="D390" s="163" t="s">
        <v>179</v>
      </c>
      <c r="E390" s="185" t="s">
        <v>1</v>
      </c>
      <c r="F390" s="186" t="s">
        <v>184</v>
      </c>
      <c r="H390" s="187">
        <v>87.55</v>
      </c>
      <c r="I390" s="188"/>
      <c r="L390" s="184"/>
      <c r="M390" s="189"/>
      <c r="N390" s="190"/>
      <c r="O390" s="190"/>
      <c r="P390" s="190"/>
      <c r="Q390" s="190"/>
      <c r="R390" s="190"/>
      <c r="S390" s="190"/>
      <c r="T390" s="191"/>
      <c r="AT390" s="185" t="s">
        <v>179</v>
      </c>
      <c r="AU390" s="185" t="s">
        <v>84</v>
      </c>
      <c r="AV390" s="15" t="s">
        <v>108</v>
      </c>
      <c r="AW390" s="15" t="s">
        <v>31</v>
      </c>
      <c r="AX390" s="15" t="s">
        <v>82</v>
      </c>
      <c r="AY390" s="185" t="s">
        <v>168</v>
      </c>
    </row>
    <row r="391" spans="1:65" s="2" customFormat="1" ht="16.5" customHeight="1">
      <c r="A391" s="33"/>
      <c r="B391" s="149"/>
      <c r="C391" s="200" t="s">
        <v>493</v>
      </c>
      <c r="D391" s="200" t="s">
        <v>523</v>
      </c>
      <c r="E391" s="201" t="s">
        <v>524</v>
      </c>
      <c r="F391" s="202" t="s">
        <v>525</v>
      </c>
      <c r="G391" s="203" t="s">
        <v>488</v>
      </c>
      <c r="H391" s="204">
        <v>97.494</v>
      </c>
      <c r="I391" s="205"/>
      <c r="J391" s="206">
        <f>ROUND(I391*H391,2)</f>
        <v>0</v>
      </c>
      <c r="K391" s="202" t="s">
        <v>187</v>
      </c>
      <c r="L391" s="207"/>
      <c r="M391" s="208" t="s">
        <v>1</v>
      </c>
      <c r="N391" s="209" t="s">
        <v>40</v>
      </c>
      <c r="O391" s="59"/>
      <c r="P391" s="159">
        <f>O391*H391</f>
        <v>0</v>
      </c>
      <c r="Q391" s="159">
        <v>1</v>
      </c>
      <c r="R391" s="159">
        <f>Q391*H391</f>
        <v>97.494</v>
      </c>
      <c r="S391" s="159">
        <v>0</v>
      </c>
      <c r="T391" s="160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1" t="s">
        <v>244</v>
      </c>
      <c r="AT391" s="161" t="s">
        <v>523</v>
      </c>
      <c r="AU391" s="161" t="s">
        <v>84</v>
      </c>
      <c r="AY391" s="18" t="s">
        <v>168</v>
      </c>
      <c r="BE391" s="162">
        <f>IF(N391="základní",J391,0)</f>
        <v>0</v>
      </c>
      <c r="BF391" s="162">
        <f>IF(N391="snížená",J391,0)</f>
        <v>0</v>
      </c>
      <c r="BG391" s="162">
        <f>IF(N391="zákl. přenesená",J391,0)</f>
        <v>0</v>
      </c>
      <c r="BH391" s="162">
        <f>IF(N391="sníž. přenesená",J391,0)</f>
        <v>0</v>
      </c>
      <c r="BI391" s="162">
        <f>IF(N391="nulová",J391,0)</f>
        <v>0</v>
      </c>
      <c r="BJ391" s="18" t="s">
        <v>82</v>
      </c>
      <c r="BK391" s="162">
        <f>ROUND(I391*H391,2)</f>
        <v>0</v>
      </c>
      <c r="BL391" s="18" t="s">
        <v>108</v>
      </c>
      <c r="BM391" s="161" t="s">
        <v>1344</v>
      </c>
    </row>
    <row r="392" spans="1:65" s="2" customFormat="1">
      <c r="A392" s="33"/>
      <c r="B392" s="34"/>
      <c r="C392" s="33"/>
      <c r="D392" s="163" t="s">
        <v>175</v>
      </c>
      <c r="E392" s="33"/>
      <c r="F392" s="164" t="s">
        <v>525</v>
      </c>
      <c r="G392" s="33"/>
      <c r="H392" s="33"/>
      <c r="I392" s="165"/>
      <c r="J392" s="33"/>
      <c r="K392" s="33"/>
      <c r="L392" s="34"/>
      <c r="M392" s="166"/>
      <c r="N392" s="167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175</v>
      </c>
      <c r="AU392" s="18" t="s">
        <v>84</v>
      </c>
    </row>
    <row r="393" spans="1:65" s="13" customFormat="1">
      <c r="B393" s="169"/>
      <c r="D393" s="163" t="s">
        <v>179</v>
      </c>
      <c r="E393" s="170" t="s">
        <v>1</v>
      </c>
      <c r="F393" s="171" t="s">
        <v>527</v>
      </c>
      <c r="H393" s="170" t="s">
        <v>1</v>
      </c>
      <c r="I393" s="172"/>
      <c r="L393" s="169"/>
      <c r="M393" s="173"/>
      <c r="N393" s="174"/>
      <c r="O393" s="174"/>
      <c r="P393" s="174"/>
      <c r="Q393" s="174"/>
      <c r="R393" s="174"/>
      <c r="S393" s="174"/>
      <c r="T393" s="175"/>
      <c r="AT393" s="170" t="s">
        <v>179</v>
      </c>
      <c r="AU393" s="170" t="s">
        <v>84</v>
      </c>
      <c r="AV393" s="13" t="s">
        <v>82</v>
      </c>
      <c r="AW393" s="13" t="s">
        <v>31</v>
      </c>
      <c r="AX393" s="13" t="s">
        <v>75</v>
      </c>
      <c r="AY393" s="170" t="s">
        <v>168</v>
      </c>
    </row>
    <row r="394" spans="1:65" s="14" customFormat="1">
      <c r="B394" s="176"/>
      <c r="D394" s="163" t="s">
        <v>179</v>
      </c>
      <c r="E394" s="177" t="s">
        <v>1</v>
      </c>
      <c r="F394" s="178" t="s">
        <v>2007</v>
      </c>
      <c r="H394" s="179">
        <v>87.55</v>
      </c>
      <c r="I394" s="180"/>
      <c r="L394" s="176"/>
      <c r="M394" s="181"/>
      <c r="N394" s="182"/>
      <c r="O394" s="182"/>
      <c r="P394" s="182"/>
      <c r="Q394" s="182"/>
      <c r="R394" s="182"/>
      <c r="S394" s="182"/>
      <c r="T394" s="183"/>
      <c r="AT394" s="177" t="s">
        <v>179</v>
      </c>
      <c r="AU394" s="177" t="s">
        <v>84</v>
      </c>
      <c r="AV394" s="14" t="s">
        <v>84</v>
      </c>
      <c r="AW394" s="14" t="s">
        <v>31</v>
      </c>
      <c r="AX394" s="14" t="s">
        <v>75</v>
      </c>
      <c r="AY394" s="177" t="s">
        <v>168</v>
      </c>
    </row>
    <row r="395" spans="1:65" s="13" customFormat="1">
      <c r="B395" s="169"/>
      <c r="D395" s="163" t="s">
        <v>179</v>
      </c>
      <c r="E395" s="170" t="s">
        <v>1</v>
      </c>
      <c r="F395" s="171" t="s">
        <v>427</v>
      </c>
      <c r="H395" s="170" t="s">
        <v>1</v>
      </c>
      <c r="I395" s="172"/>
      <c r="L395" s="169"/>
      <c r="M395" s="173"/>
      <c r="N395" s="174"/>
      <c r="O395" s="174"/>
      <c r="P395" s="174"/>
      <c r="Q395" s="174"/>
      <c r="R395" s="174"/>
      <c r="S395" s="174"/>
      <c r="T395" s="175"/>
      <c r="AT395" s="170" t="s">
        <v>179</v>
      </c>
      <c r="AU395" s="170" t="s">
        <v>84</v>
      </c>
      <c r="AV395" s="13" t="s">
        <v>82</v>
      </c>
      <c r="AW395" s="13" t="s">
        <v>31</v>
      </c>
      <c r="AX395" s="13" t="s">
        <v>75</v>
      </c>
      <c r="AY395" s="170" t="s">
        <v>168</v>
      </c>
    </row>
    <row r="396" spans="1:65" s="14" customFormat="1">
      <c r="B396" s="176"/>
      <c r="D396" s="163" t="s">
        <v>179</v>
      </c>
      <c r="E396" s="177" t="s">
        <v>1</v>
      </c>
      <c r="F396" s="178" t="s">
        <v>2008</v>
      </c>
      <c r="H396" s="179">
        <v>-0.6</v>
      </c>
      <c r="I396" s="180"/>
      <c r="L396" s="176"/>
      <c r="M396" s="181"/>
      <c r="N396" s="182"/>
      <c r="O396" s="182"/>
      <c r="P396" s="182"/>
      <c r="Q396" s="182"/>
      <c r="R396" s="182"/>
      <c r="S396" s="182"/>
      <c r="T396" s="183"/>
      <c r="AT396" s="177" t="s">
        <v>179</v>
      </c>
      <c r="AU396" s="177" t="s">
        <v>84</v>
      </c>
      <c r="AV396" s="14" t="s">
        <v>84</v>
      </c>
      <c r="AW396" s="14" t="s">
        <v>31</v>
      </c>
      <c r="AX396" s="14" t="s">
        <v>75</v>
      </c>
      <c r="AY396" s="177" t="s">
        <v>168</v>
      </c>
    </row>
    <row r="397" spans="1:65" s="14" customFormat="1">
      <c r="B397" s="176"/>
      <c r="D397" s="163" t="s">
        <v>179</v>
      </c>
      <c r="E397" s="177" t="s">
        <v>1</v>
      </c>
      <c r="F397" s="178" t="s">
        <v>2009</v>
      </c>
      <c r="H397" s="179">
        <v>-13.744999999999999</v>
      </c>
      <c r="I397" s="180"/>
      <c r="L397" s="176"/>
      <c r="M397" s="181"/>
      <c r="N397" s="182"/>
      <c r="O397" s="182"/>
      <c r="P397" s="182"/>
      <c r="Q397" s="182"/>
      <c r="R397" s="182"/>
      <c r="S397" s="182"/>
      <c r="T397" s="183"/>
      <c r="AT397" s="177" t="s">
        <v>179</v>
      </c>
      <c r="AU397" s="177" t="s">
        <v>84</v>
      </c>
      <c r="AV397" s="14" t="s">
        <v>84</v>
      </c>
      <c r="AW397" s="14" t="s">
        <v>31</v>
      </c>
      <c r="AX397" s="14" t="s">
        <v>75</v>
      </c>
      <c r="AY397" s="177" t="s">
        <v>168</v>
      </c>
    </row>
    <row r="398" spans="1:65" s="14" customFormat="1">
      <c r="B398" s="176"/>
      <c r="D398" s="163" t="s">
        <v>179</v>
      </c>
      <c r="E398" s="177" t="s">
        <v>1</v>
      </c>
      <c r="F398" s="178" t="s">
        <v>2010</v>
      </c>
      <c r="H398" s="179">
        <v>-2.1259999999999999</v>
      </c>
      <c r="I398" s="180"/>
      <c r="L398" s="176"/>
      <c r="M398" s="181"/>
      <c r="N398" s="182"/>
      <c r="O398" s="182"/>
      <c r="P398" s="182"/>
      <c r="Q398" s="182"/>
      <c r="R398" s="182"/>
      <c r="S398" s="182"/>
      <c r="T398" s="183"/>
      <c r="AT398" s="177" t="s">
        <v>179</v>
      </c>
      <c r="AU398" s="177" t="s">
        <v>84</v>
      </c>
      <c r="AV398" s="14" t="s">
        <v>84</v>
      </c>
      <c r="AW398" s="14" t="s">
        <v>31</v>
      </c>
      <c r="AX398" s="14" t="s">
        <v>75</v>
      </c>
      <c r="AY398" s="177" t="s">
        <v>168</v>
      </c>
    </row>
    <row r="399" spans="1:65" s="14" customFormat="1">
      <c r="B399" s="176"/>
      <c r="D399" s="163" t="s">
        <v>179</v>
      </c>
      <c r="E399" s="177" t="s">
        <v>1</v>
      </c>
      <c r="F399" s="178" t="s">
        <v>2011</v>
      </c>
      <c r="H399" s="179">
        <v>-2.508</v>
      </c>
      <c r="I399" s="180"/>
      <c r="L399" s="176"/>
      <c r="M399" s="181"/>
      <c r="N399" s="182"/>
      <c r="O399" s="182"/>
      <c r="P399" s="182"/>
      <c r="Q399" s="182"/>
      <c r="R399" s="182"/>
      <c r="S399" s="182"/>
      <c r="T399" s="183"/>
      <c r="AT399" s="177" t="s">
        <v>179</v>
      </c>
      <c r="AU399" s="177" t="s">
        <v>84</v>
      </c>
      <c r="AV399" s="14" t="s">
        <v>84</v>
      </c>
      <c r="AW399" s="14" t="s">
        <v>31</v>
      </c>
      <c r="AX399" s="14" t="s">
        <v>75</v>
      </c>
      <c r="AY399" s="177" t="s">
        <v>168</v>
      </c>
    </row>
    <row r="400" spans="1:65" s="13" customFormat="1">
      <c r="B400" s="169"/>
      <c r="D400" s="163" t="s">
        <v>179</v>
      </c>
      <c r="E400" s="170" t="s">
        <v>1</v>
      </c>
      <c r="F400" s="171" t="s">
        <v>1951</v>
      </c>
      <c r="H400" s="170" t="s">
        <v>1</v>
      </c>
      <c r="I400" s="172"/>
      <c r="L400" s="169"/>
      <c r="M400" s="173"/>
      <c r="N400" s="174"/>
      <c r="O400" s="174"/>
      <c r="P400" s="174"/>
      <c r="Q400" s="174"/>
      <c r="R400" s="174"/>
      <c r="S400" s="174"/>
      <c r="T400" s="175"/>
      <c r="AT400" s="170" t="s">
        <v>179</v>
      </c>
      <c r="AU400" s="170" t="s">
        <v>84</v>
      </c>
      <c r="AV400" s="13" t="s">
        <v>82</v>
      </c>
      <c r="AW400" s="13" t="s">
        <v>31</v>
      </c>
      <c r="AX400" s="13" t="s">
        <v>75</v>
      </c>
      <c r="AY400" s="170" t="s">
        <v>168</v>
      </c>
    </row>
    <row r="401" spans="1:65" s="14" customFormat="1" ht="22.5">
      <c r="B401" s="176"/>
      <c r="D401" s="163" t="s">
        <v>179</v>
      </c>
      <c r="E401" s="177" t="s">
        <v>1</v>
      </c>
      <c r="F401" s="178" t="s">
        <v>2012</v>
      </c>
      <c r="H401" s="179">
        <v>-30.69</v>
      </c>
      <c r="I401" s="180"/>
      <c r="L401" s="176"/>
      <c r="M401" s="181"/>
      <c r="N401" s="182"/>
      <c r="O401" s="182"/>
      <c r="P401" s="182"/>
      <c r="Q401" s="182"/>
      <c r="R401" s="182"/>
      <c r="S401" s="182"/>
      <c r="T401" s="183"/>
      <c r="AT401" s="177" t="s">
        <v>179</v>
      </c>
      <c r="AU401" s="177" t="s">
        <v>84</v>
      </c>
      <c r="AV401" s="14" t="s">
        <v>84</v>
      </c>
      <c r="AW401" s="14" t="s">
        <v>31</v>
      </c>
      <c r="AX401" s="14" t="s">
        <v>75</v>
      </c>
      <c r="AY401" s="177" t="s">
        <v>168</v>
      </c>
    </row>
    <row r="402" spans="1:65" s="14" customFormat="1" ht="22.5">
      <c r="B402" s="176"/>
      <c r="D402" s="163" t="s">
        <v>179</v>
      </c>
      <c r="E402" s="177" t="s">
        <v>1</v>
      </c>
      <c r="F402" s="178" t="s">
        <v>2013</v>
      </c>
      <c r="H402" s="179">
        <v>10.866</v>
      </c>
      <c r="I402" s="180"/>
      <c r="L402" s="176"/>
      <c r="M402" s="181"/>
      <c r="N402" s="182"/>
      <c r="O402" s="182"/>
      <c r="P402" s="182"/>
      <c r="Q402" s="182"/>
      <c r="R402" s="182"/>
      <c r="S402" s="182"/>
      <c r="T402" s="183"/>
      <c r="AT402" s="177" t="s">
        <v>179</v>
      </c>
      <c r="AU402" s="177" t="s">
        <v>84</v>
      </c>
      <c r="AV402" s="14" t="s">
        <v>84</v>
      </c>
      <c r="AW402" s="14" t="s">
        <v>31</v>
      </c>
      <c r="AX402" s="14" t="s">
        <v>75</v>
      </c>
      <c r="AY402" s="177" t="s">
        <v>168</v>
      </c>
    </row>
    <row r="403" spans="1:65" s="15" customFormat="1">
      <c r="B403" s="184"/>
      <c r="D403" s="163" t="s">
        <v>179</v>
      </c>
      <c r="E403" s="185" t="s">
        <v>1</v>
      </c>
      <c r="F403" s="186" t="s">
        <v>184</v>
      </c>
      <c r="H403" s="187">
        <v>48.747</v>
      </c>
      <c r="I403" s="188"/>
      <c r="L403" s="184"/>
      <c r="M403" s="189"/>
      <c r="N403" s="190"/>
      <c r="O403" s="190"/>
      <c r="P403" s="190"/>
      <c r="Q403" s="190"/>
      <c r="R403" s="190"/>
      <c r="S403" s="190"/>
      <c r="T403" s="191"/>
      <c r="AT403" s="185" t="s">
        <v>179</v>
      </c>
      <c r="AU403" s="185" t="s">
        <v>84</v>
      </c>
      <c r="AV403" s="15" t="s">
        <v>108</v>
      </c>
      <c r="AW403" s="15" t="s">
        <v>31</v>
      </c>
      <c r="AX403" s="15" t="s">
        <v>82</v>
      </c>
      <c r="AY403" s="185" t="s">
        <v>168</v>
      </c>
    </row>
    <row r="404" spans="1:65" s="14" customFormat="1">
      <c r="B404" s="176"/>
      <c r="D404" s="163" t="s">
        <v>179</v>
      </c>
      <c r="F404" s="178" t="s">
        <v>2014</v>
      </c>
      <c r="H404" s="179">
        <v>97.494</v>
      </c>
      <c r="I404" s="180"/>
      <c r="L404" s="176"/>
      <c r="M404" s="181"/>
      <c r="N404" s="182"/>
      <c r="O404" s="182"/>
      <c r="P404" s="182"/>
      <c r="Q404" s="182"/>
      <c r="R404" s="182"/>
      <c r="S404" s="182"/>
      <c r="T404" s="183"/>
      <c r="AT404" s="177" t="s">
        <v>179</v>
      </c>
      <c r="AU404" s="177" t="s">
        <v>84</v>
      </c>
      <c r="AV404" s="14" t="s">
        <v>84</v>
      </c>
      <c r="AW404" s="14" t="s">
        <v>3</v>
      </c>
      <c r="AX404" s="14" t="s">
        <v>82</v>
      </c>
      <c r="AY404" s="177" t="s">
        <v>168</v>
      </c>
    </row>
    <row r="405" spans="1:65" s="2" customFormat="1" ht="24.2" customHeight="1">
      <c r="A405" s="33"/>
      <c r="B405" s="149"/>
      <c r="C405" s="150" t="s">
        <v>522</v>
      </c>
      <c r="D405" s="150" t="s">
        <v>170</v>
      </c>
      <c r="E405" s="151" t="s">
        <v>534</v>
      </c>
      <c r="F405" s="152" t="s">
        <v>535</v>
      </c>
      <c r="G405" s="153" t="s">
        <v>319</v>
      </c>
      <c r="H405" s="154">
        <v>20.960999999999999</v>
      </c>
      <c r="I405" s="155"/>
      <c r="J405" s="156">
        <f>ROUND(I405*H405,2)</f>
        <v>0</v>
      </c>
      <c r="K405" s="152" t="s">
        <v>187</v>
      </c>
      <c r="L405" s="34"/>
      <c r="M405" s="157" t="s">
        <v>1</v>
      </c>
      <c r="N405" s="158" t="s">
        <v>40</v>
      </c>
      <c r="O405" s="59"/>
      <c r="P405" s="159">
        <f>O405*H405</f>
        <v>0</v>
      </c>
      <c r="Q405" s="159">
        <v>0</v>
      </c>
      <c r="R405" s="159">
        <f>Q405*H405</f>
        <v>0</v>
      </c>
      <c r="S405" s="159">
        <v>0</v>
      </c>
      <c r="T405" s="160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1" t="s">
        <v>108</v>
      </c>
      <c r="AT405" s="161" t="s">
        <v>170</v>
      </c>
      <c r="AU405" s="161" t="s">
        <v>84</v>
      </c>
      <c r="AY405" s="18" t="s">
        <v>168</v>
      </c>
      <c r="BE405" s="162">
        <f>IF(N405="základní",J405,0)</f>
        <v>0</v>
      </c>
      <c r="BF405" s="162">
        <f>IF(N405="snížená",J405,0)</f>
        <v>0</v>
      </c>
      <c r="BG405" s="162">
        <f>IF(N405="zákl. přenesená",J405,0)</f>
        <v>0</v>
      </c>
      <c r="BH405" s="162">
        <f>IF(N405="sníž. přenesená",J405,0)</f>
        <v>0</v>
      </c>
      <c r="BI405" s="162">
        <f>IF(N405="nulová",J405,0)</f>
        <v>0</v>
      </c>
      <c r="BJ405" s="18" t="s">
        <v>82</v>
      </c>
      <c r="BK405" s="162">
        <f>ROUND(I405*H405,2)</f>
        <v>0</v>
      </c>
      <c r="BL405" s="18" t="s">
        <v>108</v>
      </c>
      <c r="BM405" s="161" t="s">
        <v>536</v>
      </c>
    </row>
    <row r="406" spans="1:65" s="2" customFormat="1" ht="39">
      <c r="A406" s="33"/>
      <c r="B406" s="34"/>
      <c r="C406" s="33"/>
      <c r="D406" s="163" t="s">
        <v>175</v>
      </c>
      <c r="E406" s="33"/>
      <c r="F406" s="164" t="s">
        <v>537</v>
      </c>
      <c r="G406" s="33"/>
      <c r="H406" s="33"/>
      <c r="I406" s="165"/>
      <c r="J406" s="33"/>
      <c r="K406" s="33"/>
      <c r="L406" s="34"/>
      <c r="M406" s="166"/>
      <c r="N406" s="167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175</v>
      </c>
      <c r="AU406" s="18" t="s">
        <v>84</v>
      </c>
    </row>
    <row r="407" spans="1:65" s="2" customFormat="1" ht="19.5">
      <c r="A407" s="33"/>
      <c r="B407" s="34"/>
      <c r="C407" s="33"/>
      <c r="D407" s="163" t="s">
        <v>177</v>
      </c>
      <c r="E407" s="33"/>
      <c r="F407" s="168" t="s">
        <v>1867</v>
      </c>
      <c r="G407" s="33"/>
      <c r="H407" s="33"/>
      <c r="I407" s="165"/>
      <c r="J407" s="33"/>
      <c r="K407" s="33"/>
      <c r="L407" s="34"/>
      <c r="M407" s="166"/>
      <c r="N407" s="167"/>
      <c r="O407" s="59"/>
      <c r="P407" s="59"/>
      <c r="Q407" s="59"/>
      <c r="R407" s="59"/>
      <c r="S407" s="59"/>
      <c r="T407" s="60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8" t="s">
        <v>177</v>
      </c>
      <c r="AU407" s="18" t="s">
        <v>84</v>
      </c>
    </row>
    <row r="408" spans="1:65" s="14" customFormat="1">
      <c r="B408" s="176"/>
      <c r="D408" s="163" t="s">
        <v>179</v>
      </c>
      <c r="E408" s="177" t="s">
        <v>1</v>
      </c>
      <c r="F408" s="178" t="s">
        <v>2015</v>
      </c>
      <c r="H408" s="179">
        <v>1.579</v>
      </c>
      <c r="I408" s="180"/>
      <c r="L408" s="176"/>
      <c r="M408" s="181"/>
      <c r="N408" s="182"/>
      <c r="O408" s="182"/>
      <c r="P408" s="182"/>
      <c r="Q408" s="182"/>
      <c r="R408" s="182"/>
      <c r="S408" s="182"/>
      <c r="T408" s="183"/>
      <c r="AT408" s="177" t="s">
        <v>179</v>
      </c>
      <c r="AU408" s="177" t="s">
        <v>84</v>
      </c>
      <c r="AV408" s="14" t="s">
        <v>84</v>
      </c>
      <c r="AW408" s="14" t="s">
        <v>31</v>
      </c>
      <c r="AX408" s="14" t="s">
        <v>75</v>
      </c>
      <c r="AY408" s="177" t="s">
        <v>168</v>
      </c>
    </row>
    <row r="409" spans="1:65" s="14" customFormat="1">
      <c r="B409" s="176"/>
      <c r="D409" s="163" t="s">
        <v>179</v>
      </c>
      <c r="E409" s="177" t="s">
        <v>1</v>
      </c>
      <c r="F409" s="178" t="s">
        <v>2016</v>
      </c>
      <c r="H409" s="179">
        <v>5.1130000000000004</v>
      </c>
      <c r="I409" s="180"/>
      <c r="L409" s="176"/>
      <c r="M409" s="181"/>
      <c r="N409" s="182"/>
      <c r="O409" s="182"/>
      <c r="P409" s="182"/>
      <c r="Q409" s="182"/>
      <c r="R409" s="182"/>
      <c r="S409" s="182"/>
      <c r="T409" s="183"/>
      <c r="AT409" s="177" t="s">
        <v>179</v>
      </c>
      <c r="AU409" s="177" t="s">
        <v>84</v>
      </c>
      <c r="AV409" s="14" t="s">
        <v>84</v>
      </c>
      <c r="AW409" s="14" t="s">
        <v>31</v>
      </c>
      <c r="AX409" s="14" t="s">
        <v>75</v>
      </c>
      <c r="AY409" s="177" t="s">
        <v>168</v>
      </c>
    </row>
    <row r="410" spans="1:65" s="14" customFormat="1">
      <c r="B410" s="176"/>
      <c r="D410" s="163" t="s">
        <v>179</v>
      </c>
      <c r="E410" s="177" t="s">
        <v>1</v>
      </c>
      <c r="F410" s="178" t="s">
        <v>2017</v>
      </c>
      <c r="H410" s="179">
        <v>1.3149999999999999</v>
      </c>
      <c r="I410" s="180"/>
      <c r="L410" s="176"/>
      <c r="M410" s="181"/>
      <c r="N410" s="182"/>
      <c r="O410" s="182"/>
      <c r="P410" s="182"/>
      <c r="Q410" s="182"/>
      <c r="R410" s="182"/>
      <c r="S410" s="182"/>
      <c r="T410" s="183"/>
      <c r="AT410" s="177" t="s">
        <v>179</v>
      </c>
      <c r="AU410" s="177" t="s">
        <v>84</v>
      </c>
      <c r="AV410" s="14" t="s">
        <v>84</v>
      </c>
      <c r="AW410" s="14" t="s">
        <v>31</v>
      </c>
      <c r="AX410" s="14" t="s">
        <v>75</v>
      </c>
      <c r="AY410" s="177" t="s">
        <v>168</v>
      </c>
    </row>
    <row r="411" spans="1:65" s="14" customFormat="1">
      <c r="B411" s="176"/>
      <c r="D411" s="163" t="s">
        <v>179</v>
      </c>
      <c r="E411" s="177" t="s">
        <v>1</v>
      </c>
      <c r="F411" s="178" t="s">
        <v>2018</v>
      </c>
      <c r="H411" s="179">
        <v>3.36</v>
      </c>
      <c r="I411" s="180"/>
      <c r="L411" s="176"/>
      <c r="M411" s="181"/>
      <c r="N411" s="182"/>
      <c r="O411" s="182"/>
      <c r="P411" s="182"/>
      <c r="Q411" s="182"/>
      <c r="R411" s="182"/>
      <c r="S411" s="182"/>
      <c r="T411" s="183"/>
      <c r="AT411" s="177" t="s">
        <v>179</v>
      </c>
      <c r="AU411" s="177" t="s">
        <v>84</v>
      </c>
      <c r="AV411" s="14" t="s">
        <v>84</v>
      </c>
      <c r="AW411" s="14" t="s">
        <v>31</v>
      </c>
      <c r="AX411" s="14" t="s">
        <v>75</v>
      </c>
      <c r="AY411" s="177" t="s">
        <v>168</v>
      </c>
    </row>
    <row r="412" spans="1:65" s="14" customFormat="1">
      <c r="B412" s="176"/>
      <c r="D412" s="163" t="s">
        <v>179</v>
      </c>
      <c r="E412" s="177" t="s">
        <v>1</v>
      </c>
      <c r="F412" s="178" t="s">
        <v>2019</v>
      </c>
      <c r="H412" s="179">
        <v>3.1150000000000002</v>
      </c>
      <c r="I412" s="180"/>
      <c r="L412" s="176"/>
      <c r="M412" s="181"/>
      <c r="N412" s="182"/>
      <c r="O412" s="182"/>
      <c r="P412" s="182"/>
      <c r="Q412" s="182"/>
      <c r="R412" s="182"/>
      <c r="S412" s="182"/>
      <c r="T412" s="183"/>
      <c r="AT412" s="177" t="s">
        <v>179</v>
      </c>
      <c r="AU412" s="177" t="s">
        <v>84</v>
      </c>
      <c r="AV412" s="14" t="s">
        <v>84</v>
      </c>
      <c r="AW412" s="14" t="s">
        <v>31</v>
      </c>
      <c r="AX412" s="14" t="s">
        <v>75</v>
      </c>
      <c r="AY412" s="177" t="s">
        <v>168</v>
      </c>
    </row>
    <row r="413" spans="1:65" s="14" customFormat="1">
      <c r="B413" s="176"/>
      <c r="D413" s="163" t="s">
        <v>179</v>
      </c>
      <c r="E413" s="177" t="s">
        <v>1</v>
      </c>
      <c r="F413" s="178" t="s">
        <v>2020</v>
      </c>
      <c r="H413" s="179">
        <v>3.1190000000000002</v>
      </c>
      <c r="I413" s="180"/>
      <c r="L413" s="176"/>
      <c r="M413" s="181"/>
      <c r="N413" s="182"/>
      <c r="O413" s="182"/>
      <c r="P413" s="182"/>
      <c r="Q413" s="182"/>
      <c r="R413" s="182"/>
      <c r="S413" s="182"/>
      <c r="T413" s="183"/>
      <c r="AT413" s="177" t="s">
        <v>179</v>
      </c>
      <c r="AU413" s="177" t="s">
        <v>84</v>
      </c>
      <c r="AV413" s="14" t="s">
        <v>84</v>
      </c>
      <c r="AW413" s="14" t="s">
        <v>31</v>
      </c>
      <c r="AX413" s="14" t="s">
        <v>75</v>
      </c>
      <c r="AY413" s="177" t="s">
        <v>168</v>
      </c>
    </row>
    <row r="414" spans="1:65" s="14" customFormat="1">
      <c r="B414" s="176"/>
      <c r="D414" s="163" t="s">
        <v>179</v>
      </c>
      <c r="E414" s="177" t="s">
        <v>1</v>
      </c>
      <c r="F414" s="178" t="s">
        <v>2021</v>
      </c>
      <c r="H414" s="179">
        <v>3.36</v>
      </c>
      <c r="I414" s="180"/>
      <c r="L414" s="176"/>
      <c r="M414" s="181"/>
      <c r="N414" s="182"/>
      <c r="O414" s="182"/>
      <c r="P414" s="182"/>
      <c r="Q414" s="182"/>
      <c r="R414" s="182"/>
      <c r="S414" s="182"/>
      <c r="T414" s="183"/>
      <c r="AT414" s="177" t="s">
        <v>179</v>
      </c>
      <c r="AU414" s="177" t="s">
        <v>84</v>
      </c>
      <c r="AV414" s="14" t="s">
        <v>84</v>
      </c>
      <c r="AW414" s="14" t="s">
        <v>31</v>
      </c>
      <c r="AX414" s="14" t="s">
        <v>75</v>
      </c>
      <c r="AY414" s="177" t="s">
        <v>168</v>
      </c>
    </row>
    <row r="415" spans="1:65" s="15" customFormat="1">
      <c r="B415" s="184"/>
      <c r="D415" s="163" t="s">
        <v>179</v>
      </c>
      <c r="E415" s="185" t="s">
        <v>1</v>
      </c>
      <c r="F415" s="186" t="s">
        <v>184</v>
      </c>
      <c r="H415" s="187">
        <v>20.960999999999999</v>
      </c>
      <c r="I415" s="188"/>
      <c r="L415" s="184"/>
      <c r="M415" s="189"/>
      <c r="N415" s="190"/>
      <c r="O415" s="190"/>
      <c r="P415" s="190"/>
      <c r="Q415" s="190"/>
      <c r="R415" s="190"/>
      <c r="S415" s="190"/>
      <c r="T415" s="191"/>
      <c r="AT415" s="185" t="s">
        <v>179</v>
      </c>
      <c r="AU415" s="185" t="s">
        <v>84</v>
      </c>
      <c r="AV415" s="15" t="s">
        <v>108</v>
      </c>
      <c r="AW415" s="15" t="s">
        <v>31</v>
      </c>
      <c r="AX415" s="15" t="s">
        <v>82</v>
      </c>
      <c r="AY415" s="185" t="s">
        <v>168</v>
      </c>
    </row>
    <row r="416" spans="1:65" s="2" customFormat="1" ht="16.5" customHeight="1">
      <c r="A416" s="33"/>
      <c r="B416" s="149"/>
      <c r="C416" s="200" t="s">
        <v>533</v>
      </c>
      <c r="D416" s="200" t="s">
        <v>523</v>
      </c>
      <c r="E416" s="201" t="s">
        <v>545</v>
      </c>
      <c r="F416" s="202" t="s">
        <v>546</v>
      </c>
      <c r="G416" s="203" t="s">
        <v>488</v>
      </c>
      <c r="H416" s="204">
        <v>41.921999999999997</v>
      </c>
      <c r="I416" s="205"/>
      <c r="J416" s="206">
        <f>ROUND(I416*H416,2)</f>
        <v>0</v>
      </c>
      <c r="K416" s="202" t="s">
        <v>1</v>
      </c>
      <c r="L416" s="207"/>
      <c r="M416" s="208" t="s">
        <v>1</v>
      </c>
      <c r="N416" s="209" t="s">
        <v>40</v>
      </c>
      <c r="O416" s="59"/>
      <c r="P416" s="159">
        <f>O416*H416</f>
        <v>0</v>
      </c>
      <c r="Q416" s="159">
        <v>1</v>
      </c>
      <c r="R416" s="159">
        <f>Q416*H416</f>
        <v>41.921999999999997</v>
      </c>
      <c r="S416" s="159">
        <v>0</v>
      </c>
      <c r="T416" s="160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1" t="s">
        <v>244</v>
      </c>
      <c r="AT416" s="161" t="s">
        <v>523</v>
      </c>
      <c r="AU416" s="161" t="s">
        <v>84</v>
      </c>
      <c r="AY416" s="18" t="s">
        <v>168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8" t="s">
        <v>82</v>
      </c>
      <c r="BK416" s="162">
        <f>ROUND(I416*H416,2)</f>
        <v>0</v>
      </c>
      <c r="BL416" s="18" t="s">
        <v>108</v>
      </c>
      <c r="BM416" s="161" t="s">
        <v>547</v>
      </c>
    </row>
    <row r="417" spans="1:65" s="2" customFormat="1">
      <c r="A417" s="33"/>
      <c r="B417" s="34"/>
      <c r="C417" s="33"/>
      <c r="D417" s="163" t="s">
        <v>175</v>
      </c>
      <c r="E417" s="33"/>
      <c r="F417" s="164" t="s">
        <v>546</v>
      </c>
      <c r="G417" s="33"/>
      <c r="H417" s="33"/>
      <c r="I417" s="165"/>
      <c r="J417" s="33"/>
      <c r="K417" s="33"/>
      <c r="L417" s="34"/>
      <c r="M417" s="166"/>
      <c r="N417" s="167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175</v>
      </c>
      <c r="AU417" s="18" t="s">
        <v>84</v>
      </c>
    </row>
    <row r="418" spans="1:65" s="14" customFormat="1">
      <c r="B418" s="176"/>
      <c r="D418" s="163" t="s">
        <v>179</v>
      </c>
      <c r="F418" s="178" t="s">
        <v>2022</v>
      </c>
      <c r="H418" s="179">
        <v>41.921999999999997</v>
      </c>
      <c r="I418" s="180"/>
      <c r="L418" s="176"/>
      <c r="M418" s="181"/>
      <c r="N418" s="182"/>
      <c r="O418" s="182"/>
      <c r="P418" s="182"/>
      <c r="Q418" s="182"/>
      <c r="R418" s="182"/>
      <c r="S418" s="182"/>
      <c r="T418" s="183"/>
      <c r="AT418" s="177" t="s">
        <v>179</v>
      </c>
      <c r="AU418" s="177" t="s">
        <v>84</v>
      </c>
      <c r="AV418" s="14" t="s">
        <v>84</v>
      </c>
      <c r="AW418" s="14" t="s">
        <v>3</v>
      </c>
      <c r="AX418" s="14" t="s">
        <v>82</v>
      </c>
      <c r="AY418" s="177" t="s">
        <v>168</v>
      </c>
    </row>
    <row r="419" spans="1:65" s="2" customFormat="1" ht="33" customHeight="1">
      <c r="A419" s="33"/>
      <c r="B419" s="149"/>
      <c r="C419" s="150" t="s">
        <v>544</v>
      </c>
      <c r="D419" s="150" t="s">
        <v>170</v>
      </c>
      <c r="E419" s="151" t="s">
        <v>550</v>
      </c>
      <c r="F419" s="152" t="s">
        <v>551</v>
      </c>
      <c r="G419" s="153" t="s">
        <v>488</v>
      </c>
      <c r="H419" s="154">
        <v>139.416</v>
      </c>
      <c r="I419" s="155"/>
      <c r="J419" s="156">
        <f>ROUND(I419*H419,2)</f>
        <v>0</v>
      </c>
      <c r="K419" s="152" t="s">
        <v>187</v>
      </c>
      <c r="L419" s="34"/>
      <c r="M419" s="157" t="s">
        <v>1</v>
      </c>
      <c r="N419" s="158" t="s">
        <v>40</v>
      </c>
      <c r="O419" s="59"/>
      <c r="P419" s="159">
        <f>O419*H419</f>
        <v>0</v>
      </c>
      <c r="Q419" s="159">
        <v>0</v>
      </c>
      <c r="R419" s="159">
        <f>Q419*H419</f>
        <v>0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108</v>
      </c>
      <c r="AT419" s="161" t="s">
        <v>170</v>
      </c>
      <c r="AU419" s="161" t="s">
        <v>84</v>
      </c>
      <c r="AY419" s="18" t="s">
        <v>168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82</v>
      </c>
      <c r="BK419" s="162">
        <f>ROUND(I419*H419,2)</f>
        <v>0</v>
      </c>
      <c r="BL419" s="18" t="s">
        <v>108</v>
      </c>
      <c r="BM419" s="161" t="s">
        <v>552</v>
      </c>
    </row>
    <row r="420" spans="1:65" s="2" customFormat="1" ht="29.25">
      <c r="A420" s="33"/>
      <c r="B420" s="34"/>
      <c r="C420" s="33"/>
      <c r="D420" s="163" t="s">
        <v>175</v>
      </c>
      <c r="E420" s="33"/>
      <c r="F420" s="164" t="s">
        <v>553</v>
      </c>
      <c r="G420" s="33"/>
      <c r="H420" s="33"/>
      <c r="I420" s="165"/>
      <c r="J420" s="33"/>
      <c r="K420" s="33"/>
      <c r="L420" s="34"/>
      <c r="M420" s="166"/>
      <c r="N420" s="167"/>
      <c r="O420" s="59"/>
      <c r="P420" s="59"/>
      <c r="Q420" s="59"/>
      <c r="R420" s="59"/>
      <c r="S420" s="59"/>
      <c r="T420" s="60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175</v>
      </c>
      <c r="AU420" s="18" t="s">
        <v>84</v>
      </c>
    </row>
    <row r="421" spans="1:65" s="14" customFormat="1">
      <c r="B421" s="176"/>
      <c r="D421" s="163" t="s">
        <v>179</v>
      </c>
      <c r="E421" s="177" t="s">
        <v>1</v>
      </c>
      <c r="F421" s="178" t="s">
        <v>2023</v>
      </c>
      <c r="H421" s="179">
        <v>139.416</v>
      </c>
      <c r="I421" s="180"/>
      <c r="L421" s="176"/>
      <c r="M421" s="181"/>
      <c r="N421" s="182"/>
      <c r="O421" s="182"/>
      <c r="P421" s="182"/>
      <c r="Q421" s="182"/>
      <c r="R421" s="182"/>
      <c r="S421" s="182"/>
      <c r="T421" s="183"/>
      <c r="AT421" s="177" t="s">
        <v>179</v>
      </c>
      <c r="AU421" s="177" t="s">
        <v>84</v>
      </c>
      <c r="AV421" s="14" t="s">
        <v>84</v>
      </c>
      <c r="AW421" s="14" t="s">
        <v>31</v>
      </c>
      <c r="AX421" s="14" t="s">
        <v>82</v>
      </c>
      <c r="AY421" s="177" t="s">
        <v>168</v>
      </c>
    </row>
    <row r="422" spans="1:65" s="12" customFormat="1" ht="22.9" customHeight="1">
      <c r="B422" s="136"/>
      <c r="D422" s="137" t="s">
        <v>74</v>
      </c>
      <c r="E422" s="147" t="s">
        <v>84</v>
      </c>
      <c r="F422" s="147" t="s">
        <v>555</v>
      </c>
      <c r="I422" s="139"/>
      <c r="J422" s="148">
        <f>BK422</f>
        <v>0</v>
      </c>
      <c r="L422" s="136"/>
      <c r="M422" s="141"/>
      <c r="N422" s="142"/>
      <c r="O422" s="142"/>
      <c r="P422" s="143">
        <f>SUM(P423:P433)</f>
        <v>0</v>
      </c>
      <c r="Q422" s="142"/>
      <c r="R422" s="143">
        <f>SUM(R423:R433)</f>
        <v>11.339826</v>
      </c>
      <c r="S422" s="142"/>
      <c r="T422" s="144">
        <f>SUM(T423:T433)</f>
        <v>0</v>
      </c>
      <c r="AR422" s="137" t="s">
        <v>82</v>
      </c>
      <c r="AT422" s="145" t="s">
        <v>74</v>
      </c>
      <c r="AU422" s="145" t="s">
        <v>82</v>
      </c>
      <c r="AY422" s="137" t="s">
        <v>168</v>
      </c>
      <c r="BK422" s="146">
        <f>SUM(BK423:BK433)</f>
        <v>0</v>
      </c>
    </row>
    <row r="423" spans="1:65" s="2" customFormat="1" ht="37.9" customHeight="1">
      <c r="A423" s="33"/>
      <c r="B423" s="149"/>
      <c r="C423" s="150" t="s">
        <v>549</v>
      </c>
      <c r="D423" s="150" t="s">
        <v>170</v>
      </c>
      <c r="E423" s="151" t="s">
        <v>557</v>
      </c>
      <c r="F423" s="152" t="s">
        <v>558</v>
      </c>
      <c r="G423" s="153" t="s">
        <v>254</v>
      </c>
      <c r="H423" s="154">
        <v>55.4</v>
      </c>
      <c r="I423" s="155"/>
      <c r="J423" s="156">
        <f>ROUND(I423*H423,2)</f>
        <v>0</v>
      </c>
      <c r="K423" s="152" t="s">
        <v>187</v>
      </c>
      <c r="L423" s="34"/>
      <c r="M423" s="157" t="s">
        <v>1</v>
      </c>
      <c r="N423" s="158" t="s">
        <v>40</v>
      </c>
      <c r="O423" s="59"/>
      <c r="P423" s="159">
        <f>O423*H423</f>
        <v>0</v>
      </c>
      <c r="Q423" s="159">
        <v>0.20469000000000001</v>
      </c>
      <c r="R423" s="159">
        <f>Q423*H423</f>
        <v>11.339826</v>
      </c>
      <c r="S423" s="159">
        <v>0</v>
      </c>
      <c r="T423" s="160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1" t="s">
        <v>108</v>
      </c>
      <c r="AT423" s="161" t="s">
        <v>170</v>
      </c>
      <c r="AU423" s="161" t="s">
        <v>84</v>
      </c>
      <c r="AY423" s="18" t="s">
        <v>168</v>
      </c>
      <c r="BE423" s="162">
        <f>IF(N423="základní",J423,0)</f>
        <v>0</v>
      </c>
      <c r="BF423" s="162">
        <f>IF(N423="snížená",J423,0)</f>
        <v>0</v>
      </c>
      <c r="BG423" s="162">
        <f>IF(N423="zákl. přenesená",J423,0)</f>
        <v>0</v>
      </c>
      <c r="BH423" s="162">
        <f>IF(N423="sníž. přenesená",J423,0)</f>
        <v>0</v>
      </c>
      <c r="BI423" s="162">
        <f>IF(N423="nulová",J423,0)</f>
        <v>0</v>
      </c>
      <c r="BJ423" s="18" t="s">
        <v>82</v>
      </c>
      <c r="BK423" s="162">
        <f>ROUND(I423*H423,2)</f>
        <v>0</v>
      </c>
      <c r="BL423" s="18" t="s">
        <v>108</v>
      </c>
      <c r="BM423" s="161" t="s">
        <v>559</v>
      </c>
    </row>
    <row r="424" spans="1:65" s="2" customFormat="1" ht="39">
      <c r="A424" s="33"/>
      <c r="B424" s="34"/>
      <c r="C424" s="33"/>
      <c r="D424" s="163" t="s">
        <v>175</v>
      </c>
      <c r="E424" s="33"/>
      <c r="F424" s="164" t="s">
        <v>560</v>
      </c>
      <c r="G424" s="33"/>
      <c r="H424" s="33"/>
      <c r="I424" s="165"/>
      <c r="J424" s="33"/>
      <c r="K424" s="33"/>
      <c r="L424" s="34"/>
      <c r="M424" s="166"/>
      <c r="N424" s="167"/>
      <c r="O424" s="59"/>
      <c r="P424" s="59"/>
      <c r="Q424" s="59"/>
      <c r="R424" s="59"/>
      <c r="S424" s="59"/>
      <c r="T424" s="60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175</v>
      </c>
      <c r="AU424" s="18" t="s">
        <v>84</v>
      </c>
    </row>
    <row r="425" spans="1:65" s="2" customFormat="1" ht="19.5">
      <c r="A425" s="33"/>
      <c r="B425" s="34"/>
      <c r="C425" s="33"/>
      <c r="D425" s="163" t="s">
        <v>177</v>
      </c>
      <c r="E425" s="33"/>
      <c r="F425" s="168" t="s">
        <v>1867</v>
      </c>
      <c r="G425" s="33"/>
      <c r="H425" s="33"/>
      <c r="I425" s="165"/>
      <c r="J425" s="33"/>
      <c r="K425" s="33"/>
      <c r="L425" s="34"/>
      <c r="M425" s="166"/>
      <c r="N425" s="167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177</v>
      </c>
      <c r="AU425" s="18" t="s">
        <v>84</v>
      </c>
    </row>
    <row r="426" spans="1:65" s="14" customFormat="1">
      <c r="B426" s="176"/>
      <c r="D426" s="163" t="s">
        <v>179</v>
      </c>
      <c r="E426" s="177" t="s">
        <v>1</v>
      </c>
      <c r="F426" s="178" t="s">
        <v>2024</v>
      </c>
      <c r="H426" s="179">
        <v>3.5</v>
      </c>
      <c r="I426" s="180"/>
      <c r="L426" s="176"/>
      <c r="M426" s="181"/>
      <c r="N426" s="182"/>
      <c r="O426" s="182"/>
      <c r="P426" s="182"/>
      <c r="Q426" s="182"/>
      <c r="R426" s="182"/>
      <c r="S426" s="182"/>
      <c r="T426" s="183"/>
      <c r="AT426" s="177" t="s">
        <v>179</v>
      </c>
      <c r="AU426" s="177" t="s">
        <v>84</v>
      </c>
      <c r="AV426" s="14" t="s">
        <v>84</v>
      </c>
      <c r="AW426" s="14" t="s">
        <v>31</v>
      </c>
      <c r="AX426" s="14" t="s">
        <v>75</v>
      </c>
      <c r="AY426" s="177" t="s">
        <v>168</v>
      </c>
    </row>
    <row r="427" spans="1:65" s="14" customFormat="1">
      <c r="B427" s="176"/>
      <c r="D427" s="163" t="s">
        <v>179</v>
      </c>
      <c r="E427" s="177" t="s">
        <v>1</v>
      </c>
      <c r="F427" s="178" t="s">
        <v>2025</v>
      </c>
      <c r="H427" s="179">
        <v>14</v>
      </c>
      <c r="I427" s="180"/>
      <c r="L427" s="176"/>
      <c r="M427" s="181"/>
      <c r="N427" s="182"/>
      <c r="O427" s="182"/>
      <c r="P427" s="182"/>
      <c r="Q427" s="182"/>
      <c r="R427" s="182"/>
      <c r="S427" s="182"/>
      <c r="T427" s="183"/>
      <c r="AT427" s="177" t="s">
        <v>179</v>
      </c>
      <c r="AU427" s="177" t="s">
        <v>84</v>
      </c>
      <c r="AV427" s="14" t="s">
        <v>84</v>
      </c>
      <c r="AW427" s="14" t="s">
        <v>31</v>
      </c>
      <c r="AX427" s="14" t="s">
        <v>75</v>
      </c>
      <c r="AY427" s="177" t="s">
        <v>168</v>
      </c>
    </row>
    <row r="428" spans="1:65" s="14" customFormat="1">
      <c r="B428" s="176"/>
      <c r="D428" s="163" t="s">
        <v>179</v>
      </c>
      <c r="E428" s="177" t="s">
        <v>1</v>
      </c>
      <c r="F428" s="178" t="s">
        <v>2026</v>
      </c>
      <c r="H428" s="179">
        <v>3.6</v>
      </c>
      <c r="I428" s="180"/>
      <c r="L428" s="176"/>
      <c r="M428" s="181"/>
      <c r="N428" s="182"/>
      <c r="O428" s="182"/>
      <c r="P428" s="182"/>
      <c r="Q428" s="182"/>
      <c r="R428" s="182"/>
      <c r="S428" s="182"/>
      <c r="T428" s="183"/>
      <c r="AT428" s="177" t="s">
        <v>179</v>
      </c>
      <c r="AU428" s="177" t="s">
        <v>84</v>
      </c>
      <c r="AV428" s="14" t="s">
        <v>84</v>
      </c>
      <c r="AW428" s="14" t="s">
        <v>31</v>
      </c>
      <c r="AX428" s="14" t="s">
        <v>75</v>
      </c>
      <c r="AY428" s="177" t="s">
        <v>168</v>
      </c>
    </row>
    <row r="429" spans="1:65" s="14" customFormat="1">
      <c r="B429" s="176"/>
      <c r="D429" s="163" t="s">
        <v>179</v>
      </c>
      <c r="E429" s="177" t="s">
        <v>1</v>
      </c>
      <c r="F429" s="178" t="s">
        <v>2027</v>
      </c>
      <c r="H429" s="179">
        <v>9.1999999999999993</v>
      </c>
      <c r="I429" s="180"/>
      <c r="L429" s="176"/>
      <c r="M429" s="181"/>
      <c r="N429" s="182"/>
      <c r="O429" s="182"/>
      <c r="P429" s="182"/>
      <c r="Q429" s="182"/>
      <c r="R429" s="182"/>
      <c r="S429" s="182"/>
      <c r="T429" s="183"/>
      <c r="AT429" s="177" t="s">
        <v>179</v>
      </c>
      <c r="AU429" s="177" t="s">
        <v>84</v>
      </c>
      <c r="AV429" s="14" t="s">
        <v>84</v>
      </c>
      <c r="AW429" s="14" t="s">
        <v>31</v>
      </c>
      <c r="AX429" s="14" t="s">
        <v>75</v>
      </c>
      <c r="AY429" s="177" t="s">
        <v>168</v>
      </c>
    </row>
    <row r="430" spans="1:65" s="14" customFormat="1">
      <c r="B430" s="176"/>
      <c r="D430" s="163" t="s">
        <v>179</v>
      </c>
      <c r="E430" s="177" t="s">
        <v>1</v>
      </c>
      <c r="F430" s="178" t="s">
        <v>2028</v>
      </c>
      <c r="H430" s="179">
        <v>7.8</v>
      </c>
      <c r="I430" s="180"/>
      <c r="L430" s="176"/>
      <c r="M430" s="181"/>
      <c r="N430" s="182"/>
      <c r="O430" s="182"/>
      <c r="P430" s="182"/>
      <c r="Q430" s="182"/>
      <c r="R430" s="182"/>
      <c r="S430" s="182"/>
      <c r="T430" s="183"/>
      <c r="AT430" s="177" t="s">
        <v>179</v>
      </c>
      <c r="AU430" s="177" t="s">
        <v>84</v>
      </c>
      <c r="AV430" s="14" t="s">
        <v>84</v>
      </c>
      <c r="AW430" s="14" t="s">
        <v>31</v>
      </c>
      <c r="AX430" s="14" t="s">
        <v>75</v>
      </c>
      <c r="AY430" s="177" t="s">
        <v>168</v>
      </c>
    </row>
    <row r="431" spans="1:65" s="14" customFormat="1">
      <c r="B431" s="176"/>
      <c r="D431" s="163" t="s">
        <v>179</v>
      </c>
      <c r="E431" s="177" t="s">
        <v>1</v>
      </c>
      <c r="F431" s="178" t="s">
        <v>2029</v>
      </c>
      <c r="H431" s="179">
        <v>8.1</v>
      </c>
      <c r="I431" s="180"/>
      <c r="L431" s="176"/>
      <c r="M431" s="181"/>
      <c r="N431" s="182"/>
      <c r="O431" s="182"/>
      <c r="P431" s="182"/>
      <c r="Q431" s="182"/>
      <c r="R431" s="182"/>
      <c r="S431" s="182"/>
      <c r="T431" s="183"/>
      <c r="AT431" s="177" t="s">
        <v>179</v>
      </c>
      <c r="AU431" s="177" t="s">
        <v>84</v>
      </c>
      <c r="AV431" s="14" t="s">
        <v>84</v>
      </c>
      <c r="AW431" s="14" t="s">
        <v>31</v>
      </c>
      <c r="AX431" s="14" t="s">
        <v>75</v>
      </c>
      <c r="AY431" s="177" t="s">
        <v>168</v>
      </c>
    </row>
    <row r="432" spans="1:65" s="14" customFormat="1">
      <c r="B432" s="176"/>
      <c r="D432" s="163" t="s">
        <v>179</v>
      </c>
      <c r="E432" s="177" t="s">
        <v>1</v>
      </c>
      <c r="F432" s="178" t="s">
        <v>2030</v>
      </c>
      <c r="H432" s="179">
        <v>9.1999999999999993</v>
      </c>
      <c r="I432" s="180"/>
      <c r="L432" s="176"/>
      <c r="M432" s="181"/>
      <c r="N432" s="182"/>
      <c r="O432" s="182"/>
      <c r="P432" s="182"/>
      <c r="Q432" s="182"/>
      <c r="R432" s="182"/>
      <c r="S432" s="182"/>
      <c r="T432" s="183"/>
      <c r="AT432" s="177" t="s">
        <v>179</v>
      </c>
      <c r="AU432" s="177" t="s">
        <v>84</v>
      </c>
      <c r="AV432" s="14" t="s">
        <v>84</v>
      </c>
      <c r="AW432" s="14" t="s">
        <v>31</v>
      </c>
      <c r="AX432" s="14" t="s">
        <v>75</v>
      </c>
      <c r="AY432" s="177" t="s">
        <v>168</v>
      </c>
    </row>
    <row r="433" spans="1:65" s="15" customFormat="1">
      <c r="B433" s="184"/>
      <c r="D433" s="163" t="s">
        <v>179</v>
      </c>
      <c r="E433" s="185" t="s">
        <v>1</v>
      </c>
      <c r="F433" s="186" t="s">
        <v>184</v>
      </c>
      <c r="H433" s="187">
        <v>55.400000000000006</v>
      </c>
      <c r="I433" s="188"/>
      <c r="L433" s="184"/>
      <c r="M433" s="189"/>
      <c r="N433" s="190"/>
      <c r="O433" s="190"/>
      <c r="P433" s="190"/>
      <c r="Q433" s="190"/>
      <c r="R433" s="190"/>
      <c r="S433" s="190"/>
      <c r="T433" s="191"/>
      <c r="AT433" s="185" t="s">
        <v>179</v>
      </c>
      <c r="AU433" s="185" t="s">
        <v>84</v>
      </c>
      <c r="AV433" s="15" t="s">
        <v>108</v>
      </c>
      <c r="AW433" s="15" t="s">
        <v>31</v>
      </c>
      <c r="AX433" s="15" t="s">
        <v>82</v>
      </c>
      <c r="AY433" s="185" t="s">
        <v>168</v>
      </c>
    </row>
    <row r="434" spans="1:65" s="12" customFormat="1" ht="22.9" customHeight="1">
      <c r="B434" s="136"/>
      <c r="D434" s="137" t="s">
        <v>74</v>
      </c>
      <c r="E434" s="147" t="s">
        <v>108</v>
      </c>
      <c r="F434" s="147" t="s">
        <v>639</v>
      </c>
      <c r="I434" s="139"/>
      <c r="J434" s="148">
        <f>BK434</f>
        <v>0</v>
      </c>
      <c r="L434" s="136"/>
      <c r="M434" s="141"/>
      <c r="N434" s="142"/>
      <c r="O434" s="142"/>
      <c r="P434" s="143">
        <f>SUM(P435:P455)</f>
        <v>0</v>
      </c>
      <c r="Q434" s="142"/>
      <c r="R434" s="143">
        <f>SUM(R435:R455)</f>
        <v>0</v>
      </c>
      <c r="S434" s="142"/>
      <c r="T434" s="144">
        <f>SUM(T435:T455)</f>
        <v>0</v>
      </c>
      <c r="AR434" s="137" t="s">
        <v>82</v>
      </c>
      <c r="AT434" s="145" t="s">
        <v>74</v>
      </c>
      <c r="AU434" s="145" t="s">
        <v>82</v>
      </c>
      <c r="AY434" s="137" t="s">
        <v>168</v>
      </c>
      <c r="BK434" s="146">
        <f>SUM(BK435:BK455)</f>
        <v>0</v>
      </c>
    </row>
    <row r="435" spans="1:65" s="2" customFormat="1" ht="21.75" customHeight="1">
      <c r="A435" s="33"/>
      <c r="B435" s="149"/>
      <c r="C435" s="150" t="s">
        <v>556</v>
      </c>
      <c r="D435" s="150" t="s">
        <v>170</v>
      </c>
      <c r="E435" s="151" t="s">
        <v>641</v>
      </c>
      <c r="F435" s="152" t="s">
        <v>642</v>
      </c>
      <c r="G435" s="153" t="s">
        <v>319</v>
      </c>
      <c r="H435" s="154">
        <v>6.0940000000000003</v>
      </c>
      <c r="I435" s="155"/>
      <c r="J435" s="156">
        <f>ROUND(I435*H435,2)</f>
        <v>0</v>
      </c>
      <c r="K435" s="152" t="s">
        <v>187</v>
      </c>
      <c r="L435" s="34"/>
      <c r="M435" s="157" t="s">
        <v>1</v>
      </c>
      <c r="N435" s="158" t="s">
        <v>40</v>
      </c>
      <c r="O435" s="59"/>
      <c r="P435" s="159">
        <f>O435*H435</f>
        <v>0</v>
      </c>
      <c r="Q435" s="159">
        <v>0</v>
      </c>
      <c r="R435" s="159">
        <f>Q435*H435</f>
        <v>0</v>
      </c>
      <c r="S435" s="159">
        <v>0</v>
      </c>
      <c r="T435" s="160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1" t="s">
        <v>108</v>
      </c>
      <c r="AT435" s="161" t="s">
        <v>170</v>
      </c>
      <c r="AU435" s="161" t="s">
        <v>84</v>
      </c>
      <c r="AY435" s="18" t="s">
        <v>168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18" t="s">
        <v>82</v>
      </c>
      <c r="BK435" s="162">
        <f>ROUND(I435*H435,2)</f>
        <v>0</v>
      </c>
      <c r="BL435" s="18" t="s">
        <v>108</v>
      </c>
      <c r="BM435" s="161" t="s">
        <v>643</v>
      </c>
    </row>
    <row r="436" spans="1:65" s="2" customFormat="1" ht="19.5">
      <c r="A436" s="33"/>
      <c r="B436" s="34"/>
      <c r="C436" s="33"/>
      <c r="D436" s="163" t="s">
        <v>175</v>
      </c>
      <c r="E436" s="33"/>
      <c r="F436" s="164" t="s">
        <v>644</v>
      </c>
      <c r="G436" s="33"/>
      <c r="H436" s="33"/>
      <c r="I436" s="165"/>
      <c r="J436" s="33"/>
      <c r="K436" s="33"/>
      <c r="L436" s="34"/>
      <c r="M436" s="166"/>
      <c r="N436" s="167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175</v>
      </c>
      <c r="AU436" s="18" t="s">
        <v>84</v>
      </c>
    </row>
    <row r="437" spans="1:65" s="2" customFormat="1" ht="19.5">
      <c r="A437" s="33"/>
      <c r="B437" s="34"/>
      <c r="C437" s="33"/>
      <c r="D437" s="163" t="s">
        <v>177</v>
      </c>
      <c r="E437" s="33"/>
      <c r="F437" s="168" t="s">
        <v>1867</v>
      </c>
      <c r="G437" s="33"/>
      <c r="H437" s="33"/>
      <c r="I437" s="165"/>
      <c r="J437" s="33"/>
      <c r="K437" s="33"/>
      <c r="L437" s="34"/>
      <c r="M437" s="166"/>
      <c r="N437" s="167"/>
      <c r="O437" s="59"/>
      <c r="P437" s="59"/>
      <c r="Q437" s="59"/>
      <c r="R437" s="59"/>
      <c r="S437" s="59"/>
      <c r="T437" s="60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177</v>
      </c>
      <c r="AU437" s="18" t="s">
        <v>84</v>
      </c>
    </row>
    <row r="438" spans="1:65" s="14" customFormat="1">
      <c r="B438" s="176"/>
      <c r="D438" s="163" t="s">
        <v>179</v>
      </c>
      <c r="E438" s="177" t="s">
        <v>1</v>
      </c>
      <c r="F438" s="178" t="s">
        <v>2031</v>
      </c>
      <c r="H438" s="179">
        <v>0.38500000000000001</v>
      </c>
      <c r="I438" s="180"/>
      <c r="L438" s="176"/>
      <c r="M438" s="181"/>
      <c r="N438" s="182"/>
      <c r="O438" s="182"/>
      <c r="P438" s="182"/>
      <c r="Q438" s="182"/>
      <c r="R438" s="182"/>
      <c r="S438" s="182"/>
      <c r="T438" s="183"/>
      <c r="AT438" s="177" t="s">
        <v>179</v>
      </c>
      <c r="AU438" s="177" t="s">
        <v>84</v>
      </c>
      <c r="AV438" s="14" t="s">
        <v>84</v>
      </c>
      <c r="AW438" s="14" t="s">
        <v>31</v>
      </c>
      <c r="AX438" s="14" t="s">
        <v>75</v>
      </c>
      <c r="AY438" s="177" t="s">
        <v>168</v>
      </c>
    </row>
    <row r="439" spans="1:65" s="14" customFormat="1">
      <c r="B439" s="176"/>
      <c r="D439" s="163" t="s">
        <v>179</v>
      </c>
      <c r="E439" s="177" t="s">
        <v>1</v>
      </c>
      <c r="F439" s="178" t="s">
        <v>2032</v>
      </c>
      <c r="H439" s="179">
        <v>1.54</v>
      </c>
      <c r="I439" s="180"/>
      <c r="L439" s="176"/>
      <c r="M439" s="181"/>
      <c r="N439" s="182"/>
      <c r="O439" s="182"/>
      <c r="P439" s="182"/>
      <c r="Q439" s="182"/>
      <c r="R439" s="182"/>
      <c r="S439" s="182"/>
      <c r="T439" s="183"/>
      <c r="AT439" s="177" t="s">
        <v>179</v>
      </c>
      <c r="AU439" s="177" t="s">
        <v>84</v>
      </c>
      <c r="AV439" s="14" t="s">
        <v>84</v>
      </c>
      <c r="AW439" s="14" t="s">
        <v>31</v>
      </c>
      <c r="AX439" s="14" t="s">
        <v>75</v>
      </c>
      <c r="AY439" s="177" t="s">
        <v>168</v>
      </c>
    </row>
    <row r="440" spans="1:65" s="14" customFormat="1">
      <c r="B440" s="176"/>
      <c r="D440" s="163" t="s">
        <v>179</v>
      </c>
      <c r="E440" s="177" t="s">
        <v>1</v>
      </c>
      <c r="F440" s="178" t="s">
        <v>2033</v>
      </c>
      <c r="H440" s="179">
        <v>0.39600000000000002</v>
      </c>
      <c r="I440" s="180"/>
      <c r="L440" s="176"/>
      <c r="M440" s="181"/>
      <c r="N440" s="182"/>
      <c r="O440" s="182"/>
      <c r="P440" s="182"/>
      <c r="Q440" s="182"/>
      <c r="R440" s="182"/>
      <c r="S440" s="182"/>
      <c r="T440" s="183"/>
      <c r="AT440" s="177" t="s">
        <v>179</v>
      </c>
      <c r="AU440" s="177" t="s">
        <v>84</v>
      </c>
      <c r="AV440" s="14" t="s">
        <v>84</v>
      </c>
      <c r="AW440" s="14" t="s">
        <v>31</v>
      </c>
      <c r="AX440" s="14" t="s">
        <v>75</v>
      </c>
      <c r="AY440" s="177" t="s">
        <v>168</v>
      </c>
    </row>
    <row r="441" spans="1:65" s="14" customFormat="1">
      <c r="B441" s="176"/>
      <c r="D441" s="163" t="s">
        <v>179</v>
      </c>
      <c r="E441" s="177" t="s">
        <v>1</v>
      </c>
      <c r="F441" s="178" t="s">
        <v>2034</v>
      </c>
      <c r="H441" s="179">
        <v>1.012</v>
      </c>
      <c r="I441" s="180"/>
      <c r="L441" s="176"/>
      <c r="M441" s="181"/>
      <c r="N441" s="182"/>
      <c r="O441" s="182"/>
      <c r="P441" s="182"/>
      <c r="Q441" s="182"/>
      <c r="R441" s="182"/>
      <c r="S441" s="182"/>
      <c r="T441" s="183"/>
      <c r="AT441" s="177" t="s">
        <v>179</v>
      </c>
      <c r="AU441" s="177" t="s">
        <v>84</v>
      </c>
      <c r="AV441" s="14" t="s">
        <v>84</v>
      </c>
      <c r="AW441" s="14" t="s">
        <v>31</v>
      </c>
      <c r="AX441" s="14" t="s">
        <v>75</v>
      </c>
      <c r="AY441" s="177" t="s">
        <v>168</v>
      </c>
    </row>
    <row r="442" spans="1:65" s="14" customFormat="1">
      <c r="B442" s="176"/>
      <c r="D442" s="163" t="s">
        <v>179</v>
      </c>
      <c r="E442" s="177" t="s">
        <v>1</v>
      </c>
      <c r="F442" s="178" t="s">
        <v>2035</v>
      </c>
      <c r="H442" s="179">
        <v>0.85799999999999998</v>
      </c>
      <c r="I442" s="180"/>
      <c r="L442" s="176"/>
      <c r="M442" s="181"/>
      <c r="N442" s="182"/>
      <c r="O442" s="182"/>
      <c r="P442" s="182"/>
      <c r="Q442" s="182"/>
      <c r="R442" s="182"/>
      <c r="S442" s="182"/>
      <c r="T442" s="183"/>
      <c r="AT442" s="177" t="s">
        <v>179</v>
      </c>
      <c r="AU442" s="177" t="s">
        <v>84</v>
      </c>
      <c r="AV442" s="14" t="s">
        <v>84</v>
      </c>
      <c r="AW442" s="14" t="s">
        <v>31</v>
      </c>
      <c r="AX442" s="14" t="s">
        <v>75</v>
      </c>
      <c r="AY442" s="177" t="s">
        <v>168</v>
      </c>
    </row>
    <row r="443" spans="1:65" s="14" customFormat="1">
      <c r="B443" s="176"/>
      <c r="D443" s="163" t="s">
        <v>179</v>
      </c>
      <c r="E443" s="177" t="s">
        <v>1</v>
      </c>
      <c r="F443" s="178" t="s">
        <v>2036</v>
      </c>
      <c r="H443" s="179">
        <v>0.89100000000000001</v>
      </c>
      <c r="I443" s="180"/>
      <c r="L443" s="176"/>
      <c r="M443" s="181"/>
      <c r="N443" s="182"/>
      <c r="O443" s="182"/>
      <c r="P443" s="182"/>
      <c r="Q443" s="182"/>
      <c r="R443" s="182"/>
      <c r="S443" s="182"/>
      <c r="T443" s="183"/>
      <c r="AT443" s="177" t="s">
        <v>179</v>
      </c>
      <c r="AU443" s="177" t="s">
        <v>84</v>
      </c>
      <c r="AV443" s="14" t="s">
        <v>84</v>
      </c>
      <c r="AW443" s="14" t="s">
        <v>31</v>
      </c>
      <c r="AX443" s="14" t="s">
        <v>75</v>
      </c>
      <c r="AY443" s="177" t="s">
        <v>168</v>
      </c>
    </row>
    <row r="444" spans="1:65" s="14" customFormat="1">
      <c r="B444" s="176"/>
      <c r="D444" s="163" t="s">
        <v>179</v>
      </c>
      <c r="E444" s="177" t="s">
        <v>1</v>
      </c>
      <c r="F444" s="178" t="s">
        <v>2037</v>
      </c>
      <c r="H444" s="179">
        <v>1.012</v>
      </c>
      <c r="I444" s="180"/>
      <c r="L444" s="176"/>
      <c r="M444" s="181"/>
      <c r="N444" s="182"/>
      <c r="O444" s="182"/>
      <c r="P444" s="182"/>
      <c r="Q444" s="182"/>
      <c r="R444" s="182"/>
      <c r="S444" s="182"/>
      <c r="T444" s="183"/>
      <c r="AT444" s="177" t="s">
        <v>179</v>
      </c>
      <c r="AU444" s="177" t="s">
        <v>84</v>
      </c>
      <c r="AV444" s="14" t="s">
        <v>84</v>
      </c>
      <c r="AW444" s="14" t="s">
        <v>31</v>
      </c>
      <c r="AX444" s="14" t="s">
        <v>75</v>
      </c>
      <c r="AY444" s="177" t="s">
        <v>168</v>
      </c>
    </row>
    <row r="445" spans="1:65" s="15" customFormat="1">
      <c r="B445" s="184"/>
      <c r="D445" s="163" t="s">
        <v>179</v>
      </c>
      <c r="E445" s="185" t="s">
        <v>1</v>
      </c>
      <c r="F445" s="186" t="s">
        <v>184</v>
      </c>
      <c r="H445" s="187">
        <v>6.0939999999999994</v>
      </c>
      <c r="I445" s="188"/>
      <c r="L445" s="184"/>
      <c r="M445" s="189"/>
      <c r="N445" s="190"/>
      <c r="O445" s="190"/>
      <c r="P445" s="190"/>
      <c r="Q445" s="190"/>
      <c r="R445" s="190"/>
      <c r="S445" s="190"/>
      <c r="T445" s="191"/>
      <c r="AT445" s="185" t="s">
        <v>179</v>
      </c>
      <c r="AU445" s="185" t="s">
        <v>84</v>
      </c>
      <c r="AV445" s="15" t="s">
        <v>108</v>
      </c>
      <c r="AW445" s="15" t="s">
        <v>31</v>
      </c>
      <c r="AX445" s="15" t="s">
        <v>82</v>
      </c>
      <c r="AY445" s="185" t="s">
        <v>168</v>
      </c>
    </row>
    <row r="446" spans="1:65" s="2" customFormat="1" ht="21.75" customHeight="1">
      <c r="A446" s="33"/>
      <c r="B446" s="149"/>
      <c r="C446" s="150" t="s">
        <v>566</v>
      </c>
      <c r="D446" s="150" t="s">
        <v>170</v>
      </c>
      <c r="E446" s="151" t="s">
        <v>652</v>
      </c>
      <c r="F446" s="152" t="s">
        <v>653</v>
      </c>
      <c r="G446" s="153" t="s">
        <v>319</v>
      </c>
      <c r="H446" s="154">
        <v>2.9159999999999999</v>
      </c>
      <c r="I446" s="155"/>
      <c r="J446" s="156">
        <f>ROUND(I446*H446,2)</f>
        <v>0</v>
      </c>
      <c r="K446" s="152" t="s">
        <v>187</v>
      </c>
      <c r="L446" s="34"/>
      <c r="M446" s="157" t="s">
        <v>1</v>
      </c>
      <c r="N446" s="158" t="s">
        <v>40</v>
      </c>
      <c r="O446" s="59"/>
      <c r="P446" s="159">
        <f>O446*H446</f>
        <v>0</v>
      </c>
      <c r="Q446" s="159">
        <v>0</v>
      </c>
      <c r="R446" s="159">
        <f>Q446*H446</f>
        <v>0</v>
      </c>
      <c r="S446" s="159">
        <v>0</v>
      </c>
      <c r="T446" s="160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1" t="s">
        <v>108</v>
      </c>
      <c r="AT446" s="161" t="s">
        <v>170</v>
      </c>
      <c r="AU446" s="161" t="s">
        <v>84</v>
      </c>
      <c r="AY446" s="18" t="s">
        <v>168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8" t="s">
        <v>82</v>
      </c>
      <c r="BK446" s="162">
        <f>ROUND(I446*H446,2)</f>
        <v>0</v>
      </c>
      <c r="BL446" s="18" t="s">
        <v>108</v>
      </c>
      <c r="BM446" s="161" t="s">
        <v>2038</v>
      </c>
    </row>
    <row r="447" spans="1:65" s="2" customFormat="1" ht="19.5">
      <c r="A447" s="33"/>
      <c r="B447" s="34"/>
      <c r="C447" s="33"/>
      <c r="D447" s="163" t="s">
        <v>175</v>
      </c>
      <c r="E447" s="33"/>
      <c r="F447" s="164" t="s">
        <v>655</v>
      </c>
      <c r="G447" s="33"/>
      <c r="H447" s="33"/>
      <c r="I447" s="165"/>
      <c r="J447" s="33"/>
      <c r="K447" s="33"/>
      <c r="L447" s="34"/>
      <c r="M447" s="166"/>
      <c r="N447" s="167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175</v>
      </c>
      <c r="AU447" s="18" t="s">
        <v>84</v>
      </c>
    </row>
    <row r="448" spans="1:65" s="2" customFormat="1" ht="19.5">
      <c r="A448" s="33"/>
      <c r="B448" s="34"/>
      <c r="C448" s="33"/>
      <c r="D448" s="163" t="s">
        <v>177</v>
      </c>
      <c r="E448" s="33"/>
      <c r="F448" s="168" t="s">
        <v>1867</v>
      </c>
      <c r="G448" s="33"/>
      <c r="H448" s="33"/>
      <c r="I448" s="165"/>
      <c r="J448" s="33"/>
      <c r="K448" s="33"/>
      <c r="L448" s="34"/>
      <c r="M448" s="166"/>
      <c r="N448" s="167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177</v>
      </c>
      <c r="AU448" s="18" t="s">
        <v>84</v>
      </c>
    </row>
    <row r="449" spans="1:65" s="13" customFormat="1">
      <c r="B449" s="169"/>
      <c r="D449" s="163" t="s">
        <v>179</v>
      </c>
      <c r="E449" s="170" t="s">
        <v>1</v>
      </c>
      <c r="F449" s="171" t="s">
        <v>2039</v>
      </c>
      <c r="H449" s="170" t="s">
        <v>1</v>
      </c>
      <c r="I449" s="172"/>
      <c r="L449" s="169"/>
      <c r="M449" s="173"/>
      <c r="N449" s="174"/>
      <c r="O449" s="174"/>
      <c r="P449" s="174"/>
      <c r="Q449" s="174"/>
      <c r="R449" s="174"/>
      <c r="S449" s="174"/>
      <c r="T449" s="175"/>
      <c r="AT449" s="170" t="s">
        <v>179</v>
      </c>
      <c r="AU449" s="170" t="s">
        <v>84</v>
      </c>
      <c r="AV449" s="13" t="s">
        <v>82</v>
      </c>
      <c r="AW449" s="13" t="s">
        <v>31</v>
      </c>
      <c r="AX449" s="13" t="s">
        <v>75</v>
      </c>
      <c r="AY449" s="170" t="s">
        <v>168</v>
      </c>
    </row>
    <row r="450" spans="1:65" s="14" customFormat="1">
      <c r="B450" s="176"/>
      <c r="D450" s="163" t="s">
        <v>179</v>
      </c>
      <c r="E450" s="177" t="s">
        <v>1</v>
      </c>
      <c r="F450" s="178" t="s">
        <v>2040</v>
      </c>
      <c r="H450" s="179">
        <v>2.9159999999999999</v>
      </c>
      <c r="I450" s="180"/>
      <c r="L450" s="176"/>
      <c r="M450" s="181"/>
      <c r="N450" s="182"/>
      <c r="O450" s="182"/>
      <c r="P450" s="182"/>
      <c r="Q450" s="182"/>
      <c r="R450" s="182"/>
      <c r="S450" s="182"/>
      <c r="T450" s="183"/>
      <c r="AT450" s="177" t="s">
        <v>179</v>
      </c>
      <c r="AU450" s="177" t="s">
        <v>84</v>
      </c>
      <c r="AV450" s="14" t="s">
        <v>84</v>
      </c>
      <c r="AW450" s="14" t="s">
        <v>31</v>
      </c>
      <c r="AX450" s="14" t="s">
        <v>82</v>
      </c>
      <c r="AY450" s="177" t="s">
        <v>168</v>
      </c>
    </row>
    <row r="451" spans="1:65" s="2" customFormat="1" ht="24.2" customHeight="1">
      <c r="A451" s="33"/>
      <c r="B451" s="149"/>
      <c r="C451" s="150" t="s">
        <v>574</v>
      </c>
      <c r="D451" s="150" t="s">
        <v>170</v>
      </c>
      <c r="E451" s="151" t="s">
        <v>704</v>
      </c>
      <c r="F451" s="152" t="s">
        <v>705</v>
      </c>
      <c r="G451" s="153" t="s">
        <v>319</v>
      </c>
      <c r="H451" s="154">
        <v>1.2150000000000001</v>
      </c>
      <c r="I451" s="155"/>
      <c r="J451" s="156">
        <f>ROUND(I451*H451,2)</f>
        <v>0</v>
      </c>
      <c r="K451" s="152" t="s">
        <v>187</v>
      </c>
      <c r="L451" s="34"/>
      <c r="M451" s="157" t="s">
        <v>1</v>
      </c>
      <c r="N451" s="158" t="s">
        <v>40</v>
      </c>
      <c r="O451" s="59"/>
      <c r="P451" s="159">
        <f>O451*H451</f>
        <v>0</v>
      </c>
      <c r="Q451" s="159">
        <v>0</v>
      </c>
      <c r="R451" s="159">
        <f>Q451*H451</f>
        <v>0</v>
      </c>
      <c r="S451" s="159">
        <v>0</v>
      </c>
      <c r="T451" s="160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1" t="s">
        <v>108</v>
      </c>
      <c r="AT451" s="161" t="s">
        <v>170</v>
      </c>
      <c r="AU451" s="161" t="s">
        <v>84</v>
      </c>
      <c r="AY451" s="18" t="s">
        <v>168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8" t="s">
        <v>82</v>
      </c>
      <c r="BK451" s="162">
        <f>ROUND(I451*H451,2)</f>
        <v>0</v>
      </c>
      <c r="BL451" s="18" t="s">
        <v>108</v>
      </c>
      <c r="BM451" s="161" t="s">
        <v>2041</v>
      </c>
    </row>
    <row r="452" spans="1:65" s="2" customFormat="1" ht="29.25">
      <c r="A452" s="33"/>
      <c r="B452" s="34"/>
      <c r="C452" s="33"/>
      <c r="D452" s="163" t="s">
        <v>175</v>
      </c>
      <c r="E452" s="33"/>
      <c r="F452" s="164" t="s">
        <v>707</v>
      </c>
      <c r="G452" s="33"/>
      <c r="H452" s="33"/>
      <c r="I452" s="165"/>
      <c r="J452" s="33"/>
      <c r="K452" s="33"/>
      <c r="L452" s="34"/>
      <c r="M452" s="166"/>
      <c r="N452" s="167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175</v>
      </c>
      <c r="AU452" s="18" t="s">
        <v>84</v>
      </c>
    </row>
    <row r="453" spans="1:65" s="2" customFormat="1" ht="19.5">
      <c r="A453" s="33"/>
      <c r="B453" s="34"/>
      <c r="C453" s="33"/>
      <c r="D453" s="163" t="s">
        <v>177</v>
      </c>
      <c r="E453" s="33"/>
      <c r="F453" s="168" t="s">
        <v>1867</v>
      </c>
      <c r="G453" s="33"/>
      <c r="H453" s="33"/>
      <c r="I453" s="165"/>
      <c r="J453" s="33"/>
      <c r="K453" s="33"/>
      <c r="L453" s="34"/>
      <c r="M453" s="166"/>
      <c r="N453" s="167"/>
      <c r="O453" s="59"/>
      <c r="P453" s="59"/>
      <c r="Q453" s="59"/>
      <c r="R453" s="59"/>
      <c r="S453" s="59"/>
      <c r="T453" s="60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8" t="s">
        <v>177</v>
      </c>
      <c r="AU453" s="18" t="s">
        <v>84</v>
      </c>
    </row>
    <row r="454" spans="1:65" s="13" customFormat="1">
      <c r="B454" s="169"/>
      <c r="D454" s="163" t="s">
        <v>179</v>
      </c>
      <c r="E454" s="170" t="s">
        <v>1</v>
      </c>
      <c r="F454" s="171" t="s">
        <v>2039</v>
      </c>
      <c r="H454" s="170" t="s">
        <v>1</v>
      </c>
      <c r="I454" s="172"/>
      <c r="L454" s="169"/>
      <c r="M454" s="173"/>
      <c r="N454" s="174"/>
      <c r="O454" s="174"/>
      <c r="P454" s="174"/>
      <c r="Q454" s="174"/>
      <c r="R454" s="174"/>
      <c r="S454" s="174"/>
      <c r="T454" s="175"/>
      <c r="AT454" s="170" t="s">
        <v>179</v>
      </c>
      <c r="AU454" s="170" t="s">
        <v>84</v>
      </c>
      <c r="AV454" s="13" t="s">
        <v>82</v>
      </c>
      <c r="AW454" s="13" t="s">
        <v>31</v>
      </c>
      <c r="AX454" s="13" t="s">
        <v>75</v>
      </c>
      <c r="AY454" s="170" t="s">
        <v>168</v>
      </c>
    </row>
    <row r="455" spans="1:65" s="14" customFormat="1">
      <c r="B455" s="176"/>
      <c r="D455" s="163" t="s">
        <v>179</v>
      </c>
      <c r="E455" s="177" t="s">
        <v>1</v>
      </c>
      <c r="F455" s="178" t="s">
        <v>2042</v>
      </c>
      <c r="H455" s="179">
        <v>1.2150000000000001</v>
      </c>
      <c r="I455" s="180"/>
      <c r="L455" s="176"/>
      <c r="M455" s="181"/>
      <c r="N455" s="182"/>
      <c r="O455" s="182"/>
      <c r="P455" s="182"/>
      <c r="Q455" s="182"/>
      <c r="R455" s="182"/>
      <c r="S455" s="182"/>
      <c r="T455" s="183"/>
      <c r="AT455" s="177" t="s">
        <v>179</v>
      </c>
      <c r="AU455" s="177" t="s">
        <v>84</v>
      </c>
      <c r="AV455" s="14" t="s">
        <v>84</v>
      </c>
      <c r="AW455" s="14" t="s">
        <v>31</v>
      </c>
      <c r="AX455" s="14" t="s">
        <v>82</v>
      </c>
      <c r="AY455" s="177" t="s">
        <v>168</v>
      </c>
    </row>
    <row r="456" spans="1:65" s="12" customFormat="1" ht="22.9" customHeight="1">
      <c r="B456" s="136"/>
      <c r="D456" s="137" t="s">
        <v>74</v>
      </c>
      <c r="E456" s="147" t="s">
        <v>217</v>
      </c>
      <c r="F456" s="147" t="s">
        <v>711</v>
      </c>
      <c r="I456" s="139"/>
      <c r="J456" s="148">
        <f>BK456</f>
        <v>0</v>
      </c>
      <c r="L456" s="136"/>
      <c r="M456" s="141"/>
      <c r="N456" s="142"/>
      <c r="O456" s="142"/>
      <c r="P456" s="143">
        <f>SUM(P457:P482)</f>
        <v>0</v>
      </c>
      <c r="Q456" s="142"/>
      <c r="R456" s="143">
        <f>SUM(R457:R482)</f>
        <v>1.002</v>
      </c>
      <c r="S456" s="142"/>
      <c r="T456" s="144">
        <f>SUM(T457:T482)</f>
        <v>0</v>
      </c>
      <c r="AR456" s="137" t="s">
        <v>82</v>
      </c>
      <c r="AT456" s="145" t="s">
        <v>74</v>
      </c>
      <c r="AU456" s="145" t="s">
        <v>82</v>
      </c>
      <c r="AY456" s="137" t="s">
        <v>168</v>
      </c>
      <c r="BK456" s="146">
        <f>SUM(BK457:BK482)</f>
        <v>0</v>
      </c>
    </row>
    <row r="457" spans="1:65" s="2" customFormat="1" ht="24.2" customHeight="1">
      <c r="A457" s="33"/>
      <c r="B457" s="149"/>
      <c r="C457" s="150" t="s">
        <v>579</v>
      </c>
      <c r="D457" s="150" t="s">
        <v>170</v>
      </c>
      <c r="E457" s="151" t="s">
        <v>713</v>
      </c>
      <c r="F457" s="152" t="s">
        <v>714</v>
      </c>
      <c r="G457" s="153" t="s">
        <v>173</v>
      </c>
      <c r="H457" s="154">
        <v>49.164999999999999</v>
      </c>
      <c r="I457" s="155"/>
      <c r="J457" s="156">
        <f>ROUND(I457*H457,2)</f>
        <v>0</v>
      </c>
      <c r="K457" s="152" t="s">
        <v>187</v>
      </c>
      <c r="L457" s="34"/>
      <c r="M457" s="157" t="s">
        <v>1</v>
      </c>
      <c r="N457" s="158" t="s">
        <v>40</v>
      </c>
      <c r="O457" s="59"/>
      <c r="P457" s="159">
        <f>O457*H457</f>
        <v>0</v>
      </c>
      <c r="Q457" s="159">
        <v>0</v>
      </c>
      <c r="R457" s="159">
        <f>Q457*H457</f>
        <v>0</v>
      </c>
      <c r="S457" s="159">
        <v>0</v>
      </c>
      <c r="T457" s="160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1" t="s">
        <v>108</v>
      </c>
      <c r="AT457" s="161" t="s">
        <v>170</v>
      </c>
      <c r="AU457" s="161" t="s">
        <v>84</v>
      </c>
      <c r="AY457" s="18" t="s">
        <v>168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8" t="s">
        <v>82</v>
      </c>
      <c r="BK457" s="162">
        <f>ROUND(I457*H457,2)</f>
        <v>0</v>
      </c>
      <c r="BL457" s="18" t="s">
        <v>108</v>
      </c>
      <c r="BM457" s="161" t="s">
        <v>2043</v>
      </c>
    </row>
    <row r="458" spans="1:65" s="2" customFormat="1" ht="19.5">
      <c r="A458" s="33"/>
      <c r="B458" s="34"/>
      <c r="C458" s="33"/>
      <c r="D458" s="163" t="s">
        <v>175</v>
      </c>
      <c r="E458" s="33"/>
      <c r="F458" s="164" t="s">
        <v>716</v>
      </c>
      <c r="G458" s="33"/>
      <c r="H458" s="33"/>
      <c r="I458" s="165"/>
      <c r="J458" s="33"/>
      <c r="K458" s="33"/>
      <c r="L458" s="34"/>
      <c r="M458" s="166"/>
      <c r="N458" s="167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175</v>
      </c>
      <c r="AU458" s="18" t="s">
        <v>84</v>
      </c>
    </row>
    <row r="459" spans="1:65" s="2" customFormat="1" ht="19.5">
      <c r="A459" s="33"/>
      <c r="B459" s="34"/>
      <c r="C459" s="33"/>
      <c r="D459" s="163" t="s">
        <v>177</v>
      </c>
      <c r="E459" s="33"/>
      <c r="F459" s="168" t="s">
        <v>1867</v>
      </c>
      <c r="G459" s="33"/>
      <c r="H459" s="33"/>
      <c r="I459" s="165"/>
      <c r="J459" s="33"/>
      <c r="K459" s="33"/>
      <c r="L459" s="34"/>
      <c r="M459" s="166"/>
      <c r="N459" s="167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T459" s="18" t="s">
        <v>177</v>
      </c>
      <c r="AU459" s="18" t="s">
        <v>84</v>
      </c>
    </row>
    <row r="460" spans="1:65" s="13" customFormat="1">
      <c r="B460" s="169"/>
      <c r="D460" s="163" t="s">
        <v>179</v>
      </c>
      <c r="E460" s="170" t="s">
        <v>1</v>
      </c>
      <c r="F460" s="171" t="s">
        <v>717</v>
      </c>
      <c r="H460" s="170" t="s">
        <v>1</v>
      </c>
      <c r="I460" s="172"/>
      <c r="L460" s="169"/>
      <c r="M460" s="173"/>
      <c r="N460" s="174"/>
      <c r="O460" s="174"/>
      <c r="P460" s="174"/>
      <c r="Q460" s="174"/>
      <c r="R460" s="174"/>
      <c r="S460" s="174"/>
      <c r="T460" s="175"/>
      <c r="AT460" s="170" t="s">
        <v>179</v>
      </c>
      <c r="AU460" s="170" t="s">
        <v>84</v>
      </c>
      <c r="AV460" s="13" t="s">
        <v>82</v>
      </c>
      <c r="AW460" s="13" t="s">
        <v>31</v>
      </c>
      <c r="AX460" s="13" t="s">
        <v>75</v>
      </c>
      <c r="AY460" s="170" t="s">
        <v>168</v>
      </c>
    </row>
    <row r="461" spans="1:65" s="14" customFormat="1">
      <c r="B461" s="176"/>
      <c r="D461" s="163" t="s">
        <v>179</v>
      </c>
      <c r="E461" s="177" t="s">
        <v>1</v>
      </c>
      <c r="F461" s="178" t="s">
        <v>2044</v>
      </c>
      <c r="H461" s="179">
        <v>49.164999999999999</v>
      </c>
      <c r="I461" s="180"/>
      <c r="L461" s="176"/>
      <c r="M461" s="181"/>
      <c r="N461" s="182"/>
      <c r="O461" s="182"/>
      <c r="P461" s="182"/>
      <c r="Q461" s="182"/>
      <c r="R461" s="182"/>
      <c r="S461" s="182"/>
      <c r="T461" s="183"/>
      <c r="AT461" s="177" t="s">
        <v>179</v>
      </c>
      <c r="AU461" s="177" t="s">
        <v>84</v>
      </c>
      <c r="AV461" s="14" t="s">
        <v>84</v>
      </c>
      <c r="AW461" s="14" t="s">
        <v>31</v>
      </c>
      <c r="AX461" s="14" t="s">
        <v>82</v>
      </c>
      <c r="AY461" s="177" t="s">
        <v>168</v>
      </c>
    </row>
    <row r="462" spans="1:65" s="2" customFormat="1" ht="24.2" customHeight="1">
      <c r="A462" s="33"/>
      <c r="B462" s="149"/>
      <c r="C462" s="150" t="s">
        <v>585</v>
      </c>
      <c r="D462" s="150" t="s">
        <v>170</v>
      </c>
      <c r="E462" s="151" t="s">
        <v>720</v>
      </c>
      <c r="F462" s="152" t="s">
        <v>721</v>
      </c>
      <c r="G462" s="153" t="s">
        <v>173</v>
      </c>
      <c r="H462" s="154">
        <v>63.744999999999997</v>
      </c>
      <c r="I462" s="155"/>
      <c r="J462" s="156">
        <f>ROUND(I462*H462,2)</f>
        <v>0</v>
      </c>
      <c r="K462" s="152" t="s">
        <v>1</v>
      </c>
      <c r="L462" s="34"/>
      <c r="M462" s="157" t="s">
        <v>1</v>
      </c>
      <c r="N462" s="158" t="s">
        <v>40</v>
      </c>
      <c r="O462" s="59"/>
      <c r="P462" s="159">
        <f>O462*H462</f>
        <v>0</v>
      </c>
      <c r="Q462" s="159">
        <v>0</v>
      </c>
      <c r="R462" s="159">
        <f>Q462*H462</f>
        <v>0</v>
      </c>
      <c r="S462" s="159">
        <v>0</v>
      </c>
      <c r="T462" s="160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1" t="s">
        <v>108</v>
      </c>
      <c r="AT462" s="161" t="s">
        <v>170</v>
      </c>
      <c r="AU462" s="161" t="s">
        <v>84</v>
      </c>
      <c r="AY462" s="18" t="s">
        <v>168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18" t="s">
        <v>82</v>
      </c>
      <c r="BK462" s="162">
        <f>ROUND(I462*H462,2)</f>
        <v>0</v>
      </c>
      <c r="BL462" s="18" t="s">
        <v>108</v>
      </c>
      <c r="BM462" s="161" t="s">
        <v>2045</v>
      </c>
    </row>
    <row r="463" spans="1:65" s="2" customFormat="1" ht="19.5">
      <c r="A463" s="33"/>
      <c r="B463" s="34"/>
      <c r="C463" s="33"/>
      <c r="D463" s="163" t="s">
        <v>175</v>
      </c>
      <c r="E463" s="33"/>
      <c r="F463" s="164" t="s">
        <v>723</v>
      </c>
      <c r="G463" s="33"/>
      <c r="H463" s="33"/>
      <c r="I463" s="165"/>
      <c r="J463" s="33"/>
      <c r="K463" s="33"/>
      <c r="L463" s="34"/>
      <c r="M463" s="166"/>
      <c r="N463" s="167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175</v>
      </c>
      <c r="AU463" s="18" t="s">
        <v>84</v>
      </c>
    </row>
    <row r="464" spans="1:65" s="2" customFormat="1" ht="19.5">
      <c r="A464" s="33"/>
      <c r="B464" s="34"/>
      <c r="C464" s="33"/>
      <c r="D464" s="163" t="s">
        <v>177</v>
      </c>
      <c r="E464" s="33"/>
      <c r="F464" s="168" t="s">
        <v>1867</v>
      </c>
      <c r="G464" s="33"/>
      <c r="H464" s="33"/>
      <c r="I464" s="165"/>
      <c r="J464" s="33"/>
      <c r="K464" s="33"/>
      <c r="L464" s="34"/>
      <c r="M464" s="166"/>
      <c r="N464" s="167"/>
      <c r="O464" s="59"/>
      <c r="P464" s="59"/>
      <c r="Q464" s="59"/>
      <c r="R464" s="59"/>
      <c r="S464" s="59"/>
      <c r="T464" s="60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8" t="s">
        <v>177</v>
      </c>
      <c r="AU464" s="18" t="s">
        <v>84</v>
      </c>
    </row>
    <row r="465" spans="1:65" s="13" customFormat="1">
      <c r="B465" s="169"/>
      <c r="D465" s="163" t="s">
        <v>179</v>
      </c>
      <c r="E465" s="170" t="s">
        <v>1</v>
      </c>
      <c r="F465" s="171" t="s">
        <v>724</v>
      </c>
      <c r="H465" s="170" t="s">
        <v>1</v>
      </c>
      <c r="I465" s="172"/>
      <c r="L465" s="169"/>
      <c r="M465" s="173"/>
      <c r="N465" s="174"/>
      <c r="O465" s="174"/>
      <c r="P465" s="174"/>
      <c r="Q465" s="174"/>
      <c r="R465" s="174"/>
      <c r="S465" s="174"/>
      <c r="T465" s="175"/>
      <c r="AT465" s="170" t="s">
        <v>179</v>
      </c>
      <c r="AU465" s="170" t="s">
        <v>84</v>
      </c>
      <c r="AV465" s="13" t="s">
        <v>82</v>
      </c>
      <c r="AW465" s="13" t="s">
        <v>31</v>
      </c>
      <c r="AX465" s="13" t="s">
        <v>75</v>
      </c>
      <c r="AY465" s="170" t="s">
        <v>168</v>
      </c>
    </row>
    <row r="466" spans="1:65" s="14" customFormat="1">
      <c r="B466" s="176"/>
      <c r="D466" s="163" t="s">
        <v>179</v>
      </c>
      <c r="E466" s="177" t="s">
        <v>1</v>
      </c>
      <c r="F466" s="178" t="s">
        <v>2046</v>
      </c>
      <c r="H466" s="179">
        <v>63.744999999999997</v>
      </c>
      <c r="I466" s="180"/>
      <c r="L466" s="176"/>
      <c r="M466" s="181"/>
      <c r="N466" s="182"/>
      <c r="O466" s="182"/>
      <c r="P466" s="182"/>
      <c r="Q466" s="182"/>
      <c r="R466" s="182"/>
      <c r="S466" s="182"/>
      <c r="T466" s="183"/>
      <c r="AT466" s="177" t="s">
        <v>179</v>
      </c>
      <c r="AU466" s="177" t="s">
        <v>84</v>
      </c>
      <c r="AV466" s="14" t="s">
        <v>84</v>
      </c>
      <c r="AW466" s="14" t="s">
        <v>31</v>
      </c>
      <c r="AX466" s="14" t="s">
        <v>82</v>
      </c>
      <c r="AY466" s="177" t="s">
        <v>168</v>
      </c>
    </row>
    <row r="467" spans="1:65" s="2" customFormat="1" ht="24.2" customHeight="1">
      <c r="A467" s="33"/>
      <c r="B467" s="149"/>
      <c r="C467" s="150" t="s">
        <v>590</v>
      </c>
      <c r="D467" s="150" t="s">
        <v>170</v>
      </c>
      <c r="E467" s="151" t="s">
        <v>726</v>
      </c>
      <c r="F467" s="152" t="s">
        <v>727</v>
      </c>
      <c r="G467" s="153" t="s">
        <v>173</v>
      </c>
      <c r="H467" s="154">
        <v>63.744999999999997</v>
      </c>
      <c r="I467" s="155"/>
      <c r="J467" s="156">
        <f>ROUND(I467*H467,2)</f>
        <v>0</v>
      </c>
      <c r="K467" s="152" t="s">
        <v>187</v>
      </c>
      <c r="L467" s="34"/>
      <c r="M467" s="157" t="s">
        <v>1</v>
      </c>
      <c r="N467" s="158" t="s">
        <v>40</v>
      </c>
      <c r="O467" s="59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1" t="s">
        <v>108</v>
      </c>
      <c r="AT467" s="161" t="s">
        <v>170</v>
      </c>
      <c r="AU467" s="161" t="s">
        <v>84</v>
      </c>
      <c r="AY467" s="18" t="s">
        <v>168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8" t="s">
        <v>82</v>
      </c>
      <c r="BK467" s="162">
        <f>ROUND(I467*H467,2)</f>
        <v>0</v>
      </c>
      <c r="BL467" s="18" t="s">
        <v>108</v>
      </c>
      <c r="BM467" s="161" t="s">
        <v>2047</v>
      </c>
    </row>
    <row r="468" spans="1:65" s="2" customFormat="1" ht="19.5">
      <c r="A468" s="33"/>
      <c r="B468" s="34"/>
      <c r="C468" s="33"/>
      <c r="D468" s="163" t="s">
        <v>175</v>
      </c>
      <c r="E468" s="33"/>
      <c r="F468" s="164" t="s">
        <v>729</v>
      </c>
      <c r="G468" s="33"/>
      <c r="H468" s="33"/>
      <c r="I468" s="165"/>
      <c r="J468" s="33"/>
      <c r="K468" s="33"/>
      <c r="L468" s="34"/>
      <c r="M468" s="166"/>
      <c r="N468" s="167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175</v>
      </c>
      <c r="AU468" s="18" t="s">
        <v>84</v>
      </c>
    </row>
    <row r="469" spans="1:65" s="2" customFormat="1" ht="19.5">
      <c r="A469" s="33"/>
      <c r="B469" s="34"/>
      <c r="C469" s="33"/>
      <c r="D469" s="163" t="s">
        <v>177</v>
      </c>
      <c r="E469" s="33"/>
      <c r="F469" s="168" t="s">
        <v>1867</v>
      </c>
      <c r="G469" s="33"/>
      <c r="H469" s="33"/>
      <c r="I469" s="165"/>
      <c r="J469" s="33"/>
      <c r="K469" s="33"/>
      <c r="L469" s="34"/>
      <c r="M469" s="166"/>
      <c r="N469" s="167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177</v>
      </c>
      <c r="AU469" s="18" t="s">
        <v>84</v>
      </c>
    </row>
    <row r="470" spans="1:65" s="13" customFormat="1">
      <c r="B470" s="169"/>
      <c r="D470" s="163" t="s">
        <v>179</v>
      </c>
      <c r="E470" s="170" t="s">
        <v>1</v>
      </c>
      <c r="F470" s="171" t="s">
        <v>730</v>
      </c>
      <c r="H470" s="170" t="s">
        <v>1</v>
      </c>
      <c r="I470" s="172"/>
      <c r="L470" s="169"/>
      <c r="M470" s="173"/>
      <c r="N470" s="174"/>
      <c r="O470" s="174"/>
      <c r="P470" s="174"/>
      <c r="Q470" s="174"/>
      <c r="R470" s="174"/>
      <c r="S470" s="174"/>
      <c r="T470" s="175"/>
      <c r="AT470" s="170" t="s">
        <v>179</v>
      </c>
      <c r="AU470" s="170" t="s">
        <v>84</v>
      </c>
      <c r="AV470" s="13" t="s">
        <v>82</v>
      </c>
      <c r="AW470" s="13" t="s">
        <v>31</v>
      </c>
      <c r="AX470" s="13" t="s">
        <v>75</v>
      </c>
      <c r="AY470" s="170" t="s">
        <v>168</v>
      </c>
    </row>
    <row r="471" spans="1:65" s="13" customFormat="1">
      <c r="B471" s="169"/>
      <c r="D471" s="163" t="s">
        <v>179</v>
      </c>
      <c r="E471" s="170" t="s">
        <v>1</v>
      </c>
      <c r="F471" s="171" t="s">
        <v>731</v>
      </c>
      <c r="H471" s="170" t="s">
        <v>1</v>
      </c>
      <c r="I471" s="172"/>
      <c r="L471" s="169"/>
      <c r="M471" s="173"/>
      <c r="N471" s="174"/>
      <c r="O471" s="174"/>
      <c r="P471" s="174"/>
      <c r="Q471" s="174"/>
      <c r="R471" s="174"/>
      <c r="S471" s="174"/>
      <c r="T471" s="175"/>
      <c r="AT471" s="170" t="s">
        <v>179</v>
      </c>
      <c r="AU471" s="170" t="s">
        <v>84</v>
      </c>
      <c r="AV471" s="13" t="s">
        <v>82</v>
      </c>
      <c r="AW471" s="13" t="s">
        <v>31</v>
      </c>
      <c r="AX471" s="13" t="s">
        <v>75</v>
      </c>
      <c r="AY471" s="170" t="s">
        <v>168</v>
      </c>
    </row>
    <row r="472" spans="1:65" s="14" customFormat="1">
      <c r="B472" s="176"/>
      <c r="D472" s="163" t="s">
        <v>179</v>
      </c>
      <c r="E472" s="177" t="s">
        <v>1</v>
      </c>
      <c r="F472" s="178" t="s">
        <v>2048</v>
      </c>
      <c r="H472" s="179">
        <v>40.85</v>
      </c>
      <c r="I472" s="180"/>
      <c r="L472" s="176"/>
      <c r="M472" s="181"/>
      <c r="N472" s="182"/>
      <c r="O472" s="182"/>
      <c r="P472" s="182"/>
      <c r="Q472" s="182"/>
      <c r="R472" s="182"/>
      <c r="S472" s="182"/>
      <c r="T472" s="183"/>
      <c r="AT472" s="177" t="s">
        <v>179</v>
      </c>
      <c r="AU472" s="177" t="s">
        <v>84</v>
      </c>
      <c r="AV472" s="14" t="s">
        <v>84</v>
      </c>
      <c r="AW472" s="14" t="s">
        <v>31</v>
      </c>
      <c r="AX472" s="14" t="s">
        <v>75</v>
      </c>
      <c r="AY472" s="177" t="s">
        <v>168</v>
      </c>
    </row>
    <row r="473" spans="1:65" s="13" customFormat="1">
      <c r="B473" s="169"/>
      <c r="D473" s="163" t="s">
        <v>179</v>
      </c>
      <c r="E473" s="170" t="s">
        <v>1</v>
      </c>
      <c r="F473" s="171" t="s">
        <v>1370</v>
      </c>
      <c r="H473" s="170" t="s">
        <v>1</v>
      </c>
      <c r="I473" s="172"/>
      <c r="L473" s="169"/>
      <c r="M473" s="173"/>
      <c r="N473" s="174"/>
      <c r="O473" s="174"/>
      <c r="P473" s="174"/>
      <c r="Q473" s="174"/>
      <c r="R473" s="174"/>
      <c r="S473" s="174"/>
      <c r="T473" s="175"/>
      <c r="AT473" s="170" t="s">
        <v>179</v>
      </c>
      <c r="AU473" s="170" t="s">
        <v>84</v>
      </c>
      <c r="AV473" s="13" t="s">
        <v>82</v>
      </c>
      <c r="AW473" s="13" t="s">
        <v>31</v>
      </c>
      <c r="AX473" s="13" t="s">
        <v>75</v>
      </c>
      <c r="AY473" s="170" t="s">
        <v>168</v>
      </c>
    </row>
    <row r="474" spans="1:65" s="14" customFormat="1">
      <c r="B474" s="176"/>
      <c r="D474" s="163" t="s">
        <v>179</v>
      </c>
      <c r="E474" s="177" t="s">
        <v>1</v>
      </c>
      <c r="F474" s="178" t="s">
        <v>2049</v>
      </c>
      <c r="H474" s="179">
        <v>22.895</v>
      </c>
      <c r="I474" s="180"/>
      <c r="L474" s="176"/>
      <c r="M474" s="181"/>
      <c r="N474" s="182"/>
      <c r="O474" s="182"/>
      <c r="P474" s="182"/>
      <c r="Q474" s="182"/>
      <c r="R474" s="182"/>
      <c r="S474" s="182"/>
      <c r="T474" s="183"/>
      <c r="AT474" s="177" t="s">
        <v>179</v>
      </c>
      <c r="AU474" s="177" t="s">
        <v>84</v>
      </c>
      <c r="AV474" s="14" t="s">
        <v>84</v>
      </c>
      <c r="AW474" s="14" t="s">
        <v>31</v>
      </c>
      <c r="AX474" s="14" t="s">
        <v>75</v>
      </c>
      <c r="AY474" s="177" t="s">
        <v>168</v>
      </c>
    </row>
    <row r="475" spans="1:65" s="15" customFormat="1">
      <c r="B475" s="184"/>
      <c r="D475" s="163" t="s">
        <v>179</v>
      </c>
      <c r="E475" s="185" t="s">
        <v>1</v>
      </c>
      <c r="F475" s="186" t="s">
        <v>184</v>
      </c>
      <c r="H475" s="187">
        <v>63.745000000000005</v>
      </c>
      <c r="I475" s="188"/>
      <c r="L475" s="184"/>
      <c r="M475" s="189"/>
      <c r="N475" s="190"/>
      <c r="O475" s="190"/>
      <c r="P475" s="190"/>
      <c r="Q475" s="190"/>
      <c r="R475" s="190"/>
      <c r="S475" s="190"/>
      <c r="T475" s="191"/>
      <c r="AT475" s="185" t="s">
        <v>179</v>
      </c>
      <c r="AU475" s="185" t="s">
        <v>84</v>
      </c>
      <c r="AV475" s="15" t="s">
        <v>108</v>
      </c>
      <c r="AW475" s="15" t="s">
        <v>31</v>
      </c>
      <c r="AX475" s="15" t="s">
        <v>82</v>
      </c>
      <c r="AY475" s="185" t="s">
        <v>168</v>
      </c>
    </row>
    <row r="476" spans="1:65" s="2" customFormat="1" ht="21.75" customHeight="1">
      <c r="A476" s="33"/>
      <c r="B476" s="149"/>
      <c r="C476" s="150" t="s">
        <v>598</v>
      </c>
      <c r="D476" s="150" t="s">
        <v>170</v>
      </c>
      <c r="E476" s="151" t="s">
        <v>2050</v>
      </c>
      <c r="F476" s="152" t="s">
        <v>2051</v>
      </c>
      <c r="G476" s="153" t="s">
        <v>173</v>
      </c>
      <c r="H476" s="154">
        <v>12</v>
      </c>
      <c r="I476" s="155"/>
      <c r="J476" s="156">
        <f>ROUND(I476*H476,2)</f>
        <v>0</v>
      </c>
      <c r="K476" s="152" t="s">
        <v>187</v>
      </c>
      <c r="L476" s="34"/>
      <c r="M476" s="157" t="s">
        <v>1</v>
      </c>
      <c r="N476" s="158" t="s">
        <v>40</v>
      </c>
      <c r="O476" s="59"/>
      <c r="P476" s="159">
        <f>O476*H476</f>
        <v>0</v>
      </c>
      <c r="Q476" s="159">
        <v>0</v>
      </c>
      <c r="R476" s="159">
        <f>Q476*H476</f>
        <v>0</v>
      </c>
      <c r="S476" s="159">
        <v>0</v>
      </c>
      <c r="T476" s="160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1" t="s">
        <v>108</v>
      </c>
      <c r="AT476" s="161" t="s">
        <v>170</v>
      </c>
      <c r="AU476" s="161" t="s">
        <v>84</v>
      </c>
      <c r="AY476" s="18" t="s">
        <v>168</v>
      </c>
      <c r="BE476" s="162">
        <f>IF(N476="základní",J476,0)</f>
        <v>0</v>
      </c>
      <c r="BF476" s="162">
        <f>IF(N476="snížená",J476,0)</f>
        <v>0</v>
      </c>
      <c r="BG476" s="162">
        <f>IF(N476="zákl. přenesená",J476,0)</f>
        <v>0</v>
      </c>
      <c r="BH476" s="162">
        <f>IF(N476="sníž. přenesená",J476,0)</f>
        <v>0</v>
      </c>
      <c r="BI476" s="162">
        <f>IF(N476="nulová",J476,0)</f>
        <v>0</v>
      </c>
      <c r="BJ476" s="18" t="s">
        <v>82</v>
      </c>
      <c r="BK476" s="162">
        <f>ROUND(I476*H476,2)</f>
        <v>0</v>
      </c>
      <c r="BL476" s="18" t="s">
        <v>108</v>
      </c>
      <c r="BM476" s="161" t="s">
        <v>2052</v>
      </c>
    </row>
    <row r="477" spans="1:65" s="2" customFormat="1" ht="19.5">
      <c r="A477" s="33"/>
      <c r="B477" s="34"/>
      <c r="C477" s="33"/>
      <c r="D477" s="163" t="s">
        <v>175</v>
      </c>
      <c r="E477" s="33"/>
      <c r="F477" s="164" t="s">
        <v>2053</v>
      </c>
      <c r="G477" s="33"/>
      <c r="H477" s="33"/>
      <c r="I477" s="165"/>
      <c r="J477" s="33"/>
      <c r="K477" s="33"/>
      <c r="L477" s="34"/>
      <c r="M477" s="166"/>
      <c r="N477" s="167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175</v>
      </c>
      <c r="AU477" s="18" t="s">
        <v>84</v>
      </c>
    </row>
    <row r="478" spans="1:65" s="2" customFormat="1" ht="24.2" customHeight="1">
      <c r="A478" s="33"/>
      <c r="B478" s="149"/>
      <c r="C478" s="150" t="s">
        <v>608</v>
      </c>
      <c r="D478" s="150" t="s">
        <v>170</v>
      </c>
      <c r="E478" s="151" t="s">
        <v>2054</v>
      </c>
      <c r="F478" s="152" t="s">
        <v>2055</v>
      </c>
      <c r="G478" s="153" t="s">
        <v>173</v>
      </c>
      <c r="H478" s="154">
        <v>12</v>
      </c>
      <c r="I478" s="155"/>
      <c r="J478" s="156">
        <f>ROUND(I478*H478,2)</f>
        <v>0</v>
      </c>
      <c r="K478" s="152" t="s">
        <v>187</v>
      </c>
      <c r="L478" s="34"/>
      <c r="M478" s="157" t="s">
        <v>1</v>
      </c>
      <c r="N478" s="158" t="s">
        <v>40</v>
      </c>
      <c r="O478" s="59"/>
      <c r="P478" s="159">
        <f>O478*H478</f>
        <v>0</v>
      </c>
      <c r="Q478" s="159">
        <v>8.3500000000000005E-2</v>
      </c>
      <c r="R478" s="159">
        <f>Q478*H478</f>
        <v>1.002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108</v>
      </c>
      <c r="AT478" s="161" t="s">
        <v>170</v>
      </c>
      <c r="AU478" s="161" t="s">
        <v>84</v>
      </c>
      <c r="AY478" s="18" t="s">
        <v>168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82</v>
      </c>
      <c r="BK478" s="162">
        <f>ROUND(I478*H478,2)</f>
        <v>0</v>
      </c>
      <c r="BL478" s="18" t="s">
        <v>108</v>
      </c>
      <c r="BM478" s="161" t="s">
        <v>2056</v>
      </c>
    </row>
    <row r="479" spans="1:65" s="2" customFormat="1" ht="29.25">
      <c r="A479" s="33"/>
      <c r="B479" s="34"/>
      <c r="C479" s="33"/>
      <c r="D479" s="163" t="s">
        <v>175</v>
      </c>
      <c r="E479" s="33"/>
      <c r="F479" s="164" t="s">
        <v>2057</v>
      </c>
      <c r="G479" s="33"/>
      <c r="H479" s="33"/>
      <c r="I479" s="165"/>
      <c r="J479" s="33"/>
      <c r="K479" s="33"/>
      <c r="L479" s="34"/>
      <c r="M479" s="166"/>
      <c r="N479" s="167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175</v>
      </c>
      <c r="AU479" s="18" t="s">
        <v>84</v>
      </c>
    </row>
    <row r="480" spans="1:65" s="2" customFormat="1" ht="19.5">
      <c r="A480" s="33"/>
      <c r="B480" s="34"/>
      <c r="C480" s="33"/>
      <c r="D480" s="163" t="s">
        <v>177</v>
      </c>
      <c r="E480" s="33"/>
      <c r="F480" s="168" t="s">
        <v>1867</v>
      </c>
      <c r="G480" s="33"/>
      <c r="H480" s="33"/>
      <c r="I480" s="165"/>
      <c r="J480" s="33"/>
      <c r="K480" s="33"/>
      <c r="L480" s="34"/>
      <c r="M480" s="166"/>
      <c r="N480" s="167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177</v>
      </c>
      <c r="AU480" s="18" t="s">
        <v>84</v>
      </c>
    </row>
    <row r="481" spans="1:65" s="13" customFormat="1">
      <c r="B481" s="169"/>
      <c r="D481" s="163" t="s">
        <v>179</v>
      </c>
      <c r="E481" s="170" t="s">
        <v>1</v>
      </c>
      <c r="F481" s="171" t="s">
        <v>2058</v>
      </c>
      <c r="H481" s="170" t="s">
        <v>1</v>
      </c>
      <c r="I481" s="172"/>
      <c r="L481" s="169"/>
      <c r="M481" s="173"/>
      <c r="N481" s="174"/>
      <c r="O481" s="174"/>
      <c r="P481" s="174"/>
      <c r="Q481" s="174"/>
      <c r="R481" s="174"/>
      <c r="S481" s="174"/>
      <c r="T481" s="175"/>
      <c r="AT481" s="170" t="s">
        <v>179</v>
      </c>
      <c r="AU481" s="170" t="s">
        <v>84</v>
      </c>
      <c r="AV481" s="13" t="s">
        <v>82</v>
      </c>
      <c r="AW481" s="13" t="s">
        <v>31</v>
      </c>
      <c r="AX481" s="13" t="s">
        <v>75</v>
      </c>
      <c r="AY481" s="170" t="s">
        <v>168</v>
      </c>
    </row>
    <row r="482" spans="1:65" s="14" customFormat="1">
      <c r="B482" s="176"/>
      <c r="D482" s="163" t="s">
        <v>179</v>
      </c>
      <c r="E482" s="177" t="s">
        <v>1</v>
      </c>
      <c r="F482" s="178" t="s">
        <v>2059</v>
      </c>
      <c r="H482" s="179">
        <v>12</v>
      </c>
      <c r="I482" s="180"/>
      <c r="L482" s="176"/>
      <c r="M482" s="181"/>
      <c r="N482" s="182"/>
      <c r="O482" s="182"/>
      <c r="P482" s="182"/>
      <c r="Q482" s="182"/>
      <c r="R482" s="182"/>
      <c r="S482" s="182"/>
      <c r="T482" s="183"/>
      <c r="AT482" s="177" t="s">
        <v>179</v>
      </c>
      <c r="AU482" s="177" t="s">
        <v>84</v>
      </c>
      <c r="AV482" s="14" t="s">
        <v>84</v>
      </c>
      <c r="AW482" s="14" t="s">
        <v>31</v>
      </c>
      <c r="AX482" s="14" t="s">
        <v>82</v>
      </c>
      <c r="AY482" s="177" t="s">
        <v>168</v>
      </c>
    </row>
    <row r="483" spans="1:65" s="12" customFormat="1" ht="22.9" customHeight="1">
      <c r="B483" s="136"/>
      <c r="D483" s="137" t="s">
        <v>74</v>
      </c>
      <c r="E483" s="147" t="s">
        <v>244</v>
      </c>
      <c r="F483" s="147" t="s">
        <v>732</v>
      </c>
      <c r="I483" s="139"/>
      <c r="J483" s="148">
        <f>BK483</f>
        <v>0</v>
      </c>
      <c r="L483" s="136"/>
      <c r="M483" s="141"/>
      <c r="N483" s="142"/>
      <c r="O483" s="142"/>
      <c r="P483" s="143">
        <f>SUM(P484:P675)</f>
        <v>0</v>
      </c>
      <c r="Q483" s="142"/>
      <c r="R483" s="143">
        <f>SUM(R484:R675)</f>
        <v>1.0869175500000001</v>
      </c>
      <c r="S483" s="142"/>
      <c r="T483" s="144">
        <f>SUM(T484:T675)</f>
        <v>0</v>
      </c>
      <c r="AR483" s="137" t="s">
        <v>82</v>
      </c>
      <c r="AT483" s="145" t="s">
        <v>74</v>
      </c>
      <c r="AU483" s="145" t="s">
        <v>82</v>
      </c>
      <c r="AY483" s="137" t="s">
        <v>168</v>
      </c>
      <c r="BK483" s="146">
        <f>SUM(BK484:BK675)</f>
        <v>0</v>
      </c>
    </row>
    <row r="484" spans="1:65" s="2" customFormat="1" ht="24.2" customHeight="1">
      <c r="A484" s="33"/>
      <c r="B484" s="149"/>
      <c r="C484" s="150" t="s">
        <v>618</v>
      </c>
      <c r="D484" s="150" t="s">
        <v>170</v>
      </c>
      <c r="E484" s="151" t="s">
        <v>1649</v>
      </c>
      <c r="F484" s="152" t="s">
        <v>1650</v>
      </c>
      <c r="G484" s="153" t="s">
        <v>670</v>
      </c>
      <c r="H484" s="154">
        <v>1</v>
      </c>
      <c r="I484" s="155"/>
      <c r="J484" s="156">
        <f>ROUND(I484*H484,2)</f>
        <v>0</v>
      </c>
      <c r="K484" s="152" t="s">
        <v>187</v>
      </c>
      <c r="L484" s="34"/>
      <c r="M484" s="157" t="s">
        <v>1</v>
      </c>
      <c r="N484" s="158" t="s">
        <v>40</v>
      </c>
      <c r="O484" s="59"/>
      <c r="P484" s="159">
        <f>O484*H484</f>
        <v>0</v>
      </c>
      <c r="Q484" s="159">
        <v>0</v>
      </c>
      <c r="R484" s="159">
        <f>Q484*H484</f>
        <v>0</v>
      </c>
      <c r="S484" s="159">
        <v>0</v>
      </c>
      <c r="T484" s="160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1" t="s">
        <v>108</v>
      </c>
      <c r="AT484" s="161" t="s">
        <v>170</v>
      </c>
      <c r="AU484" s="161" t="s">
        <v>84</v>
      </c>
      <c r="AY484" s="18" t="s">
        <v>168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8" t="s">
        <v>82</v>
      </c>
      <c r="BK484" s="162">
        <f>ROUND(I484*H484,2)</f>
        <v>0</v>
      </c>
      <c r="BL484" s="18" t="s">
        <v>108</v>
      </c>
      <c r="BM484" s="161" t="s">
        <v>2060</v>
      </c>
    </row>
    <row r="485" spans="1:65" s="2" customFormat="1" ht="29.25">
      <c r="A485" s="33"/>
      <c r="B485" s="34"/>
      <c r="C485" s="33"/>
      <c r="D485" s="163" t="s">
        <v>175</v>
      </c>
      <c r="E485" s="33"/>
      <c r="F485" s="164" t="s">
        <v>1652</v>
      </c>
      <c r="G485" s="33"/>
      <c r="H485" s="33"/>
      <c r="I485" s="165"/>
      <c r="J485" s="33"/>
      <c r="K485" s="33"/>
      <c r="L485" s="34"/>
      <c r="M485" s="166"/>
      <c r="N485" s="167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175</v>
      </c>
      <c r="AU485" s="18" t="s">
        <v>84</v>
      </c>
    </row>
    <row r="486" spans="1:65" s="2" customFormat="1" ht="19.5">
      <c r="A486" s="33"/>
      <c r="B486" s="34"/>
      <c r="C486" s="33"/>
      <c r="D486" s="163" t="s">
        <v>177</v>
      </c>
      <c r="E486" s="33"/>
      <c r="F486" s="168" t="s">
        <v>1867</v>
      </c>
      <c r="G486" s="33"/>
      <c r="H486" s="33"/>
      <c r="I486" s="165"/>
      <c r="J486" s="33"/>
      <c r="K486" s="33"/>
      <c r="L486" s="34"/>
      <c r="M486" s="166"/>
      <c r="N486" s="167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177</v>
      </c>
      <c r="AU486" s="18" t="s">
        <v>84</v>
      </c>
    </row>
    <row r="487" spans="1:65" s="14" customFormat="1">
      <c r="B487" s="176"/>
      <c r="D487" s="163" t="s">
        <v>179</v>
      </c>
      <c r="E487" s="177" t="s">
        <v>1</v>
      </c>
      <c r="F487" s="178" t="s">
        <v>2061</v>
      </c>
      <c r="H487" s="179">
        <v>1</v>
      </c>
      <c r="I487" s="180"/>
      <c r="L487" s="176"/>
      <c r="M487" s="181"/>
      <c r="N487" s="182"/>
      <c r="O487" s="182"/>
      <c r="P487" s="182"/>
      <c r="Q487" s="182"/>
      <c r="R487" s="182"/>
      <c r="S487" s="182"/>
      <c r="T487" s="183"/>
      <c r="AT487" s="177" t="s">
        <v>179</v>
      </c>
      <c r="AU487" s="177" t="s">
        <v>84</v>
      </c>
      <c r="AV487" s="14" t="s">
        <v>84</v>
      </c>
      <c r="AW487" s="14" t="s">
        <v>31</v>
      </c>
      <c r="AX487" s="14" t="s">
        <v>82</v>
      </c>
      <c r="AY487" s="177" t="s">
        <v>168</v>
      </c>
    </row>
    <row r="488" spans="1:65" s="2" customFormat="1" ht="37.9" customHeight="1">
      <c r="A488" s="33"/>
      <c r="B488" s="149"/>
      <c r="C488" s="200" t="s">
        <v>623</v>
      </c>
      <c r="D488" s="200" t="s">
        <v>523</v>
      </c>
      <c r="E488" s="201" t="s">
        <v>1659</v>
      </c>
      <c r="F488" s="202" t="s">
        <v>2062</v>
      </c>
      <c r="G488" s="203" t="s">
        <v>670</v>
      </c>
      <c r="H488" s="204">
        <v>1</v>
      </c>
      <c r="I488" s="205"/>
      <c r="J488" s="206">
        <f>ROUND(I488*H488,2)</f>
        <v>0</v>
      </c>
      <c r="K488" s="202" t="s">
        <v>187</v>
      </c>
      <c r="L488" s="207"/>
      <c r="M488" s="208" t="s">
        <v>1</v>
      </c>
      <c r="N488" s="209" t="s">
        <v>40</v>
      </c>
      <c r="O488" s="59"/>
      <c r="P488" s="159">
        <f>O488*H488</f>
        <v>0</v>
      </c>
      <c r="Q488" s="159">
        <v>8.6999999999999994E-3</v>
      </c>
      <c r="R488" s="159">
        <f>Q488*H488</f>
        <v>8.6999999999999994E-3</v>
      </c>
      <c r="S488" s="159">
        <v>0</v>
      </c>
      <c r="T488" s="160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1" t="s">
        <v>244</v>
      </c>
      <c r="AT488" s="161" t="s">
        <v>523</v>
      </c>
      <c r="AU488" s="161" t="s">
        <v>84</v>
      </c>
      <c r="AY488" s="18" t="s">
        <v>168</v>
      </c>
      <c r="BE488" s="162">
        <f>IF(N488="základní",J488,0)</f>
        <v>0</v>
      </c>
      <c r="BF488" s="162">
        <f>IF(N488="snížená",J488,0)</f>
        <v>0</v>
      </c>
      <c r="BG488" s="162">
        <f>IF(N488="zákl. přenesená",J488,0)</f>
        <v>0</v>
      </c>
      <c r="BH488" s="162">
        <f>IF(N488="sníž. přenesená",J488,0)</f>
        <v>0</v>
      </c>
      <c r="BI488" s="162">
        <f>IF(N488="nulová",J488,0)</f>
        <v>0</v>
      </c>
      <c r="BJ488" s="18" t="s">
        <v>82</v>
      </c>
      <c r="BK488" s="162">
        <f>ROUND(I488*H488,2)</f>
        <v>0</v>
      </c>
      <c r="BL488" s="18" t="s">
        <v>108</v>
      </c>
      <c r="BM488" s="161" t="s">
        <v>2063</v>
      </c>
    </row>
    <row r="489" spans="1:65" s="2" customFormat="1" ht="19.5">
      <c r="A489" s="33"/>
      <c r="B489" s="34"/>
      <c r="C489" s="33"/>
      <c r="D489" s="163" t="s">
        <v>175</v>
      </c>
      <c r="E489" s="33"/>
      <c r="F489" s="164" t="s">
        <v>1660</v>
      </c>
      <c r="G489" s="33"/>
      <c r="H489" s="33"/>
      <c r="I489" s="165"/>
      <c r="J489" s="33"/>
      <c r="K489" s="33"/>
      <c r="L489" s="34"/>
      <c r="M489" s="166"/>
      <c r="N489" s="167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175</v>
      </c>
      <c r="AU489" s="18" t="s">
        <v>84</v>
      </c>
    </row>
    <row r="490" spans="1:65" s="2" customFormat="1" ht="24.2" customHeight="1">
      <c r="A490" s="33"/>
      <c r="B490" s="149"/>
      <c r="C490" s="150" t="s">
        <v>631</v>
      </c>
      <c r="D490" s="150" t="s">
        <v>170</v>
      </c>
      <c r="E490" s="151" t="s">
        <v>2064</v>
      </c>
      <c r="F490" s="152" t="s">
        <v>2065</v>
      </c>
      <c r="G490" s="153" t="s">
        <v>254</v>
      </c>
      <c r="H490" s="154">
        <v>36</v>
      </c>
      <c r="I490" s="155"/>
      <c r="J490" s="156">
        <f>ROUND(I490*H490,2)</f>
        <v>0</v>
      </c>
      <c r="K490" s="152" t="s">
        <v>187</v>
      </c>
      <c r="L490" s="34"/>
      <c r="M490" s="157" t="s">
        <v>1</v>
      </c>
      <c r="N490" s="158" t="s">
        <v>40</v>
      </c>
      <c r="O490" s="59"/>
      <c r="P490" s="159">
        <f>O490*H490</f>
        <v>0</v>
      </c>
      <c r="Q490" s="159">
        <v>0</v>
      </c>
      <c r="R490" s="159">
        <f>Q490*H490</f>
        <v>0</v>
      </c>
      <c r="S490" s="159">
        <v>0</v>
      </c>
      <c r="T490" s="160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1" t="s">
        <v>108</v>
      </c>
      <c r="AT490" s="161" t="s">
        <v>170</v>
      </c>
      <c r="AU490" s="161" t="s">
        <v>84</v>
      </c>
      <c r="AY490" s="18" t="s">
        <v>168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8" t="s">
        <v>82</v>
      </c>
      <c r="BK490" s="162">
        <f>ROUND(I490*H490,2)</f>
        <v>0</v>
      </c>
      <c r="BL490" s="18" t="s">
        <v>108</v>
      </c>
      <c r="BM490" s="161" t="s">
        <v>2066</v>
      </c>
    </row>
    <row r="491" spans="1:65" s="2" customFormat="1" ht="29.25">
      <c r="A491" s="33"/>
      <c r="B491" s="34"/>
      <c r="C491" s="33"/>
      <c r="D491" s="163" t="s">
        <v>175</v>
      </c>
      <c r="E491" s="33"/>
      <c r="F491" s="164" t="s">
        <v>2067</v>
      </c>
      <c r="G491" s="33"/>
      <c r="H491" s="33"/>
      <c r="I491" s="165"/>
      <c r="J491" s="33"/>
      <c r="K491" s="33"/>
      <c r="L491" s="34"/>
      <c r="M491" s="166"/>
      <c r="N491" s="167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175</v>
      </c>
      <c r="AU491" s="18" t="s">
        <v>84</v>
      </c>
    </row>
    <row r="492" spans="1:65" s="2" customFormat="1" ht="19.5">
      <c r="A492" s="33"/>
      <c r="B492" s="34"/>
      <c r="C492" s="33"/>
      <c r="D492" s="163" t="s">
        <v>177</v>
      </c>
      <c r="E492" s="33"/>
      <c r="F492" s="168" t="s">
        <v>1867</v>
      </c>
      <c r="G492" s="33"/>
      <c r="H492" s="33"/>
      <c r="I492" s="165"/>
      <c r="J492" s="33"/>
      <c r="K492" s="33"/>
      <c r="L492" s="34"/>
      <c r="M492" s="166"/>
      <c r="N492" s="167"/>
      <c r="O492" s="59"/>
      <c r="P492" s="59"/>
      <c r="Q492" s="59"/>
      <c r="R492" s="59"/>
      <c r="S492" s="59"/>
      <c r="T492" s="60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177</v>
      </c>
      <c r="AU492" s="18" t="s">
        <v>84</v>
      </c>
    </row>
    <row r="493" spans="1:65" s="14" customFormat="1">
      <c r="B493" s="176"/>
      <c r="D493" s="163" t="s">
        <v>179</v>
      </c>
      <c r="E493" s="177" t="s">
        <v>1</v>
      </c>
      <c r="F493" s="178" t="s">
        <v>2068</v>
      </c>
      <c r="H493" s="179">
        <v>26.8</v>
      </c>
      <c r="I493" s="180"/>
      <c r="L493" s="176"/>
      <c r="M493" s="181"/>
      <c r="N493" s="182"/>
      <c r="O493" s="182"/>
      <c r="P493" s="182"/>
      <c r="Q493" s="182"/>
      <c r="R493" s="182"/>
      <c r="S493" s="182"/>
      <c r="T493" s="183"/>
      <c r="AT493" s="177" t="s">
        <v>179</v>
      </c>
      <c r="AU493" s="177" t="s">
        <v>84</v>
      </c>
      <c r="AV493" s="14" t="s">
        <v>84</v>
      </c>
      <c r="AW493" s="14" t="s">
        <v>31</v>
      </c>
      <c r="AX493" s="14" t="s">
        <v>75</v>
      </c>
      <c r="AY493" s="177" t="s">
        <v>168</v>
      </c>
    </row>
    <row r="494" spans="1:65" s="14" customFormat="1">
      <c r="B494" s="176"/>
      <c r="D494" s="163" t="s">
        <v>179</v>
      </c>
      <c r="E494" s="177" t="s">
        <v>1</v>
      </c>
      <c r="F494" s="178" t="s">
        <v>2069</v>
      </c>
      <c r="H494" s="179">
        <v>9.1999999999999993</v>
      </c>
      <c r="I494" s="180"/>
      <c r="L494" s="176"/>
      <c r="M494" s="181"/>
      <c r="N494" s="182"/>
      <c r="O494" s="182"/>
      <c r="P494" s="182"/>
      <c r="Q494" s="182"/>
      <c r="R494" s="182"/>
      <c r="S494" s="182"/>
      <c r="T494" s="183"/>
      <c r="AT494" s="177" t="s">
        <v>179</v>
      </c>
      <c r="AU494" s="177" t="s">
        <v>84</v>
      </c>
      <c r="AV494" s="14" t="s">
        <v>84</v>
      </c>
      <c r="AW494" s="14" t="s">
        <v>31</v>
      </c>
      <c r="AX494" s="14" t="s">
        <v>75</v>
      </c>
      <c r="AY494" s="177" t="s">
        <v>168</v>
      </c>
    </row>
    <row r="495" spans="1:65" s="15" customFormat="1">
      <c r="B495" s="184"/>
      <c r="D495" s="163" t="s">
        <v>179</v>
      </c>
      <c r="E495" s="185" t="s">
        <v>1</v>
      </c>
      <c r="F495" s="186" t="s">
        <v>184</v>
      </c>
      <c r="H495" s="187">
        <v>36</v>
      </c>
      <c r="I495" s="188"/>
      <c r="L495" s="184"/>
      <c r="M495" s="189"/>
      <c r="N495" s="190"/>
      <c r="O495" s="190"/>
      <c r="P495" s="190"/>
      <c r="Q495" s="190"/>
      <c r="R495" s="190"/>
      <c r="S495" s="190"/>
      <c r="T495" s="191"/>
      <c r="AT495" s="185" t="s">
        <v>179</v>
      </c>
      <c r="AU495" s="185" t="s">
        <v>84</v>
      </c>
      <c r="AV495" s="15" t="s">
        <v>108</v>
      </c>
      <c r="AW495" s="15" t="s">
        <v>31</v>
      </c>
      <c r="AX495" s="15" t="s">
        <v>82</v>
      </c>
      <c r="AY495" s="185" t="s">
        <v>168</v>
      </c>
    </row>
    <row r="496" spans="1:65" s="2" customFormat="1" ht="24.2" customHeight="1">
      <c r="A496" s="33"/>
      <c r="B496" s="149"/>
      <c r="C496" s="200" t="s">
        <v>640</v>
      </c>
      <c r="D496" s="200" t="s">
        <v>523</v>
      </c>
      <c r="E496" s="201" t="s">
        <v>2070</v>
      </c>
      <c r="F496" s="202" t="s">
        <v>1965</v>
      </c>
      <c r="G496" s="203" t="s">
        <v>254</v>
      </c>
      <c r="H496" s="204">
        <v>37.799999999999997</v>
      </c>
      <c r="I496" s="205"/>
      <c r="J496" s="206">
        <f>ROUND(I496*H496,2)</f>
        <v>0</v>
      </c>
      <c r="K496" s="202" t="s">
        <v>187</v>
      </c>
      <c r="L496" s="207"/>
      <c r="M496" s="208" t="s">
        <v>1</v>
      </c>
      <c r="N496" s="209" t="s">
        <v>40</v>
      </c>
      <c r="O496" s="59"/>
      <c r="P496" s="159">
        <f>O496*H496</f>
        <v>0</v>
      </c>
      <c r="Q496" s="159">
        <v>2.7999999999999998E-4</v>
      </c>
      <c r="R496" s="159">
        <f>Q496*H496</f>
        <v>1.0583999999999998E-2</v>
      </c>
      <c r="S496" s="159">
        <v>0</v>
      </c>
      <c r="T496" s="160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1" t="s">
        <v>244</v>
      </c>
      <c r="AT496" s="161" t="s">
        <v>523</v>
      </c>
      <c r="AU496" s="161" t="s">
        <v>84</v>
      </c>
      <c r="AY496" s="18" t="s">
        <v>168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8" t="s">
        <v>82</v>
      </c>
      <c r="BK496" s="162">
        <f>ROUND(I496*H496,2)</f>
        <v>0</v>
      </c>
      <c r="BL496" s="18" t="s">
        <v>108</v>
      </c>
      <c r="BM496" s="161" t="s">
        <v>2071</v>
      </c>
    </row>
    <row r="497" spans="1:65" s="2" customFormat="1" ht="19.5">
      <c r="A497" s="33"/>
      <c r="B497" s="34"/>
      <c r="C497" s="33"/>
      <c r="D497" s="163" t="s">
        <v>175</v>
      </c>
      <c r="E497" s="33"/>
      <c r="F497" s="164" t="s">
        <v>1965</v>
      </c>
      <c r="G497" s="33"/>
      <c r="H497" s="33"/>
      <c r="I497" s="165"/>
      <c r="J497" s="33"/>
      <c r="K497" s="33"/>
      <c r="L497" s="34"/>
      <c r="M497" s="166"/>
      <c r="N497" s="167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175</v>
      </c>
      <c r="AU497" s="18" t="s">
        <v>84</v>
      </c>
    </row>
    <row r="498" spans="1:65" s="14" customFormat="1">
      <c r="B498" s="176"/>
      <c r="D498" s="163" t="s">
        <v>179</v>
      </c>
      <c r="F498" s="178" t="s">
        <v>2072</v>
      </c>
      <c r="H498" s="179">
        <v>37.799999999999997</v>
      </c>
      <c r="I498" s="180"/>
      <c r="L498" s="176"/>
      <c r="M498" s="181"/>
      <c r="N498" s="182"/>
      <c r="O498" s="182"/>
      <c r="P498" s="182"/>
      <c r="Q498" s="182"/>
      <c r="R498" s="182"/>
      <c r="S498" s="182"/>
      <c r="T498" s="183"/>
      <c r="AT498" s="177" t="s">
        <v>179</v>
      </c>
      <c r="AU498" s="177" t="s">
        <v>84</v>
      </c>
      <c r="AV498" s="14" t="s">
        <v>84</v>
      </c>
      <c r="AW498" s="14" t="s">
        <v>3</v>
      </c>
      <c r="AX498" s="14" t="s">
        <v>82</v>
      </c>
      <c r="AY498" s="177" t="s">
        <v>168</v>
      </c>
    </row>
    <row r="499" spans="1:65" s="2" customFormat="1" ht="24.2" customHeight="1">
      <c r="A499" s="33"/>
      <c r="B499" s="149"/>
      <c r="C499" s="150" t="s">
        <v>651</v>
      </c>
      <c r="D499" s="150" t="s">
        <v>170</v>
      </c>
      <c r="E499" s="151" t="s">
        <v>2073</v>
      </c>
      <c r="F499" s="152" t="s">
        <v>2074</v>
      </c>
      <c r="G499" s="153" t="s">
        <v>254</v>
      </c>
      <c r="H499" s="154">
        <v>8.1</v>
      </c>
      <c r="I499" s="155"/>
      <c r="J499" s="156">
        <f>ROUND(I499*H499,2)</f>
        <v>0</v>
      </c>
      <c r="K499" s="152" t="s">
        <v>187</v>
      </c>
      <c r="L499" s="34"/>
      <c r="M499" s="157" t="s">
        <v>1</v>
      </c>
      <c r="N499" s="158" t="s">
        <v>40</v>
      </c>
      <c r="O499" s="59"/>
      <c r="P499" s="159">
        <f>O499*H499</f>
        <v>0</v>
      </c>
      <c r="Q499" s="159">
        <v>0</v>
      </c>
      <c r="R499" s="159">
        <f>Q499*H499</f>
        <v>0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108</v>
      </c>
      <c r="AT499" s="161" t="s">
        <v>170</v>
      </c>
      <c r="AU499" s="161" t="s">
        <v>84</v>
      </c>
      <c r="AY499" s="18" t="s">
        <v>168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82</v>
      </c>
      <c r="BK499" s="162">
        <f>ROUND(I499*H499,2)</f>
        <v>0</v>
      </c>
      <c r="BL499" s="18" t="s">
        <v>108</v>
      </c>
      <c r="BM499" s="161" t="s">
        <v>2075</v>
      </c>
    </row>
    <row r="500" spans="1:65" s="2" customFormat="1" ht="29.25">
      <c r="A500" s="33"/>
      <c r="B500" s="34"/>
      <c r="C500" s="33"/>
      <c r="D500" s="163" t="s">
        <v>175</v>
      </c>
      <c r="E500" s="33"/>
      <c r="F500" s="164" t="s">
        <v>2076</v>
      </c>
      <c r="G500" s="33"/>
      <c r="H500" s="33"/>
      <c r="I500" s="165"/>
      <c r="J500" s="33"/>
      <c r="K500" s="33"/>
      <c r="L500" s="34"/>
      <c r="M500" s="166"/>
      <c r="N500" s="167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8" t="s">
        <v>175</v>
      </c>
      <c r="AU500" s="18" t="s">
        <v>84</v>
      </c>
    </row>
    <row r="501" spans="1:65" s="2" customFormat="1" ht="19.5">
      <c r="A501" s="33"/>
      <c r="B501" s="34"/>
      <c r="C501" s="33"/>
      <c r="D501" s="163" t="s">
        <v>177</v>
      </c>
      <c r="E501" s="33"/>
      <c r="F501" s="168" t="s">
        <v>1867</v>
      </c>
      <c r="G501" s="33"/>
      <c r="H501" s="33"/>
      <c r="I501" s="165"/>
      <c r="J501" s="33"/>
      <c r="K501" s="33"/>
      <c r="L501" s="34"/>
      <c r="M501" s="166"/>
      <c r="N501" s="167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177</v>
      </c>
      <c r="AU501" s="18" t="s">
        <v>84</v>
      </c>
    </row>
    <row r="502" spans="1:65" s="14" customFormat="1">
      <c r="B502" s="176"/>
      <c r="D502" s="163" t="s">
        <v>179</v>
      </c>
      <c r="E502" s="177" t="s">
        <v>1</v>
      </c>
      <c r="F502" s="178" t="s">
        <v>2077</v>
      </c>
      <c r="H502" s="179">
        <v>8.1</v>
      </c>
      <c r="I502" s="180"/>
      <c r="L502" s="176"/>
      <c r="M502" s="181"/>
      <c r="N502" s="182"/>
      <c r="O502" s="182"/>
      <c r="P502" s="182"/>
      <c r="Q502" s="182"/>
      <c r="R502" s="182"/>
      <c r="S502" s="182"/>
      <c r="T502" s="183"/>
      <c r="AT502" s="177" t="s">
        <v>179</v>
      </c>
      <c r="AU502" s="177" t="s">
        <v>84</v>
      </c>
      <c r="AV502" s="14" t="s">
        <v>84</v>
      </c>
      <c r="AW502" s="14" t="s">
        <v>31</v>
      </c>
      <c r="AX502" s="14" t="s">
        <v>82</v>
      </c>
      <c r="AY502" s="177" t="s">
        <v>168</v>
      </c>
    </row>
    <row r="503" spans="1:65" s="2" customFormat="1" ht="24.2" customHeight="1">
      <c r="A503" s="33"/>
      <c r="B503" s="149"/>
      <c r="C503" s="200" t="s">
        <v>667</v>
      </c>
      <c r="D503" s="200" t="s">
        <v>523</v>
      </c>
      <c r="E503" s="201" t="s">
        <v>2078</v>
      </c>
      <c r="F503" s="202" t="s">
        <v>2079</v>
      </c>
      <c r="G503" s="203" t="s">
        <v>254</v>
      </c>
      <c r="H503" s="204">
        <v>8.5050000000000008</v>
      </c>
      <c r="I503" s="205"/>
      <c r="J503" s="206">
        <f>ROUND(I503*H503,2)</f>
        <v>0</v>
      </c>
      <c r="K503" s="202" t="s">
        <v>187</v>
      </c>
      <c r="L503" s="207"/>
      <c r="M503" s="208" t="s">
        <v>1</v>
      </c>
      <c r="N503" s="209" t="s">
        <v>40</v>
      </c>
      <c r="O503" s="59"/>
      <c r="P503" s="159">
        <f>O503*H503</f>
        <v>0</v>
      </c>
      <c r="Q503" s="159">
        <v>6.7000000000000002E-4</v>
      </c>
      <c r="R503" s="159">
        <f>Q503*H503</f>
        <v>5.6983500000000005E-3</v>
      </c>
      <c r="S503" s="159">
        <v>0</v>
      </c>
      <c r="T503" s="160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1" t="s">
        <v>244</v>
      </c>
      <c r="AT503" s="161" t="s">
        <v>523</v>
      </c>
      <c r="AU503" s="161" t="s">
        <v>84</v>
      </c>
      <c r="AY503" s="18" t="s">
        <v>168</v>
      </c>
      <c r="BE503" s="162">
        <f>IF(N503="základní",J503,0)</f>
        <v>0</v>
      </c>
      <c r="BF503" s="162">
        <f>IF(N503="snížená",J503,0)</f>
        <v>0</v>
      </c>
      <c r="BG503" s="162">
        <f>IF(N503="zákl. přenesená",J503,0)</f>
        <v>0</v>
      </c>
      <c r="BH503" s="162">
        <f>IF(N503="sníž. přenesená",J503,0)</f>
        <v>0</v>
      </c>
      <c r="BI503" s="162">
        <f>IF(N503="nulová",J503,0)</f>
        <v>0</v>
      </c>
      <c r="BJ503" s="18" t="s">
        <v>82</v>
      </c>
      <c r="BK503" s="162">
        <f>ROUND(I503*H503,2)</f>
        <v>0</v>
      </c>
      <c r="BL503" s="18" t="s">
        <v>108</v>
      </c>
      <c r="BM503" s="161" t="s">
        <v>2080</v>
      </c>
    </row>
    <row r="504" spans="1:65" s="2" customFormat="1" ht="19.5">
      <c r="A504" s="33"/>
      <c r="B504" s="34"/>
      <c r="C504" s="33"/>
      <c r="D504" s="163" t="s">
        <v>175</v>
      </c>
      <c r="E504" s="33"/>
      <c r="F504" s="164" t="s">
        <v>2079</v>
      </c>
      <c r="G504" s="33"/>
      <c r="H504" s="33"/>
      <c r="I504" s="165"/>
      <c r="J504" s="33"/>
      <c r="K504" s="33"/>
      <c r="L504" s="34"/>
      <c r="M504" s="166"/>
      <c r="N504" s="167"/>
      <c r="O504" s="59"/>
      <c r="P504" s="59"/>
      <c r="Q504" s="59"/>
      <c r="R504" s="59"/>
      <c r="S504" s="59"/>
      <c r="T504" s="60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175</v>
      </c>
      <c r="AU504" s="18" t="s">
        <v>84</v>
      </c>
    </row>
    <row r="505" spans="1:65" s="14" customFormat="1">
      <c r="B505" s="176"/>
      <c r="D505" s="163" t="s">
        <v>179</v>
      </c>
      <c r="F505" s="178" t="s">
        <v>2081</v>
      </c>
      <c r="H505" s="179">
        <v>8.5050000000000008</v>
      </c>
      <c r="I505" s="180"/>
      <c r="L505" s="176"/>
      <c r="M505" s="181"/>
      <c r="N505" s="182"/>
      <c r="O505" s="182"/>
      <c r="P505" s="182"/>
      <c r="Q505" s="182"/>
      <c r="R505" s="182"/>
      <c r="S505" s="182"/>
      <c r="T505" s="183"/>
      <c r="AT505" s="177" t="s">
        <v>179</v>
      </c>
      <c r="AU505" s="177" t="s">
        <v>84</v>
      </c>
      <c r="AV505" s="14" t="s">
        <v>84</v>
      </c>
      <c r="AW505" s="14" t="s">
        <v>3</v>
      </c>
      <c r="AX505" s="14" t="s">
        <v>82</v>
      </c>
      <c r="AY505" s="177" t="s">
        <v>168</v>
      </c>
    </row>
    <row r="506" spans="1:65" s="2" customFormat="1" ht="24.2" customHeight="1">
      <c r="A506" s="33"/>
      <c r="B506" s="149"/>
      <c r="C506" s="150" t="s">
        <v>675</v>
      </c>
      <c r="D506" s="150" t="s">
        <v>170</v>
      </c>
      <c r="E506" s="151" t="s">
        <v>2082</v>
      </c>
      <c r="F506" s="152" t="s">
        <v>2083</v>
      </c>
      <c r="G506" s="153" t="s">
        <v>254</v>
      </c>
      <c r="H506" s="154">
        <v>7.8</v>
      </c>
      <c r="I506" s="155"/>
      <c r="J506" s="156">
        <f>ROUND(I506*H506,2)</f>
        <v>0</v>
      </c>
      <c r="K506" s="152" t="s">
        <v>187</v>
      </c>
      <c r="L506" s="34"/>
      <c r="M506" s="157" t="s">
        <v>1</v>
      </c>
      <c r="N506" s="158" t="s">
        <v>40</v>
      </c>
      <c r="O506" s="59"/>
      <c r="P506" s="159">
        <f>O506*H506</f>
        <v>0</v>
      </c>
      <c r="Q506" s="159">
        <v>0</v>
      </c>
      <c r="R506" s="159">
        <f>Q506*H506</f>
        <v>0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108</v>
      </c>
      <c r="AT506" s="161" t="s">
        <v>170</v>
      </c>
      <c r="AU506" s="161" t="s">
        <v>84</v>
      </c>
      <c r="AY506" s="18" t="s">
        <v>168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82</v>
      </c>
      <c r="BK506" s="162">
        <f>ROUND(I506*H506,2)</f>
        <v>0</v>
      </c>
      <c r="BL506" s="18" t="s">
        <v>108</v>
      </c>
      <c r="BM506" s="161" t="s">
        <v>2084</v>
      </c>
    </row>
    <row r="507" spans="1:65" s="2" customFormat="1" ht="19.5">
      <c r="A507" s="33"/>
      <c r="B507" s="34"/>
      <c r="C507" s="33"/>
      <c r="D507" s="163" t="s">
        <v>175</v>
      </c>
      <c r="E507" s="33"/>
      <c r="F507" s="164" t="s">
        <v>2085</v>
      </c>
      <c r="G507" s="33"/>
      <c r="H507" s="33"/>
      <c r="I507" s="165"/>
      <c r="J507" s="33"/>
      <c r="K507" s="33"/>
      <c r="L507" s="34"/>
      <c r="M507" s="166"/>
      <c r="N507" s="167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175</v>
      </c>
      <c r="AU507" s="18" t="s">
        <v>84</v>
      </c>
    </row>
    <row r="508" spans="1:65" s="2" customFormat="1" ht="19.5">
      <c r="A508" s="33"/>
      <c r="B508" s="34"/>
      <c r="C508" s="33"/>
      <c r="D508" s="163" t="s">
        <v>177</v>
      </c>
      <c r="E508" s="33"/>
      <c r="F508" s="168" t="s">
        <v>1867</v>
      </c>
      <c r="G508" s="33"/>
      <c r="H508" s="33"/>
      <c r="I508" s="165"/>
      <c r="J508" s="33"/>
      <c r="K508" s="33"/>
      <c r="L508" s="34"/>
      <c r="M508" s="166"/>
      <c r="N508" s="167"/>
      <c r="O508" s="59"/>
      <c r="P508" s="59"/>
      <c r="Q508" s="59"/>
      <c r="R508" s="59"/>
      <c r="S508" s="59"/>
      <c r="T508" s="60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T508" s="18" t="s">
        <v>177</v>
      </c>
      <c r="AU508" s="18" t="s">
        <v>84</v>
      </c>
    </row>
    <row r="509" spans="1:65" s="14" customFormat="1">
      <c r="B509" s="176"/>
      <c r="D509" s="163" t="s">
        <v>179</v>
      </c>
      <c r="E509" s="177" t="s">
        <v>1</v>
      </c>
      <c r="F509" s="178" t="s">
        <v>2086</v>
      </c>
      <c r="H509" s="179">
        <v>7.8</v>
      </c>
      <c r="I509" s="180"/>
      <c r="L509" s="176"/>
      <c r="M509" s="181"/>
      <c r="N509" s="182"/>
      <c r="O509" s="182"/>
      <c r="P509" s="182"/>
      <c r="Q509" s="182"/>
      <c r="R509" s="182"/>
      <c r="S509" s="182"/>
      <c r="T509" s="183"/>
      <c r="AT509" s="177" t="s">
        <v>179</v>
      </c>
      <c r="AU509" s="177" t="s">
        <v>84</v>
      </c>
      <c r="AV509" s="14" t="s">
        <v>84</v>
      </c>
      <c r="AW509" s="14" t="s">
        <v>31</v>
      </c>
      <c r="AX509" s="14" t="s">
        <v>82</v>
      </c>
      <c r="AY509" s="177" t="s">
        <v>168</v>
      </c>
    </row>
    <row r="510" spans="1:65" s="2" customFormat="1" ht="24.2" customHeight="1">
      <c r="A510" s="33"/>
      <c r="B510" s="149"/>
      <c r="C510" s="200" t="s">
        <v>680</v>
      </c>
      <c r="D510" s="200" t="s">
        <v>523</v>
      </c>
      <c r="E510" s="201" t="s">
        <v>2087</v>
      </c>
      <c r="F510" s="202" t="s">
        <v>2088</v>
      </c>
      <c r="G510" s="203" t="s">
        <v>254</v>
      </c>
      <c r="H510" s="204">
        <v>8.19</v>
      </c>
      <c r="I510" s="205"/>
      <c r="J510" s="206">
        <f>ROUND(I510*H510,2)</f>
        <v>0</v>
      </c>
      <c r="K510" s="202" t="s">
        <v>187</v>
      </c>
      <c r="L510" s="207"/>
      <c r="M510" s="208" t="s">
        <v>1</v>
      </c>
      <c r="N510" s="209" t="s">
        <v>40</v>
      </c>
      <c r="O510" s="59"/>
      <c r="P510" s="159">
        <f>O510*H510</f>
        <v>0</v>
      </c>
      <c r="Q510" s="159">
        <v>1.06E-3</v>
      </c>
      <c r="R510" s="159">
        <f>Q510*H510</f>
        <v>8.6813999999999988E-3</v>
      </c>
      <c r="S510" s="159">
        <v>0</v>
      </c>
      <c r="T510" s="160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1" t="s">
        <v>244</v>
      </c>
      <c r="AT510" s="161" t="s">
        <v>523</v>
      </c>
      <c r="AU510" s="161" t="s">
        <v>84</v>
      </c>
      <c r="AY510" s="18" t="s">
        <v>168</v>
      </c>
      <c r="BE510" s="162">
        <f>IF(N510="základní",J510,0)</f>
        <v>0</v>
      </c>
      <c r="BF510" s="162">
        <f>IF(N510="snížená",J510,0)</f>
        <v>0</v>
      </c>
      <c r="BG510" s="162">
        <f>IF(N510="zákl. přenesená",J510,0)</f>
        <v>0</v>
      </c>
      <c r="BH510" s="162">
        <f>IF(N510="sníž. přenesená",J510,0)</f>
        <v>0</v>
      </c>
      <c r="BI510" s="162">
        <f>IF(N510="nulová",J510,0)</f>
        <v>0</v>
      </c>
      <c r="BJ510" s="18" t="s">
        <v>82</v>
      </c>
      <c r="BK510" s="162">
        <f>ROUND(I510*H510,2)</f>
        <v>0</v>
      </c>
      <c r="BL510" s="18" t="s">
        <v>108</v>
      </c>
      <c r="BM510" s="161" t="s">
        <v>2089</v>
      </c>
    </row>
    <row r="511" spans="1:65" s="2" customFormat="1">
      <c r="A511" s="33"/>
      <c r="B511" s="34"/>
      <c r="C511" s="33"/>
      <c r="D511" s="163" t="s">
        <v>175</v>
      </c>
      <c r="E511" s="33"/>
      <c r="F511" s="164" t="s">
        <v>2088</v>
      </c>
      <c r="G511" s="33"/>
      <c r="H511" s="33"/>
      <c r="I511" s="165"/>
      <c r="J511" s="33"/>
      <c r="K511" s="33"/>
      <c r="L511" s="34"/>
      <c r="M511" s="166"/>
      <c r="N511" s="167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175</v>
      </c>
      <c r="AU511" s="18" t="s">
        <v>84</v>
      </c>
    </row>
    <row r="512" spans="1:65" s="14" customFormat="1">
      <c r="B512" s="176"/>
      <c r="D512" s="163" t="s">
        <v>179</v>
      </c>
      <c r="F512" s="178" t="s">
        <v>2090</v>
      </c>
      <c r="H512" s="179">
        <v>8.19</v>
      </c>
      <c r="I512" s="180"/>
      <c r="L512" s="176"/>
      <c r="M512" s="181"/>
      <c r="N512" s="182"/>
      <c r="O512" s="182"/>
      <c r="P512" s="182"/>
      <c r="Q512" s="182"/>
      <c r="R512" s="182"/>
      <c r="S512" s="182"/>
      <c r="T512" s="183"/>
      <c r="AT512" s="177" t="s">
        <v>179</v>
      </c>
      <c r="AU512" s="177" t="s">
        <v>84</v>
      </c>
      <c r="AV512" s="14" t="s">
        <v>84</v>
      </c>
      <c r="AW512" s="14" t="s">
        <v>3</v>
      </c>
      <c r="AX512" s="14" t="s">
        <v>82</v>
      </c>
      <c r="AY512" s="177" t="s">
        <v>168</v>
      </c>
    </row>
    <row r="513" spans="1:65" s="2" customFormat="1" ht="24.2" customHeight="1">
      <c r="A513" s="33"/>
      <c r="B513" s="149"/>
      <c r="C513" s="150" t="s">
        <v>684</v>
      </c>
      <c r="D513" s="150" t="s">
        <v>170</v>
      </c>
      <c r="E513" s="151" t="s">
        <v>1704</v>
      </c>
      <c r="F513" s="152" t="s">
        <v>1705</v>
      </c>
      <c r="G513" s="153" t="s">
        <v>254</v>
      </c>
      <c r="H513" s="154">
        <v>3.5</v>
      </c>
      <c r="I513" s="155"/>
      <c r="J513" s="156">
        <f>ROUND(I513*H513,2)</f>
        <v>0</v>
      </c>
      <c r="K513" s="152" t="s">
        <v>187</v>
      </c>
      <c r="L513" s="34"/>
      <c r="M513" s="157" t="s">
        <v>1</v>
      </c>
      <c r="N513" s="158" t="s">
        <v>40</v>
      </c>
      <c r="O513" s="59"/>
      <c r="P513" s="159">
        <f>O513*H513</f>
        <v>0</v>
      </c>
      <c r="Q513" s="159">
        <v>0</v>
      </c>
      <c r="R513" s="159">
        <f>Q513*H513</f>
        <v>0</v>
      </c>
      <c r="S513" s="159">
        <v>0</v>
      </c>
      <c r="T513" s="160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1" t="s">
        <v>108</v>
      </c>
      <c r="AT513" s="161" t="s">
        <v>170</v>
      </c>
      <c r="AU513" s="161" t="s">
        <v>84</v>
      </c>
      <c r="AY513" s="18" t="s">
        <v>168</v>
      </c>
      <c r="BE513" s="162">
        <f>IF(N513="základní",J513,0)</f>
        <v>0</v>
      </c>
      <c r="BF513" s="162">
        <f>IF(N513="snížená",J513,0)</f>
        <v>0</v>
      </c>
      <c r="BG513" s="162">
        <f>IF(N513="zákl. přenesená",J513,0)</f>
        <v>0</v>
      </c>
      <c r="BH513" s="162">
        <f>IF(N513="sníž. přenesená",J513,0)</f>
        <v>0</v>
      </c>
      <c r="BI513" s="162">
        <f>IF(N513="nulová",J513,0)</f>
        <v>0</v>
      </c>
      <c r="BJ513" s="18" t="s">
        <v>82</v>
      </c>
      <c r="BK513" s="162">
        <f>ROUND(I513*H513,2)</f>
        <v>0</v>
      </c>
      <c r="BL513" s="18" t="s">
        <v>108</v>
      </c>
      <c r="BM513" s="161" t="s">
        <v>2091</v>
      </c>
    </row>
    <row r="514" spans="1:65" s="2" customFormat="1" ht="29.25">
      <c r="A514" s="33"/>
      <c r="B514" s="34"/>
      <c r="C514" s="33"/>
      <c r="D514" s="163" t="s">
        <v>175</v>
      </c>
      <c r="E514" s="33"/>
      <c r="F514" s="164" t="s">
        <v>1707</v>
      </c>
      <c r="G514" s="33"/>
      <c r="H514" s="33"/>
      <c r="I514" s="165"/>
      <c r="J514" s="33"/>
      <c r="K514" s="33"/>
      <c r="L514" s="34"/>
      <c r="M514" s="166"/>
      <c r="N514" s="167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175</v>
      </c>
      <c r="AU514" s="18" t="s">
        <v>84</v>
      </c>
    </row>
    <row r="515" spans="1:65" s="2" customFormat="1" ht="19.5">
      <c r="A515" s="33"/>
      <c r="B515" s="34"/>
      <c r="C515" s="33"/>
      <c r="D515" s="163" t="s">
        <v>177</v>
      </c>
      <c r="E515" s="33"/>
      <c r="F515" s="168" t="s">
        <v>1867</v>
      </c>
      <c r="G515" s="33"/>
      <c r="H515" s="33"/>
      <c r="I515" s="165"/>
      <c r="J515" s="33"/>
      <c r="K515" s="33"/>
      <c r="L515" s="34"/>
      <c r="M515" s="166"/>
      <c r="N515" s="167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T515" s="18" t="s">
        <v>177</v>
      </c>
      <c r="AU515" s="18" t="s">
        <v>84</v>
      </c>
    </row>
    <row r="516" spans="1:65" s="14" customFormat="1">
      <c r="B516" s="176"/>
      <c r="D516" s="163" t="s">
        <v>179</v>
      </c>
      <c r="E516" s="177" t="s">
        <v>1</v>
      </c>
      <c r="F516" s="178" t="s">
        <v>2092</v>
      </c>
      <c r="H516" s="179">
        <v>3.5</v>
      </c>
      <c r="I516" s="180"/>
      <c r="L516" s="176"/>
      <c r="M516" s="181"/>
      <c r="N516" s="182"/>
      <c r="O516" s="182"/>
      <c r="P516" s="182"/>
      <c r="Q516" s="182"/>
      <c r="R516" s="182"/>
      <c r="S516" s="182"/>
      <c r="T516" s="183"/>
      <c r="AT516" s="177" t="s">
        <v>179</v>
      </c>
      <c r="AU516" s="177" t="s">
        <v>84</v>
      </c>
      <c r="AV516" s="14" t="s">
        <v>84</v>
      </c>
      <c r="AW516" s="14" t="s">
        <v>31</v>
      </c>
      <c r="AX516" s="14" t="s">
        <v>82</v>
      </c>
      <c r="AY516" s="177" t="s">
        <v>168</v>
      </c>
    </row>
    <row r="517" spans="1:65" s="2" customFormat="1" ht="24.2" customHeight="1">
      <c r="A517" s="33"/>
      <c r="B517" s="149"/>
      <c r="C517" s="200" t="s">
        <v>689</v>
      </c>
      <c r="D517" s="200" t="s">
        <v>523</v>
      </c>
      <c r="E517" s="201" t="s">
        <v>2093</v>
      </c>
      <c r="F517" s="202" t="s">
        <v>2094</v>
      </c>
      <c r="G517" s="203" t="s">
        <v>254</v>
      </c>
      <c r="H517" s="204">
        <v>3.6749999999999998</v>
      </c>
      <c r="I517" s="205"/>
      <c r="J517" s="206">
        <f>ROUND(I517*H517,2)</f>
        <v>0</v>
      </c>
      <c r="K517" s="202" t="s">
        <v>187</v>
      </c>
      <c r="L517" s="207"/>
      <c r="M517" s="208" t="s">
        <v>1</v>
      </c>
      <c r="N517" s="209" t="s">
        <v>40</v>
      </c>
      <c r="O517" s="59"/>
      <c r="P517" s="159">
        <f>O517*H517</f>
        <v>0</v>
      </c>
      <c r="Q517" s="159">
        <v>3.1800000000000001E-3</v>
      </c>
      <c r="R517" s="159">
        <f>Q517*H517</f>
        <v>1.1686499999999999E-2</v>
      </c>
      <c r="S517" s="159">
        <v>0</v>
      </c>
      <c r="T517" s="160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1" t="s">
        <v>244</v>
      </c>
      <c r="AT517" s="161" t="s">
        <v>523</v>
      </c>
      <c r="AU517" s="161" t="s">
        <v>84</v>
      </c>
      <c r="AY517" s="18" t="s">
        <v>168</v>
      </c>
      <c r="BE517" s="162">
        <f>IF(N517="základní",J517,0)</f>
        <v>0</v>
      </c>
      <c r="BF517" s="162">
        <f>IF(N517="snížená",J517,0)</f>
        <v>0</v>
      </c>
      <c r="BG517" s="162">
        <f>IF(N517="zákl. přenesená",J517,0)</f>
        <v>0</v>
      </c>
      <c r="BH517" s="162">
        <f>IF(N517="sníž. přenesená",J517,0)</f>
        <v>0</v>
      </c>
      <c r="BI517" s="162">
        <f>IF(N517="nulová",J517,0)</f>
        <v>0</v>
      </c>
      <c r="BJ517" s="18" t="s">
        <v>82</v>
      </c>
      <c r="BK517" s="162">
        <f>ROUND(I517*H517,2)</f>
        <v>0</v>
      </c>
      <c r="BL517" s="18" t="s">
        <v>108</v>
      </c>
      <c r="BM517" s="161" t="s">
        <v>2095</v>
      </c>
    </row>
    <row r="518" spans="1:65" s="2" customFormat="1" ht="19.5">
      <c r="A518" s="33"/>
      <c r="B518" s="34"/>
      <c r="C518" s="33"/>
      <c r="D518" s="163" t="s">
        <v>175</v>
      </c>
      <c r="E518" s="33"/>
      <c r="F518" s="164" t="s">
        <v>2094</v>
      </c>
      <c r="G518" s="33"/>
      <c r="H518" s="33"/>
      <c r="I518" s="165"/>
      <c r="J518" s="33"/>
      <c r="K518" s="33"/>
      <c r="L518" s="34"/>
      <c r="M518" s="166"/>
      <c r="N518" s="167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175</v>
      </c>
      <c r="AU518" s="18" t="s">
        <v>84</v>
      </c>
    </row>
    <row r="519" spans="1:65" s="14" customFormat="1">
      <c r="B519" s="176"/>
      <c r="D519" s="163" t="s">
        <v>179</v>
      </c>
      <c r="F519" s="178" t="s">
        <v>2096</v>
      </c>
      <c r="H519" s="179">
        <v>3.6749999999999998</v>
      </c>
      <c r="I519" s="180"/>
      <c r="L519" s="176"/>
      <c r="M519" s="181"/>
      <c r="N519" s="182"/>
      <c r="O519" s="182"/>
      <c r="P519" s="182"/>
      <c r="Q519" s="182"/>
      <c r="R519" s="182"/>
      <c r="S519" s="182"/>
      <c r="T519" s="183"/>
      <c r="AT519" s="177" t="s">
        <v>179</v>
      </c>
      <c r="AU519" s="177" t="s">
        <v>84</v>
      </c>
      <c r="AV519" s="14" t="s">
        <v>84</v>
      </c>
      <c r="AW519" s="14" t="s">
        <v>3</v>
      </c>
      <c r="AX519" s="14" t="s">
        <v>82</v>
      </c>
      <c r="AY519" s="177" t="s">
        <v>168</v>
      </c>
    </row>
    <row r="520" spans="1:65" s="2" customFormat="1" ht="24.2" customHeight="1">
      <c r="A520" s="33"/>
      <c r="B520" s="149"/>
      <c r="C520" s="150" t="s">
        <v>693</v>
      </c>
      <c r="D520" s="150" t="s">
        <v>170</v>
      </c>
      <c r="E520" s="151" t="s">
        <v>2097</v>
      </c>
      <c r="F520" s="152" t="s">
        <v>2098</v>
      </c>
      <c r="G520" s="153" t="s">
        <v>670</v>
      </c>
      <c r="H520" s="154">
        <v>5</v>
      </c>
      <c r="I520" s="155"/>
      <c r="J520" s="156">
        <f>ROUND(I520*H520,2)</f>
        <v>0</v>
      </c>
      <c r="K520" s="152" t="s">
        <v>187</v>
      </c>
      <c r="L520" s="34"/>
      <c r="M520" s="157" t="s">
        <v>1</v>
      </c>
      <c r="N520" s="158" t="s">
        <v>40</v>
      </c>
      <c r="O520" s="59"/>
      <c r="P520" s="159">
        <f>O520*H520</f>
        <v>0</v>
      </c>
      <c r="Q520" s="159">
        <v>0</v>
      </c>
      <c r="R520" s="159">
        <f>Q520*H520</f>
        <v>0</v>
      </c>
      <c r="S520" s="159">
        <v>0</v>
      </c>
      <c r="T520" s="160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1" t="s">
        <v>108</v>
      </c>
      <c r="AT520" s="161" t="s">
        <v>170</v>
      </c>
      <c r="AU520" s="161" t="s">
        <v>84</v>
      </c>
      <c r="AY520" s="18" t="s">
        <v>168</v>
      </c>
      <c r="BE520" s="162">
        <f>IF(N520="základní",J520,0)</f>
        <v>0</v>
      </c>
      <c r="BF520" s="162">
        <f>IF(N520="snížená",J520,0)</f>
        <v>0</v>
      </c>
      <c r="BG520" s="162">
        <f>IF(N520="zákl. přenesená",J520,0)</f>
        <v>0</v>
      </c>
      <c r="BH520" s="162">
        <f>IF(N520="sníž. přenesená",J520,0)</f>
        <v>0</v>
      </c>
      <c r="BI520" s="162">
        <f>IF(N520="nulová",J520,0)</f>
        <v>0</v>
      </c>
      <c r="BJ520" s="18" t="s">
        <v>82</v>
      </c>
      <c r="BK520" s="162">
        <f>ROUND(I520*H520,2)</f>
        <v>0</v>
      </c>
      <c r="BL520" s="18" t="s">
        <v>108</v>
      </c>
      <c r="BM520" s="161" t="s">
        <v>2099</v>
      </c>
    </row>
    <row r="521" spans="1:65" s="2" customFormat="1" ht="19.5">
      <c r="A521" s="33"/>
      <c r="B521" s="34"/>
      <c r="C521" s="33"/>
      <c r="D521" s="163" t="s">
        <v>175</v>
      </c>
      <c r="E521" s="33"/>
      <c r="F521" s="164" t="s">
        <v>2100</v>
      </c>
      <c r="G521" s="33"/>
      <c r="H521" s="33"/>
      <c r="I521" s="165"/>
      <c r="J521" s="33"/>
      <c r="K521" s="33"/>
      <c r="L521" s="34"/>
      <c r="M521" s="166"/>
      <c r="N521" s="167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8" t="s">
        <v>175</v>
      </c>
      <c r="AU521" s="18" t="s">
        <v>84</v>
      </c>
    </row>
    <row r="522" spans="1:65" s="2" customFormat="1" ht="19.5">
      <c r="A522" s="33"/>
      <c r="B522" s="34"/>
      <c r="C522" s="33"/>
      <c r="D522" s="163" t="s">
        <v>177</v>
      </c>
      <c r="E522" s="33"/>
      <c r="F522" s="168" t="s">
        <v>1867</v>
      </c>
      <c r="G522" s="33"/>
      <c r="H522" s="33"/>
      <c r="I522" s="165"/>
      <c r="J522" s="33"/>
      <c r="K522" s="33"/>
      <c r="L522" s="34"/>
      <c r="M522" s="166"/>
      <c r="N522" s="167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177</v>
      </c>
      <c r="AU522" s="18" t="s">
        <v>84</v>
      </c>
    </row>
    <row r="523" spans="1:65" s="14" customFormat="1">
      <c r="B523" s="176"/>
      <c r="D523" s="163" t="s">
        <v>179</v>
      </c>
      <c r="E523" s="177" t="s">
        <v>1</v>
      </c>
      <c r="F523" s="178" t="s">
        <v>2061</v>
      </c>
      <c r="H523" s="179">
        <v>1</v>
      </c>
      <c r="I523" s="180"/>
      <c r="L523" s="176"/>
      <c r="M523" s="181"/>
      <c r="N523" s="182"/>
      <c r="O523" s="182"/>
      <c r="P523" s="182"/>
      <c r="Q523" s="182"/>
      <c r="R523" s="182"/>
      <c r="S523" s="182"/>
      <c r="T523" s="183"/>
      <c r="AT523" s="177" t="s">
        <v>179</v>
      </c>
      <c r="AU523" s="177" t="s">
        <v>84</v>
      </c>
      <c r="AV523" s="14" t="s">
        <v>84</v>
      </c>
      <c r="AW523" s="14" t="s">
        <v>31</v>
      </c>
      <c r="AX523" s="14" t="s">
        <v>75</v>
      </c>
      <c r="AY523" s="177" t="s">
        <v>168</v>
      </c>
    </row>
    <row r="524" spans="1:65" s="14" customFormat="1">
      <c r="B524" s="176"/>
      <c r="D524" s="163" t="s">
        <v>179</v>
      </c>
      <c r="E524" s="177" t="s">
        <v>1</v>
      </c>
      <c r="F524" s="178" t="s">
        <v>2101</v>
      </c>
      <c r="H524" s="179">
        <v>4</v>
      </c>
      <c r="I524" s="180"/>
      <c r="L524" s="176"/>
      <c r="M524" s="181"/>
      <c r="N524" s="182"/>
      <c r="O524" s="182"/>
      <c r="P524" s="182"/>
      <c r="Q524" s="182"/>
      <c r="R524" s="182"/>
      <c r="S524" s="182"/>
      <c r="T524" s="183"/>
      <c r="AT524" s="177" t="s">
        <v>179</v>
      </c>
      <c r="AU524" s="177" t="s">
        <v>84</v>
      </c>
      <c r="AV524" s="14" t="s">
        <v>84</v>
      </c>
      <c r="AW524" s="14" t="s">
        <v>31</v>
      </c>
      <c r="AX524" s="14" t="s">
        <v>75</v>
      </c>
      <c r="AY524" s="177" t="s">
        <v>168</v>
      </c>
    </row>
    <row r="525" spans="1:65" s="15" customFormat="1">
      <c r="B525" s="184"/>
      <c r="D525" s="163" t="s">
        <v>179</v>
      </c>
      <c r="E525" s="185" t="s">
        <v>1</v>
      </c>
      <c r="F525" s="186" t="s">
        <v>184</v>
      </c>
      <c r="H525" s="187">
        <v>5</v>
      </c>
      <c r="I525" s="188"/>
      <c r="L525" s="184"/>
      <c r="M525" s="189"/>
      <c r="N525" s="190"/>
      <c r="O525" s="190"/>
      <c r="P525" s="190"/>
      <c r="Q525" s="190"/>
      <c r="R525" s="190"/>
      <c r="S525" s="190"/>
      <c r="T525" s="191"/>
      <c r="AT525" s="185" t="s">
        <v>179</v>
      </c>
      <c r="AU525" s="185" t="s">
        <v>84</v>
      </c>
      <c r="AV525" s="15" t="s">
        <v>108</v>
      </c>
      <c r="AW525" s="15" t="s">
        <v>31</v>
      </c>
      <c r="AX525" s="15" t="s">
        <v>82</v>
      </c>
      <c r="AY525" s="185" t="s">
        <v>168</v>
      </c>
    </row>
    <row r="526" spans="1:65" s="2" customFormat="1" ht="24.2" customHeight="1">
      <c r="A526" s="33"/>
      <c r="B526" s="149"/>
      <c r="C526" s="200" t="s">
        <v>699</v>
      </c>
      <c r="D526" s="200" t="s">
        <v>523</v>
      </c>
      <c r="E526" s="201" t="s">
        <v>2102</v>
      </c>
      <c r="F526" s="202" t="s">
        <v>2103</v>
      </c>
      <c r="G526" s="203" t="s">
        <v>670</v>
      </c>
      <c r="H526" s="204">
        <v>1</v>
      </c>
      <c r="I526" s="205"/>
      <c r="J526" s="206">
        <f>ROUND(I526*H526,2)</f>
        <v>0</v>
      </c>
      <c r="K526" s="202" t="s">
        <v>1</v>
      </c>
      <c r="L526" s="207"/>
      <c r="M526" s="208" t="s">
        <v>1</v>
      </c>
      <c r="N526" s="209" t="s">
        <v>40</v>
      </c>
      <c r="O526" s="59"/>
      <c r="P526" s="159">
        <f>O526*H526</f>
        <v>0</v>
      </c>
      <c r="Q526" s="159">
        <v>1.6000000000000001E-4</v>
      </c>
      <c r="R526" s="159">
        <f>Q526*H526</f>
        <v>1.6000000000000001E-4</v>
      </c>
      <c r="S526" s="159">
        <v>0</v>
      </c>
      <c r="T526" s="160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1" t="s">
        <v>244</v>
      </c>
      <c r="AT526" s="161" t="s">
        <v>523</v>
      </c>
      <c r="AU526" s="161" t="s">
        <v>84</v>
      </c>
      <c r="AY526" s="18" t="s">
        <v>168</v>
      </c>
      <c r="BE526" s="162">
        <f>IF(N526="základní",J526,0)</f>
        <v>0</v>
      </c>
      <c r="BF526" s="162">
        <f>IF(N526="snížená",J526,0)</f>
        <v>0</v>
      </c>
      <c r="BG526" s="162">
        <f>IF(N526="zákl. přenesená",J526,0)</f>
        <v>0</v>
      </c>
      <c r="BH526" s="162">
        <f>IF(N526="sníž. přenesená",J526,0)</f>
        <v>0</v>
      </c>
      <c r="BI526" s="162">
        <f>IF(N526="nulová",J526,0)</f>
        <v>0</v>
      </c>
      <c r="BJ526" s="18" t="s">
        <v>82</v>
      </c>
      <c r="BK526" s="162">
        <f>ROUND(I526*H526,2)</f>
        <v>0</v>
      </c>
      <c r="BL526" s="18" t="s">
        <v>108</v>
      </c>
      <c r="BM526" s="161" t="s">
        <v>2104</v>
      </c>
    </row>
    <row r="527" spans="1:65" s="2" customFormat="1">
      <c r="A527" s="33"/>
      <c r="B527" s="34"/>
      <c r="C527" s="33"/>
      <c r="D527" s="163" t="s">
        <v>175</v>
      </c>
      <c r="E527" s="33"/>
      <c r="F527" s="164" t="s">
        <v>2103</v>
      </c>
      <c r="G527" s="33"/>
      <c r="H527" s="33"/>
      <c r="I527" s="165"/>
      <c r="J527" s="33"/>
      <c r="K527" s="33"/>
      <c r="L527" s="34"/>
      <c r="M527" s="166"/>
      <c r="N527" s="167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175</v>
      </c>
      <c r="AU527" s="18" t="s">
        <v>84</v>
      </c>
    </row>
    <row r="528" spans="1:65" s="14" customFormat="1">
      <c r="B528" s="176"/>
      <c r="D528" s="163" t="s">
        <v>179</v>
      </c>
      <c r="E528" s="177" t="s">
        <v>1</v>
      </c>
      <c r="F528" s="178" t="s">
        <v>2061</v>
      </c>
      <c r="H528" s="179">
        <v>1</v>
      </c>
      <c r="I528" s="180"/>
      <c r="L528" s="176"/>
      <c r="M528" s="181"/>
      <c r="N528" s="182"/>
      <c r="O528" s="182"/>
      <c r="P528" s="182"/>
      <c r="Q528" s="182"/>
      <c r="R528" s="182"/>
      <c r="S528" s="182"/>
      <c r="T528" s="183"/>
      <c r="AT528" s="177" t="s">
        <v>179</v>
      </c>
      <c r="AU528" s="177" t="s">
        <v>84</v>
      </c>
      <c r="AV528" s="14" t="s">
        <v>84</v>
      </c>
      <c r="AW528" s="14" t="s">
        <v>31</v>
      </c>
      <c r="AX528" s="14" t="s">
        <v>82</v>
      </c>
      <c r="AY528" s="177" t="s">
        <v>168</v>
      </c>
    </row>
    <row r="529" spans="1:65" s="2" customFormat="1" ht="24.2" customHeight="1">
      <c r="A529" s="33"/>
      <c r="B529" s="149"/>
      <c r="C529" s="200" t="s">
        <v>703</v>
      </c>
      <c r="D529" s="200" t="s">
        <v>523</v>
      </c>
      <c r="E529" s="201" t="s">
        <v>2105</v>
      </c>
      <c r="F529" s="202" t="s">
        <v>2106</v>
      </c>
      <c r="G529" s="203" t="s">
        <v>670</v>
      </c>
      <c r="H529" s="204">
        <v>2</v>
      </c>
      <c r="I529" s="205"/>
      <c r="J529" s="206">
        <f>ROUND(I529*H529,2)</f>
        <v>0</v>
      </c>
      <c r="K529" s="202" t="s">
        <v>1</v>
      </c>
      <c r="L529" s="207"/>
      <c r="M529" s="208" t="s">
        <v>1</v>
      </c>
      <c r="N529" s="209" t="s">
        <v>40</v>
      </c>
      <c r="O529" s="59"/>
      <c r="P529" s="159">
        <f>O529*H529</f>
        <v>0</v>
      </c>
      <c r="Q529" s="159">
        <v>1.6000000000000001E-4</v>
      </c>
      <c r="R529" s="159">
        <f>Q529*H529</f>
        <v>3.2000000000000003E-4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244</v>
      </c>
      <c r="AT529" s="161" t="s">
        <v>523</v>
      </c>
      <c r="AU529" s="161" t="s">
        <v>84</v>
      </c>
      <c r="AY529" s="18" t="s">
        <v>168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82</v>
      </c>
      <c r="BK529" s="162">
        <f>ROUND(I529*H529,2)</f>
        <v>0</v>
      </c>
      <c r="BL529" s="18" t="s">
        <v>108</v>
      </c>
      <c r="BM529" s="161" t="s">
        <v>2107</v>
      </c>
    </row>
    <row r="530" spans="1:65" s="2" customFormat="1">
      <c r="A530" s="33"/>
      <c r="B530" s="34"/>
      <c r="C530" s="33"/>
      <c r="D530" s="163" t="s">
        <v>175</v>
      </c>
      <c r="E530" s="33"/>
      <c r="F530" s="164" t="s">
        <v>2106</v>
      </c>
      <c r="G530" s="33"/>
      <c r="H530" s="33"/>
      <c r="I530" s="165"/>
      <c r="J530" s="33"/>
      <c r="K530" s="33"/>
      <c r="L530" s="34"/>
      <c r="M530" s="166"/>
      <c r="N530" s="167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175</v>
      </c>
      <c r="AU530" s="18" t="s">
        <v>84</v>
      </c>
    </row>
    <row r="531" spans="1:65" s="14" customFormat="1">
      <c r="B531" s="176"/>
      <c r="D531" s="163" t="s">
        <v>179</v>
      </c>
      <c r="E531" s="177" t="s">
        <v>1</v>
      </c>
      <c r="F531" s="178" t="s">
        <v>2108</v>
      </c>
      <c r="H531" s="179">
        <v>2</v>
      </c>
      <c r="I531" s="180"/>
      <c r="L531" s="176"/>
      <c r="M531" s="181"/>
      <c r="N531" s="182"/>
      <c r="O531" s="182"/>
      <c r="P531" s="182"/>
      <c r="Q531" s="182"/>
      <c r="R531" s="182"/>
      <c r="S531" s="182"/>
      <c r="T531" s="183"/>
      <c r="AT531" s="177" t="s">
        <v>179</v>
      </c>
      <c r="AU531" s="177" t="s">
        <v>84</v>
      </c>
      <c r="AV531" s="14" t="s">
        <v>84</v>
      </c>
      <c r="AW531" s="14" t="s">
        <v>31</v>
      </c>
      <c r="AX531" s="14" t="s">
        <v>82</v>
      </c>
      <c r="AY531" s="177" t="s">
        <v>168</v>
      </c>
    </row>
    <row r="532" spans="1:65" s="2" customFormat="1" ht="24.2" customHeight="1">
      <c r="A532" s="33"/>
      <c r="B532" s="149"/>
      <c r="C532" s="200" t="s">
        <v>712</v>
      </c>
      <c r="D532" s="200" t="s">
        <v>523</v>
      </c>
      <c r="E532" s="201" t="s">
        <v>2109</v>
      </c>
      <c r="F532" s="202" t="s">
        <v>2110</v>
      </c>
      <c r="G532" s="203" t="s">
        <v>670</v>
      </c>
      <c r="H532" s="204">
        <v>1</v>
      </c>
      <c r="I532" s="205"/>
      <c r="J532" s="206">
        <f>ROUND(I532*H532,2)</f>
        <v>0</v>
      </c>
      <c r="K532" s="202" t="s">
        <v>1</v>
      </c>
      <c r="L532" s="207"/>
      <c r="M532" s="208" t="s">
        <v>1</v>
      </c>
      <c r="N532" s="209" t="s">
        <v>40</v>
      </c>
      <c r="O532" s="59"/>
      <c r="P532" s="159">
        <f>O532*H532</f>
        <v>0</v>
      </c>
      <c r="Q532" s="159">
        <v>1.6000000000000001E-4</v>
      </c>
      <c r="R532" s="159">
        <f>Q532*H532</f>
        <v>1.6000000000000001E-4</v>
      </c>
      <c r="S532" s="159">
        <v>0</v>
      </c>
      <c r="T532" s="160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61" t="s">
        <v>244</v>
      </c>
      <c r="AT532" s="161" t="s">
        <v>523</v>
      </c>
      <c r="AU532" s="161" t="s">
        <v>84</v>
      </c>
      <c r="AY532" s="18" t="s">
        <v>168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8" t="s">
        <v>82</v>
      </c>
      <c r="BK532" s="162">
        <f>ROUND(I532*H532,2)</f>
        <v>0</v>
      </c>
      <c r="BL532" s="18" t="s">
        <v>108</v>
      </c>
      <c r="BM532" s="161" t="s">
        <v>2111</v>
      </c>
    </row>
    <row r="533" spans="1:65" s="2" customFormat="1">
      <c r="A533" s="33"/>
      <c r="B533" s="34"/>
      <c r="C533" s="33"/>
      <c r="D533" s="163" t="s">
        <v>175</v>
      </c>
      <c r="E533" s="33"/>
      <c r="F533" s="164" t="s">
        <v>2110</v>
      </c>
      <c r="G533" s="33"/>
      <c r="H533" s="33"/>
      <c r="I533" s="165"/>
      <c r="J533" s="33"/>
      <c r="K533" s="33"/>
      <c r="L533" s="34"/>
      <c r="M533" s="166"/>
      <c r="N533" s="167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8" t="s">
        <v>175</v>
      </c>
      <c r="AU533" s="18" t="s">
        <v>84</v>
      </c>
    </row>
    <row r="534" spans="1:65" s="14" customFormat="1">
      <c r="B534" s="176"/>
      <c r="D534" s="163" t="s">
        <v>179</v>
      </c>
      <c r="E534" s="177" t="s">
        <v>1</v>
      </c>
      <c r="F534" s="178" t="s">
        <v>2112</v>
      </c>
      <c r="H534" s="179">
        <v>1</v>
      </c>
      <c r="I534" s="180"/>
      <c r="L534" s="176"/>
      <c r="M534" s="181"/>
      <c r="N534" s="182"/>
      <c r="O534" s="182"/>
      <c r="P534" s="182"/>
      <c r="Q534" s="182"/>
      <c r="R534" s="182"/>
      <c r="S534" s="182"/>
      <c r="T534" s="183"/>
      <c r="AT534" s="177" t="s">
        <v>179</v>
      </c>
      <c r="AU534" s="177" t="s">
        <v>84</v>
      </c>
      <c r="AV534" s="14" t="s">
        <v>84</v>
      </c>
      <c r="AW534" s="14" t="s">
        <v>31</v>
      </c>
      <c r="AX534" s="14" t="s">
        <v>82</v>
      </c>
      <c r="AY534" s="177" t="s">
        <v>168</v>
      </c>
    </row>
    <row r="535" spans="1:65" s="2" customFormat="1" ht="24.2" customHeight="1">
      <c r="A535" s="33"/>
      <c r="B535" s="149"/>
      <c r="C535" s="200" t="s">
        <v>719</v>
      </c>
      <c r="D535" s="200" t="s">
        <v>523</v>
      </c>
      <c r="E535" s="201" t="s">
        <v>2113</v>
      </c>
      <c r="F535" s="202" t="s">
        <v>2114</v>
      </c>
      <c r="G535" s="203" t="s">
        <v>670</v>
      </c>
      <c r="H535" s="204">
        <v>1</v>
      </c>
      <c r="I535" s="205"/>
      <c r="J535" s="206">
        <f>ROUND(I535*H535,2)</f>
        <v>0</v>
      </c>
      <c r="K535" s="202" t="s">
        <v>1</v>
      </c>
      <c r="L535" s="207"/>
      <c r="M535" s="208" t="s">
        <v>1</v>
      </c>
      <c r="N535" s="209" t="s">
        <v>40</v>
      </c>
      <c r="O535" s="59"/>
      <c r="P535" s="159">
        <f>O535*H535</f>
        <v>0</v>
      </c>
      <c r="Q535" s="159">
        <v>1.6000000000000001E-4</v>
      </c>
      <c r="R535" s="159">
        <f>Q535*H535</f>
        <v>1.6000000000000001E-4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244</v>
      </c>
      <c r="AT535" s="161" t="s">
        <v>523</v>
      </c>
      <c r="AU535" s="161" t="s">
        <v>84</v>
      </c>
      <c r="AY535" s="18" t="s">
        <v>168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82</v>
      </c>
      <c r="BK535" s="162">
        <f>ROUND(I535*H535,2)</f>
        <v>0</v>
      </c>
      <c r="BL535" s="18" t="s">
        <v>108</v>
      </c>
      <c r="BM535" s="161" t="s">
        <v>2115</v>
      </c>
    </row>
    <row r="536" spans="1:65" s="2" customFormat="1">
      <c r="A536" s="33"/>
      <c r="B536" s="34"/>
      <c r="C536" s="33"/>
      <c r="D536" s="163" t="s">
        <v>175</v>
      </c>
      <c r="E536" s="33"/>
      <c r="F536" s="164" t="s">
        <v>2114</v>
      </c>
      <c r="G536" s="33"/>
      <c r="H536" s="33"/>
      <c r="I536" s="165"/>
      <c r="J536" s="33"/>
      <c r="K536" s="33"/>
      <c r="L536" s="34"/>
      <c r="M536" s="166"/>
      <c r="N536" s="167"/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T536" s="18" t="s">
        <v>175</v>
      </c>
      <c r="AU536" s="18" t="s">
        <v>84</v>
      </c>
    </row>
    <row r="537" spans="1:65" s="14" customFormat="1">
      <c r="B537" s="176"/>
      <c r="D537" s="163" t="s">
        <v>179</v>
      </c>
      <c r="E537" s="177" t="s">
        <v>1</v>
      </c>
      <c r="F537" s="178" t="s">
        <v>2112</v>
      </c>
      <c r="H537" s="179">
        <v>1</v>
      </c>
      <c r="I537" s="180"/>
      <c r="L537" s="176"/>
      <c r="M537" s="181"/>
      <c r="N537" s="182"/>
      <c r="O537" s="182"/>
      <c r="P537" s="182"/>
      <c r="Q537" s="182"/>
      <c r="R537" s="182"/>
      <c r="S537" s="182"/>
      <c r="T537" s="183"/>
      <c r="AT537" s="177" t="s">
        <v>179</v>
      </c>
      <c r="AU537" s="177" t="s">
        <v>84</v>
      </c>
      <c r="AV537" s="14" t="s">
        <v>84</v>
      </c>
      <c r="AW537" s="14" t="s">
        <v>31</v>
      </c>
      <c r="AX537" s="14" t="s">
        <v>82</v>
      </c>
      <c r="AY537" s="177" t="s">
        <v>168</v>
      </c>
    </row>
    <row r="538" spans="1:65" s="2" customFormat="1" ht="24.2" customHeight="1">
      <c r="A538" s="33"/>
      <c r="B538" s="149"/>
      <c r="C538" s="150" t="s">
        <v>725</v>
      </c>
      <c r="D538" s="150" t="s">
        <v>170</v>
      </c>
      <c r="E538" s="151" t="s">
        <v>2116</v>
      </c>
      <c r="F538" s="152" t="s">
        <v>2117</v>
      </c>
      <c r="G538" s="153" t="s">
        <v>670</v>
      </c>
      <c r="H538" s="154">
        <v>2</v>
      </c>
      <c r="I538" s="155"/>
      <c r="J538" s="156">
        <f>ROUND(I538*H538,2)</f>
        <v>0</v>
      </c>
      <c r="K538" s="152" t="s">
        <v>187</v>
      </c>
      <c r="L538" s="34"/>
      <c r="M538" s="157" t="s">
        <v>1</v>
      </c>
      <c r="N538" s="158" t="s">
        <v>40</v>
      </c>
      <c r="O538" s="59"/>
      <c r="P538" s="159">
        <f>O538*H538</f>
        <v>0</v>
      </c>
      <c r="Q538" s="159">
        <v>0</v>
      </c>
      <c r="R538" s="159">
        <f>Q538*H538</f>
        <v>0</v>
      </c>
      <c r="S538" s="159">
        <v>0</v>
      </c>
      <c r="T538" s="160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61" t="s">
        <v>108</v>
      </c>
      <c r="AT538" s="161" t="s">
        <v>170</v>
      </c>
      <c r="AU538" s="161" t="s">
        <v>84</v>
      </c>
      <c r="AY538" s="18" t="s">
        <v>168</v>
      </c>
      <c r="BE538" s="162">
        <f>IF(N538="základní",J538,0)</f>
        <v>0</v>
      </c>
      <c r="BF538" s="162">
        <f>IF(N538="snížená",J538,0)</f>
        <v>0</v>
      </c>
      <c r="BG538" s="162">
        <f>IF(N538="zákl. přenesená",J538,0)</f>
        <v>0</v>
      </c>
      <c r="BH538" s="162">
        <f>IF(N538="sníž. přenesená",J538,0)</f>
        <v>0</v>
      </c>
      <c r="BI538" s="162">
        <f>IF(N538="nulová",J538,0)</f>
        <v>0</v>
      </c>
      <c r="BJ538" s="18" t="s">
        <v>82</v>
      </c>
      <c r="BK538" s="162">
        <f>ROUND(I538*H538,2)</f>
        <v>0</v>
      </c>
      <c r="BL538" s="18" t="s">
        <v>108</v>
      </c>
      <c r="BM538" s="161" t="s">
        <v>2118</v>
      </c>
    </row>
    <row r="539" spans="1:65" s="2" customFormat="1" ht="19.5">
      <c r="A539" s="33"/>
      <c r="B539" s="34"/>
      <c r="C539" s="33"/>
      <c r="D539" s="163" t="s">
        <v>175</v>
      </c>
      <c r="E539" s="33"/>
      <c r="F539" s="164" t="s">
        <v>2119</v>
      </c>
      <c r="G539" s="33"/>
      <c r="H539" s="33"/>
      <c r="I539" s="165"/>
      <c r="J539" s="33"/>
      <c r="K539" s="33"/>
      <c r="L539" s="34"/>
      <c r="M539" s="166"/>
      <c r="N539" s="167"/>
      <c r="O539" s="59"/>
      <c r="P539" s="59"/>
      <c r="Q539" s="59"/>
      <c r="R539" s="59"/>
      <c r="S539" s="59"/>
      <c r="T539" s="60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T539" s="18" t="s">
        <v>175</v>
      </c>
      <c r="AU539" s="18" t="s">
        <v>84</v>
      </c>
    </row>
    <row r="540" spans="1:65" s="2" customFormat="1" ht="19.5">
      <c r="A540" s="33"/>
      <c r="B540" s="34"/>
      <c r="C540" s="33"/>
      <c r="D540" s="163" t="s">
        <v>177</v>
      </c>
      <c r="E540" s="33"/>
      <c r="F540" s="168" t="s">
        <v>1867</v>
      </c>
      <c r="G540" s="33"/>
      <c r="H540" s="33"/>
      <c r="I540" s="165"/>
      <c r="J540" s="33"/>
      <c r="K540" s="33"/>
      <c r="L540" s="34"/>
      <c r="M540" s="166"/>
      <c r="N540" s="167"/>
      <c r="O540" s="59"/>
      <c r="P540" s="59"/>
      <c r="Q540" s="59"/>
      <c r="R540" s="59"/>
      <c r="S540" s="59"/>
      <c r="T540" s="60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177</v>
      </c>
      <c r="AU540" s="18" t="s">
        <v>84</v>
      </c>
    </row>
    <row r="541" spans="1:65" s="14" customFormat="1">
      <c r="B541" s="176"/>
      <c r="D541" s="163" t="s">
        <v>179</v>
      </c>
      <c r="E541" s="177" t="s">
        <v>1</v>
      </c>
      <c r="F541" s="178" t="s">
        <v>2108</v>
      </c>
      <c r="H541" s="179">
        <v>2</v>
      </c>
      <c r="I541" s="180"/>
      <c r="L541" s="176"/>
      <c r="M541" s="181"/>
      <c r="N541" s="182"/>
      <c r="O541" s="182"/>
      <c r="P541" s="182"/>
      <c r="Q541" s="182"/>
      <c r="R541" s="182"/>
      <c r="S541" s="182"/>
      <c r="T541" s="183"/>
      <c r="AT541" s="177" t="s">
        <v>179</v>
      </c>
      <c r="AU541" s="177" t="s">
        <v>84</v>
      </c>
      <c r="AV541" s="14" t="s">
        <v>84</v>
      </c>
      <c r="AW541" s="14" t="s">
        <v>31</v>
      </c>
      <c r="AX541" s="14" t="s">
        <v>82</v>
      </c>
      <c r="AY541" s="177" t="s">
        <v>168</v>
      </c>
    </row>
    <row r="542" spans="1:65" s="2" customFormat="1" ht="24.2" customHeight="1">
      <c r="A542" s="33"/>
      <c r="B542" s="149"/>
      <c r="C542" s="200" t="s">
        <v>733</v>
      </c>
      <c r="D542" s="200" t="s">
        <v>523</v>
      </c>
      <c r="E542" s="201" t="s">
        <v>2120</v>
      </c>
      <c r="F542" s="202" t="s">
        <v>2121</v>
      </c>
      <c r="G542" s="203" t="s">
        <v>670</v>
      </c>
      <c r="H542" s="204">
        <v>2</v>
      </c>
      <c r="I542" s="205"/>
      <c r="J542" s="206">
        <f>ROUND(I542*H542,2)</f>
        <v>0</v>
      </c>
      <c r="K542" s="202" t="s">
        <v>1</v>
      </c>
      <c r="L542" s="207"/>
      <c r="M542" s="208" t="s">
        <v>1</v>
      </c>
      <c r="N542" s="209" t="s">
        <v>40</v>
      </c>
      <c r="O542" s="59"/>
      <c r="P542" s="159">
        <f>O542*H542</f>
        <v>0</v>
      </c>
      <c r="Q542" s="159">
        <v>4.8999999999999998E-4</v>
      </c>
      <c r="R542" s="159">
        <f>Q542*H542</f>
        <v>9.7999999999999997E-4</v>
      </c>
      <c r="S542" s="159">
        <v>0</v>
      </c>
      <c r="T542" s="160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61" t="s">
        <v>244</v>
      </c>
      <c r="AT542" s="161" t="s">
        <v>523</v>
      </c>
      <c r="AU542" s="161" t="s">
        <v>84</v>
      </c>
      <c r="AY542" s="18" t="s">
        <v>168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8" t="s">
        <v>82</v>
      </c>
      <c r="BK542" s="162">
        <f>ROUND(I542*H542,2)</f>
        <v>0</v>
      </c>
      <c r="BL542" s="18" t="s">
        <v>108</v>
      </c>
      <c r="BM542" s="161" t="s">
        <v>2122</v>
      </c>
    </row>
    <row r="543" spans="1:65" s="2" customFormat="1">
      <c r="A543" s="33"/>
      <c r="B543" s="34"/>
      <c r="C543" s="33"/>
      <c r="D543" s="163" t="s">
        <v>175</v>
      </c>
      <c r="E543" s="33"/>
      <c r="F543" s="164" t="s">
        <v>2121</v>
      </c>
      <c r="G543" s="33"/>
      <c r="H543" s="33"/>
      <c r="I543" s="165"/>
      <c r="J543" s="33"/>
      <c r="K543" s="33"/>
      <c r="L543" s="34"/>
      <c r="M543" s="166"/>
      <c r="N543" s="167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8" t="s">
        <v>175</v>
      </c>
      <c r="AU543" s="18" t="s">
        <v>84</v>
      </c>
    </row>
    <row r="544" spans="1:65" s="2" customFormat="1" ht="24.2" customHeight="1">
      <c r="A544" s="33"/>
      <c r="B544" s="149"/>
      <c r="C544" s="150" t="s">
        <v>740</v>
      </c>
      <c r="D544" s="150" t="s">
        <v>170</v>
      </c>
      <c r="E544" s="151" t="s">
        <v>2123</v>
      </c>
      <c r="F544" s="152" t="s">
        <v>2124</v>
      </c>
      <c r="G544" s="153" t="s">
        <v>670</v>
      </c>
      <c r="H544" s="154">
        <v>2</v>
      </c>
      <c r="I544" s="155"/>
      <c r="J544" s="156">
        <f>ROUND(I544*H544,2)</f>
        <v>0</v>
      </c>
      <c r="K544" s="152" t="s">
        <v>187</v>
      </c>
      <c r="L544" s="34"/>
      <c r="M544" s="157" t="s">
        <v>1</v>
      </c>
      <c r="N544" s="158" t="s">
        <v>40</v>
      </c>
      <c r="O544" s="59"/>
      <c r="P544" s="159">
        <f>O544*H544</f>
        <v>0</v>
      </c>
      <c r="Q544" s="159">
        <v>0</v>
      </c>
      <c r="R544" s="159">
        <f>Q544*H544</f>
        <v>0</v>
      </c>
      <c r="S544" s="159">
        <v>0</v>
      </c>
      <c r="T544" s="160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1" t="s">
        <v>108</v>
      </c>
      <c r="AT544" s="161" t="s">
        <v>170</v>
      </c>
      <c r="AU544" s="161" t="s">
        <v>84</v>
      </c>
      <c r="AY544" s="18" t="s">
        <v>168</v>
      </c>
      <c r="BE544" s="162">
        <f>IF(N544="základní",J544,0)</f>
        <v>0</v>
      </c>
      <c r="BF544" s="162">
        <f>IF(N544="snížená",J544,0)</f>
        <v>0</v>
      </c>
      <c r="BG544" s="162">
        <f>IF(N544="zákl. přenesená",J544,0)</f>
        <v>0</v>
      </c>
      <c r="BH544" s="162">
        <f>IF(N544="sníž. přenesená",J544,0)</f>
        <v>0</v>
      </c>
      <c r="BI544" s="162">
        <f>IF(N544="nulová",J544,0)</f>
        <v>0</v>
      </c>
      <c r="BJ544" s="18" t="s">
        <v>82</v>
      </c>
      <c r="BK544" s="162">
        <f>ROUND(I544*H544,2)</f>
        <v>0</v>
      </c>
      <c r="BL544" s="18" t="s">
        <v>108</v>
      </c>
      <c r="BM544" s="161" t="s">
        <v>2125</v>
      </c>
    </row>
    <row r="545" spans="1:65" s="2" customFormat="1" ht="19.5">
      <c r="A545" s="33"/>
      <c r="B545" s="34"/>
      <c r="C545" s="33"/>
      <c r="D545" s="163" t="s">
        <v>175</v>
      </c>
      <c r="E545" s="33"/>
      <c r="F545" s="164" t="s">
        <v>2126</v>
      </c>
      <c r="G545" s="33"/>
      <c r="H545" s="33"/>
      <c r="I545" s="165"/>
      <c r="J545" s="33"/>
      <c r="K545" s="33"/>
      <c r="L545" s="34"/>
      <c r="M545" s="166"/>
      <c r="N545" s="167"/>
      <c r="O545" s="59"/>
      <c r="P545" s="59"/>
      <c r="Q545" s="59"/>
      <c r="R545" s="59"/>
      <c r="S545" s="59"/>
      <c r="T545" s="60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T545" s="18" t="s">
        <v>175</v>
      </c>
      <c r="AU545" s="18" t="s">
        <v>84</v>
      </c>
    </row>
    <row r="546" spans="1:65" s="2" customFormat="1" ht="19.5">
      <c r="A546" s="33"/>
      <c r="B546" s="34"/>
      <c r="C546" s="33"/>
      <c r="D546" s="163" t="s">
        <v>177</v>
      </c>
      <c r="E546" s="33"/>
      <c r="F546" s="168" t="s">
        <v>1867</v>
      </c>
      <c r="G546" s="33"/>
      <c r="H546" s="33"/>
      <c r="I546" s="165"/>
      <c r="J546" s="33"/>
      <c r="K546" s="33"/>
      <c r="L546" s="34"/>
      <c r="M546" s="166"/>
      <c r="N546" s="167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T546" s="18" t="s">
        <v>177</v>
      </c>
      <c r="AU546" s="18" t="s">
        <v>84</v>
      </c>
    </row>
    <row r="547" spans="1:65" s="14" customFormat="1">
      <c r="B547" s="176"/>
      <c r="D547" s="163" t="s">
        <v>179</v>
      </c>
      <c r="E547" s="177" t="s">
        <v>1</v>
      </c>
      <c r="F547" s="178" t="s">
        <v>2108</v>
      </c>
      <c r="H547" s="179">
        <v>2</v>
      </c>
      <c r="I547" s="180"/>
      <c r="L547" s="176"/>
      <c r="M547" s="181"/>
      <c r="N547" s="182"/>
      <c r="O547" s="182"/>
      <c r="P547" s="182"/>
      <c r="Q547" s="182"/>
      <c r="R547" s="182"/>
      <c r="S547" s="182"/>
      <c r="T547" s="183"/>
      <c r="AT547" s="177" t="s">
        <v>179</v>
      </c>
      <c r="AU547" s="177" t="s">
        <v>84</v>
      </c>
      <c r="AV547" s="14" t="s">
        <v>84</v>
      </c>
      <c r="AW547" s="14" t="s">
        <v>31</v>
      </c>
      <c r="AX547" s="14" t="s">
        <v>82</v>
      </c>
      <c r="AY547" s="177" t="s">
        <v>168</v>
      </c>
    </row>
    <row r="548" spans="1:65" s="2" customFormat="1" ht="24.2" customHeight="1">
      <c r="A548" s="33"/>
      <c r="B548" s="149"/>
      <c r="C548" s="200" t="s">
        <v>751</v>
      </c>
      <c r="D548" s="200" t="s">
        <v>523</v>
      </c>
      <c r="E548" s="201" t="s">
        <v>2127</v>
      </c>
      <c r="F548" s="202" t="s">
        <v>2128</v>
      </c>
      <c r="G548" s="203" t="s">
        <v>670</v>
      </c>
      <c r="H548" s="204">
        <v>2</v>
      </c>
      <c r="I548" s="205"/>
      <c r="J548" s="206">
        <f>ROUND(I548*H548,2)</f>
        <v>0</v>
      </c>
      <c r="K548" s="202" t="s">
        <v>1</v>
      </c>
      <c r="L548" s="207"/>
      <c r="M548" s="208" t="s">
        <v>1</v>
      </c>
      <c r="N548" s="209" t="s">
        <v>40</v>
      </c>
      <c r="O548" s="59"/>
      <c r="P548" s="159">
        <f>O548*H548</f>
        <v>0</v>
      </c>
      <c r="Q548" s="159">
        <v>5.2999999999999998E-4</v>
      </c>
      <c r="R548" s="159">
        <f>Q548*H548</f>
        <v>1.06E-3</v>
      </c>
      <c r="S548" s="159">
        <v>0</v>
      </c>
      <c r="T548" s="160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1" t="s">
        <v>244</v>
      </c>
      <c r="AT548" s="161" t="s">
        <v>523</v>
      </c>
      <c r="AU548" s="161" t="s">
        <v>84</v>
      </c>
      <c r="AY548" s="18" t="s">
        <v>168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8" t="s">
        <v>82</v>
      </c>
      <c r="BK548" s="162">
        <f>ROUND(I548*H548,2)</f>
        <v>0</v>
      </c>
      <c r="BL548" s="18" t="s">
        <v>108</v>
      </c>
      <c r="BM548" s="161" t="s">
        <v>2129</v>
      </c>
    </row>
    <row r="549" spans="1:65" s="2" customFormat="1" ht="19.5">
      <c r="A549" s="33"/>
      <c r="B549" s="34"/>
      <c r="C549" s="33"/>
      <c r="D549" s="163" t="s">
        <v>175</v>
      </c>
      <c r="E549" s="33"/>
      <c r="F549" s="164" t="s">
        <v>2130</v>
      </c>
      <c r="G549" s="33"/>
      <c r="H549" s="33"/>
      <c r="I549" s="165"/>
      <c r="J549" s="33"/>
      <c r="K549" s="33"/>
      <c r="L549" s="34"/>
      <c r="M549" s="166"/>
      <c r="N549" s="167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175</v>
      </c>
      <c r="AU549" s="18" t="s">
        <v>84</v>
      </c>
    </row>
    <row r="550" spans="1:65" s="2" customFormat="1" ht="24.2" customHeight="1">
      <c r="A550" s="33"/>
      <c r="B550" s="149"/>
      <c r="C550" s="150" t="s">
        <v>757</v>
      </c>
      <c r="D550" s="150" t="s">
        <v>170</v>
      </c>
      <c r="E550" s="151" t="s">
        <v>1718</v>
      </c>
      <c r="F550" s="152" t="s">
        <v>1719</v>
      </c>
      <c r="G550" s="153" t="s">
        <v>670</v>
      </c>
      <c r="H550" s="154">
        <v>8</v>
      </c>
      <c r="I550" s="155"/>
      <c r="J550" s="156">
        <f>ROUND(I550*H550,2)</f>
        <v>0</v>
      </c>
      <c r="K550" s="152" t="s">
        <v>187</v>
      </c>
      <c r="L550" s="34"/>
      <c r="M550" s="157" t="s">
        <v>1</v>
      </c>
      <c r="N550" s="158" t="s">
        <v>40</v>
      </c>
      <c r="O550" s="59"/>
      <c r="P550" s="159">
        <f>O550*H550</f>
        <v>0</v>
      </c>
      <c r="Q550" s="159">
        <v>0</v>
      </c>
      <c r="R550" s="159">
        <f>Q550*H550</f>
        <v>0</v>
      </c>
      <c r="S550" s="159">
        <v>0</v>
      </c>
      <c r="T550" s="160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1" t="s">
        <v>108</v>
      </c>
      <c r="AT550" s="161" t="s">
        <v>170</v>
      </c>
      <c r="AU550" s="161" t="s">
        <v>84</v>
      </c>
      <c r="AY550" s="18" t="s">
        <v>168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82</v>
      </c>
      <c r="BK550" s="162">
        <f>ROUND(I550*H550,2)</f>
        <v>0</v>
      </c>
      <c r="BL550" s="18" t="s">
        <v>108</v>
      </c>
      <c r="BM550" s="161" t="s">
        <v>2131</v>
      </c>
    </row>
    <row r="551" spans="1:65" s="2" customFormat="1" ht="29.25">
      <c r="A551" s="33"/>
      <c r="B551" s="34"/>
      <c r="C551" s="33"/>
      <c r="D551" s="163" t="s">
        <v>175</v>
      </c>
      <c r="E551" s="33"/>
      <c r="F551" s="164" t="s">
        <v>1721</v>
      </c>
      <c r="G551" s="33"/>
      <c r="H551" s="33"/>
      <c r="I551" s="165"/>
      <c r="J551" s="33"/>
      <c r="K551" s="33"/>
      <c r="L551" s="34"/>
      <c r="M551" s="166"/>
      <c r="N551" s="167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175</v>
      </c>
      <c r="AU551" s="18" t="s">
        <v>84</v>
      </c>
    </row>
    <row r="552" spans="1:65" s="2" customFormat="1" ht="19.5">
      <c r="A552" s="33"/>
      <c r="B552" s="34"/>
      <c r="C552" s="33"/>
      <c r="D552" s="163" t="s">
        <v>177</v>
      </c>
      <c r="E552" s="33"/>
      <c r="F552" s="168" t="s">
        <v>1867</v>
      </c>
      <c r="G552" s="33"/>
      <c r="H552" s="33"/>
      <c r="I552" s="165"/>
      <c r="J552" s="33"/>
      <c r="K552" s="33"/>
      <c r="L552" s="34"/>
      <c r="M552" s="166"/>
      <c r="N552" s="167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177</v>
      </c>
      <c r="AU552" s="18" t="s">
        <v>84</v>
      </c>
    </row>
    <row r="553" spans="1:65" s="14" customFormat="1">
      <c r="B553" s="176"/>
      <c r="D553" s="163" t="s">
        <v>179</v>
      </c>
      <c r="E553" s="177" t="s">
        <v>1</v>
      </c>
      <c r="F553" s="178" t="s">
        <v>2132</v>
      </c>
      <c r="H553" s="179">
        <v>8</v>
      </c>
      <c r="I553" s="180"/>
      <c r="L553" s="176"/>
      <c r="M553" s="181"/>
      <c r="N553" s="182"/>
      <c r="O553" s="182"/>
      <c r="P553" s="182"/>
      <c r="Q553" s="182"/>
      <c r="R553" s="182"/>
      <c r="S553" s="182"/>
      <c r="T553" s="183"/>
      <c r="AT553" s="177" t="s">
        <v>179</v>
      </c>
      <c r="AU553" s="177" t="s">
        <v>84</v>
      </c>
      <c r="AV553" s="14" t="s">
        <v>84</v>
      </c>
      <c r="AW553" s="14" t="s">
        <v>31</v>
      </c>
      <c r="AX553" s="14" t="s">
        <v>82</v>
      </c>
      <c r="AY553" s="177" t="s">
        <v>168</v>
      </c>
    </row>
    <row r="554" spans="1:65" s="2" customFormat="1" ht="16.5" customHeight="1">
      <c r="A554" s="33"/>
      <c r="B554" s="149"/>
      <c r="C554" s="200" t="s">
        <v>767</v>
      </c>
      <c r="D554" s="200" t="s">
        <v>523</v>
      </c>
      <c r="E554" s="201" t="s">
        <v>1438</v>
      </c>
      <c r="F554" s="202" t="s">
        <v>2133</v>
      </c>
      <c r="G554" s="203" t="s">
        <v>670</v>
      </c>
      <c r="H554" s="204">
        <v>1</v>
      </c>
      <c r="I554" s="205"/>
      <c r="J554" s="206">
        <f>ROUND(I554*H554,2)</f>
        <v>0</v>
      </c>
      <c r="K554" s="202" t="s">
        <v>1</v>
      </c>
      <c r="L554" s="207"/>
      <c r="M554" s="208" t="s">
        <v>1</v>
      </c>
      <c r="N554" s="209" t="s">
        <v>40</v>
      </c>
      <c r="O554" s="59"/>
      <c r="P554" s="159">
        <f>O554*H554</f>
        <v>0</v>
      </c>
      <c r="Q554" s="159">
        <v>1.4E-3</v>
      </c>
      <c r="R554" s="159">
        <f>Q554*H554</f>
        <v>1.4E-3</v>
      </c>
      <c r="S554" s="159">
        <v>0</v>
      </c>
      <c r="T554" s="160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1" t="s">
        <v>244</v>
      </c>
      <c r="AT554" s="161" t="s">
        <v>523</v>
      </c>
      <c r="AU554" s="161" t="s">
        <v>84</v>
      </c>
      <c r="AY554" s="18" t="s">
        <v>168</v>
      </c>
      <c r="BE554" s="162">
        <f>IF(N554="základní",J554,0)</f>
        <v>0</v>
      </c>
      <c r="BF554" s="162">
        <f>IF(N554="snížená",J554,0)</f>
        <v>0</v>
      </c>
      <c r="BG554" s="162">
        <f>IF(N554="zákl. přenesená",J554,0)</f>
        <v>0</v>
      </c>
      <c r="BH554" s="162">
        <f>IF(N554="sníž. přenesená",J554,0)</f>
        <v>0</v>
      </c>
      <c r="BI554" s="162">
        <f>IF(N554="nulová",J554,0)</f>
        <v>0</v>
      </c>
      <c r="BJ554" s="18" t="s">
        <v>82</v>
      </c>
      <c r="BK554" s="162">
        <f>ROUND(I554*H554,2)</f>
        <v>0</v>
      </c>
      <c r="BL554" s="18" t="s">
        <v>108</v>
      </c>
      <c r="BM554" s="161" t="s">
        <v>2134</v>
      </c>
    </row>
    <row r="555" spans="1:65" s="2" customFormat="1">
      <c r="A555" s="33"/>
      <c r="B555" s="34"/>
      <c r="C555" s="33"/>
      <c r="D555" s="163" t="s">
        <v>175</v>
      </c>
      <c r="E555" s="33"/>
      <c r="F555" s="164" t="s">
        <v>2133</v>
      </c>
      <c r="G555" s="33"/>
      <c r="H555" s="33"/>
      <c r="I555" s="165"/>
      <c r="J555" s="33"/>
      <c r="K555" s="33"/>
      <c r="L555" s="34"/>
      <c r="M555" s="166"/>
      <c r="N555" s="167"/>
      <c r="O555" s="59"/>
      <c r="P555" s="59"/>
      <c r="Q555" s="59"/>
      <c r="R555" s="59"/>
      <c r="S555" s="59"/>
      <c r="T555" s="60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T555" s="18" t="s">
        <v>175</v>
      </c>
      <c r="AU555" s="18" t="s">
        <v>84</v>
      </c>
    </row>
    <row r="556" spans="1:65" s="2" customFormat="1" ht="16.5" customHeight="1">
      <c r="A556" s="33"/>
      <c r="B556" s="149"/>
      <c r="C556" s="200" t="s">
        <v>774</v>
      </c>
      <c r="D556" s="200" t="s">
        <v>523</v>
      </c>
      <c r="E556" s="201" t="s">
        <v>1483</v>
      </c>
      <c r="F556" s="202" t="s">
        <v>1725</v>
      </c>
      <c r="G556" s="203" t="s">
        <v>670</v>
      </c>
      <c r="H556" s="204">
        <v>1</v>
      </c>
      <c r="I556" s="205"/>
      <c r="J556" s="206">
        <f>ROUND(I556*H556,2)</f>
        <v>0</v>
      </c>
      <c r="K556" s="202" t="s">
        <v>1</v>
      </c>
      <c r="L556" s="207"/>
      <c r="M556" s="208" t="s">
        <v>1</v>
      </c>
      <c r="N556" s="209" t="s">
        <v>40</v>
      </c>
      <c r="O556" s="59"/>
      <c r="P556" s="159">
        <f>O556*H556</f>
        <v>0</v>
      </c>
      <c r="Q556" s="159">
        <v>1.4E-3</v>
      </c>
      <c r="R556" s="159">
        <f>Q556*H556</f>
        <v>1.4E-3</v>
      </c>
      <c r="S556" s="159">
        <v>0</v>
      </c>
      <c r="T556" s="160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61" t="s">
        <v>244</v>
      </c>
      <c r="AT556" s="161" t="s">
        <v>523</v>
      </c>
      <c r="AU556" s="161" t="s">
        <v>84</v>
      </c>
      <c r="AY556" s="18" t="s">
        <v>168</v>
      </c>
      <c r="BE556" s="162">
        <f>IF(N556="základní",J556,0)</f>
        <v>0</v>
      </c>
      <c r="BF556" s="162">
        <f>IF(N556="snížená",J556,0)</f>
        <v>0</v>
      </c>
      <c r="BG556" s="162">
        <f>IF(N556="zákl. přenesená",J556,0)</f>
        <v>0</v>
      </c>
      <c r="BH556" s="162">
        <f>IF(N556="sníž. přenesená",J556,0)</f>
        <v>0</v>
      </c>
      <c r="BI556" s="162">
        <f>IF(N556="nulová",J556,0)</f>
        <v>0</v>
      </c>
      <c r="BJ556" s="18" t="s">
        <v>82</v>
      </c>
      <c r="BK556" s="162">
        <f>ROUND(I556*H556,2)</f>
        <v>0</v>
      </c>
      <c r="BL556" s="18" t="s">
        <v>108</v>
      </c>
      <c r="BM556" s="161" t="s">
        <v>2135</v>
      </c>
    </row>
    <row r="557" spans="1:65" s="2" customFormat="1">
      <c r="A557" s="33"/>
      <c r="B557" s="34"/>
      <c r="C557" s="33"/>
      <c r="D557" s="163" t="s">
        <v>175</v>
      </c>
      <c r="E557" s="33"/>
      <c r="F557" s="164" t="s">
        <v>1725</v>
      </c>
      <c r="G557" s="33"/>
      <c r="H557" s="33"/>
      <c r="I557" s="165"/>
      <c r="J557" s="33"/>
      <c r="K557" s="33"/>
      <c r="L557" s="34"/>
      <c r="M557" s="166"/>
      <c r="N557" s="167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175</v>
      </c>
      <c r="AU557" s="18" t="s">
        <v>84</v>
      </c>
    </row>
    <row r="558" spans="1:65" s="2" customFormat="1" ht="16.5" customHeight="1">
      <c r="A558" s="33"/>
      <c r="B558" s="149"/>
      <c r="C558" s="200" t="s">
        <v>779</v>
      </c>
      <c r="D558" s="200" t="s">
        <v>523</v>
      </c>
      <c r="E558" s="201" t="s">
        <v>1727</v>
      </c>
      <c r="F558" s="202" t="s">
        <v>1728</v>
      </c>
      <c r="G558" s="203" t="s">
        <v>670</v>
      </c>
      <c r="H558" s="204">
        <v>4</v>
      </c>
      <c r="I558" s="205"/>
      <c r="J558" s="206">
        <f>ROUND(I558*H558,2)</f>
        <v>0</v>
      </c>
      <c r="K558" s="202" t="s">
        <v>187</v>
      </c>
      <c r="L558" s="207"/>
      <c r="M558" s="208" t="s">
        <v>1</v>
      </c>
      <c r="N558" s="209" t="s">
        <v>40</v>
      </c>
      <c r="O558" s="59"/>
      <c r="P558" s="159">
        <f>O558*H558</f>
        <v>0</v>
      </c>
      <c r="Q558" s="159">
        <v>7.2000000000000005E-4</v>
      </c>
      <c r="R558" s="159">
        <f>Q558*H558</f>
        <v>2.8800000000000002E-3</v>
      </c>
      <c r="S558" s="159">
        <v>0</v>
      </c>
      <c r="T558" s="160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1" t="s">
        <v>244</v>
      </c>
      <c r="AT558" s="161" t="s">
        <v>523</v>
      </c>
      <c r="AU558" s="161" t="s">
        <v>84</v>
      </c>
      <c r="AY558" s="18" t="s">
        <v>168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8" t="s">
        <v>82</v>
      </c>
      <c r="BK558" s="162">
        <f>ROUND(I558*H558,2)</f>
        <v>0</v>
      </c>
      <c r="BL558" s="18" t="s">
        <v>108</v>
      </c>
      <c r="BM558" s="161" t="s">
        <v>2136</v>
      </c>
    </row>
    <row r="559" spans="1:65" s="2" customFormat="1">
      <c r="A559" s="33"/>
      <c r="B559" s="34"/>
      <c r="C559" s="33"/>
      <c r="D559" s="163" t="s">
        <v>175</v>
      </c>
      <c r="E559" s="33"/>
      <c r="F559" s="164" t="s">
        <v>1728</v>
      </c>
      <c r="G559" s="33"/>
      <c r="H559" s="33"/>
      <c r="I559" s="165"/>
      <c r="J559" s="33"/>
      <c r="K559" s="33"/>
      <c r="L559" s="34"/>
      <c r="M559" s="166"/>
      <c r="N559" s="167"/>
      <c r="O559" s="59"/>
      <c r="P559" s="59"/>
      <c r="Q559" s="59"/>
      <c r="R559" s="59"/>
      <c r="S559" s="59"/>
      <c r="T559" s="60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T559" s="18" t="s">
        <v>175</v>
      </c>
      <c r="AU559" s="18" t="s">
        <v>84</v>
      </c>
    </row>
    <row r="560" spans="1:65" s="2" customFormat="1" ht="16.5" customHeight="1">
      <c r="A560" s="33"/>
      <c r="B560" s="149"/>
      <c r="C560" s="200" t="s">
        <v>785</v>
      </c>
      <c r="D560" s="200" t="s">
        <v>523</v>
      </c>
      <c r="E560" s="201" t="s">
        <v>1731</v>
      </c>
      <c r="F560" s="202" t="s">
        <v>1732</v>
      </c>
      <c r="G560" s="203" t="s">
        <v>670</v>
      </c>
      <c r="H560" s="204">
        <v>2</v>
      </c>
      <c r="I560" s="205"/>
      <c r="J560" s="206">
        <f>ROUND(I560*H560,2)</f>
        <v>0</v>
      </c>
      <c r="K560" s="202" t="s">
        <v>187</v>
      </c>
      <c r="L560" s="207"/>
      <c r="M560" s="208" t="s">
        <v>1</v>
      </c>
      <c r="N560" s="209" t="s">
        <v>40</v>
      </c>
      <c r="O560" s="59"/>
      <c r="P560" s="159">
        <f>O560*H560</f>
        <v>0</v>
      </c>
      <c r="Q560" s="159">
        <v>7.2000000000000005E-4</v>
      </c>
      <c r="R560" s="159">
        <f>Q560*H560</f>
        <v>1.4400000000000001E-3</v>
      </c>
      <c r="S560" s="159">
        <v>0</v>
      </c>
      <c r="T560" s="160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61" t="s">
        <v>244</v>
      </c>
      <c r="AT560" s="161" t="s">
        <v>523</v>
      </c>
      <c r="AU560" s="161" t="s">
        <v>84</v>
      </c>
      <c r="AY560" s="18" t="s">
        <v>168</v>
      </c>
      <c r="BE560" s="162">
        <f>IF(N560="základní",J560,0)</f>
        <v>0</v>
      </c>
      <c r="BF560" s="162">
        <f>IF(N560="snížená",J560,0)</f>
        <v>0</v>
      </c>
      <c r="BG560" s="162">
        <f>IF(N560="zákl. přenesená",J560,0)</f>
        <v>0</v>
      </c>
      <c r="BH560" s="162">
        <f>IF(N560="sníž. přenesená",J560,0)</f>
        <v>0</v>
      </c>
      <c r="BI560" s="162">
        <f>IF(N560="nulová",J560,0)</f>
        <v>0</v>
      </c>
      <c r="BJ560" s="18" t="s">
        <v>82</v>
      </c>
      <c r="BK560" s="162">
        <f>ROUND(I560*H560,2)</f>
        <v>0</v>
      </c>
      <c r="BL560" s="18" t="s">
        <v>108</v>
      </c>
      <c r="BM560" s="161" t="s">
        <v>2137</v>
      </c>
    </row>
    <row r="561" spans="1:65" s="2" customFormat="1">
      <c r="A561" s="33"/>
      <c r="B561" s="34"/>
      <c r="C561" s="33"/>
      <c r="D561" s="163" t="s">
        <v>175</v>
      </c>
      <c r="E561" s="33"/>
      <c r="F561" s="164" t="s">
        <v>1732</v>
      </c>
      <c r="G561" s="33"/>
      <c r="H561" s="33"/>
      <c r="I561" s="165"/>
      <c r="J561" s="33"/>
      <c r="K561" s="33"/>
      <c r="L561" s="34"/>
      <c r="M561" s="166"/>
      <c r="N561" s="167"/>
      <c r="O561" s="59"/>
      <c r="P561" s="59"/>
      <c r="Q561" s="59"/>
      <c r="R561" s="59"/>
      <c r="S561" s="59"/>
      <c r="T561" s="60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T561" s="18" t="s">
        <v>175</v>
      </c>
      <c r="AU561" s="18" t="s">
        <v>84</v>
      </c>
    </row>
    <row r="562" spans="1:65" s="2" customFormat="1" ht="24.2" customHeight="1">
      <c r="A562" s="33"/>
      <c r="B562" s="149"/>
      <c r="C562" s="200" t="s">
        <v>790</v>
      </c>
      <c r="D562" s="200" t="s">
        <v>523</v>
      </c>
      <c r="E562" s="201" t="s">
        <v>1734</v>
      </c>
      <c r="F562" s="202" t="s">
        <v>1735</v>
      </c>
      <c r="G562" s="203" t="s">
        <v>670</v>
      </c>
      <c r="H562" s="204">
        <v>2</v>
      </c>
      <c r="I562" s="205"/>
      <c r="J562" s="206">
        <f>ROUND(I562*H562,2)</f>
        <v>0</v>
      </c>
      <c r="K562" s="202" t="s">
        <v>187</v>
      </c>
      <c r="L562" s="207"/>
      <c r="M562" s="208" t="s">
        <v>1</v>
      </c>
      <c r="N562" s="209" t="s">
        <v>40</v>
      </c>
      <c r="O562" s="59"/>
      <c r="P562" s="159">
        <f>O562*H562</f>
        <v>0</v>
      </c>
      <c r="Q562" s="159">
        <v>4.0000000000000001E-3</v>
      </c>
      <c r="R562" s="159">
        <f>Q562*H562</f>
        <v>8.0000000000000002E-3</v>
      </c>
      <c r="S562" s="159">
        <v>0</v>
      </c>
      <c r="T562" s="160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61" t="s">
        <v>244</v>
      </c>
      <c r="AT562" s="161" t="s">
        <v>523</v>
      </c>
      <c r="AU562" s="161" t="s">
        <v>84</v>
      </c>
      <c r="AY562" s="18" t="s">
        <v>168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8" t="s">
        <v>82</v>
      </c>
      <c r="BK562" s="162">
        <f>ROUND(I562*H562,2)</f>
        <v>0</v>
      </c>
      <c r="BL562" s="18" t="s">
        <v>108</v>
      </c>
      <c r="BM562" s="161" t="s">
        <v>2138</v>
      </c>
    </row>
    <row r="563" spans="1:65" s="2" customFormat="1">
      <c r="A563" s="33"/>
      <c r="B563" s="34"/>
      <c r="C563" s="33"/>
      <c r="D563" s="163" t="s">
        <v>175</v>
      </c>
      <c r="E563" s="33"/>
      <c r="F563" s="164" t="s">
        <v>1735</v>
      </c>
      <c r="G563" s="33"/>
      <c r="H563" s="33"/>
      <c r="I563" s="165"/>
      <c r="J563" s="33"/>
      <c r="K563" s="33"/>
      <c r="L563" s="34"/>
      <c r="M563" s="166"/>
      <c r="N563" s="167"/>
      <c r="O563" s="59"/>
      <c r="P563" s="59"/>
      <c r="Q563" s="59"/>
      <c r="R563" s="59"/>
      <c r="S563" s="59"/>
      <c r="T563" s="60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T563" s="18" t="s">
        <v>175</v>
      </c>
      <c r="AU563" s="18" t="s">
        <v>84</v>
      </c>
    </row>
    <row r="564" spans="1:65" s="2" customFormat="1" ht="16.5" customHeight="1">
      <c r="A564" s="33"/>
      <c r="B564" s="149"/>
      <c r="C564" s="150" t="s">
        <v>796</v>
      </c>
      <c r="D564" s="150" t="s">
        <v>170</v>
      </c>
      <c r="E564" s="151" t="s">
        <v>2139</v>
      </c>
      <c r="F564" s="152" t="s">
        <v>2140</v>
      </c>
      <c r="G564" s="153" t="s">
        <v>670</v>
      </c>
      <c r="H564" s="154">
        <v>4</v>
      </c>
      <c r="I564" s="155"/>
      <c r="J564" s="156">
        <f>ROUND(I564*H564,2)</f>
        <v>0</v>
      </c>
      <c r="K564" s="152" t="s">
        <v>187</v>
      </c>
      <c r="L564" s="34"/>
      <c r="M564" s="157" t="s">
        <v>1</v>
      </c>
      <c r="N564" s="158" t="s">
        <v>40</v>
      </c>
      <c r="O564" s="59"/>
      <c r="P564" s="159">
        <f>O564*H564</f>
        <v>0</v>
      </c>
      <c r="Q564" s="159">
        <v>3.8000000000000002E-4</v>
      </c>
      <c r="R564" s="159">
        <f>Q564*H564</f>
        <v>1.5200000000000001E-3</v>
      </c>
      <c r="S564" s="159">
        <v>0</v>
      </c>
      <c r="T564" s="160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1" t="s">
        <v>108</v>
      </c>
      <c r="AT564" s="161" t="s">
        <v>170</v>
      </c>
      <c r="AU564" s="161" t="s">
        <v>84</v>
      </c>
      <c r="AY564" s="18" t="s">
        <v>168</v>
      </c>
      <c r="BE564" s="162">
        <f>IF(N564="základní",J564,0)</f>
        <v>0</v>
      </c>
      <c r="BF564" s="162">
        <f>IF(N564="snížená",J564,0)</f>
        <v>0</v>
      </c>
      <c r="BG564" s="162">
        <f>IF(N564="zákl. přenesená",J564,0)</f>
        <v>0</v>
      </c>
      <c r="BH564" s="162">
        <f>IF(N564="sníž. přenesená",J564,0)</f>
        <v>0</v>
      </c>
      <c r="BI564" s="162">
        <f>IF(N564="nulová",J564,0)</f>
        <v>0</v>
      </c>
      <c r="BJ564" s="18" t="s">
        <v>82</v>
      </c>
      <c r="BK564" s="162">
        <f>ROUND(I564*H564,2)</f>
        <v>0</v>
      </c>
      <c r="BL564" s="18" t="s">
        <v>108</v>
      </c>
      <c r="BM564" s="161" t="s">
        <v>2141</v>
      </c>
    </row>
    <row r="565" spans="1:65" s="2" customFormat="1" ht="19.5">
      <c r="A565" s="33"/>
      <c r="B565" s="34"/>
      <c r="C565" s="33"/>
      <c r="D565" s="163" t="s">
        <v>175</v>
      </c>
      <c r="E565" s="33"/>
      <c r="F565" s="164" t="s">
        <v>2142</v>
      </c>
      <c r="G565" s="33"/>
      <c r="H565" s="33"/>
      <c r="I565" s="165"/>
      <c r="J565" s="33"/>
      <c r="K565" s="33"/>
      <c r="L565" s="34"/>
      <c r="M565" s="166"/>
      <c r="N565" s="167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T565" s="18" t="s">
        <v>175</v>
      </c>
      <c r="AU565" s="18" t="s">
        <v>84</v>
      </c>
    </row>
    <row r="566" spans="1:65" s="2" customFormat="1" ht="19.5">
      <c r="A566" s="33"/>
      <c r="B566" s="34"/>
      <c r="C566" s="33"/>
      <c r="D566" s="163" t="s">
        <v>177</v>
      </c>
      <c r="E566" s="33"/>
      <c r="F566" s="168" t="s">
        <v>2143</v>
      </c>
      <c r="G566" s="33"/>
      <c r="H566" s="33"/>
      <c r="I566" s="165"/>
      <c r="J566" s="33"/>
      <c r="K566" s="33"/>
      <c r="L566" s="34"/>
      <c r="M566" s="166"/>
      <c r="N566" s="167"/>
      <c r="O566" s="59"/>
      <c r="P566" s="59"/>
      <c r="Q566" s="59"/>
      <c r="R566" s="59"/>
      <c r="S566" s="59"/>
      <c r="T566" s="60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T566" s="18" t="s">
        <v>177</v>
      </c>
      <c r="AU566" s="18" t="s">
        <v>84</v>
      </c>
    </row>
    <row r="567" spans="1:65" s="14" customFormat="1">
      <c r="B567" s="176"/>
      <c r="D567" s="163" t="s">
        <v>179</v>
      </c>
      <c r="E567" s="177" t="s">
        <v>1</v>
      </c>
      <c r="F567" s="178" t="s">
        <v>2144</v>
      </c>
      <c r="H567" s="179">
        <v>3</v>
      </c>
      <c r="I567" s="180"/>
      <c r="L567" s="176"/>
      <c r="M567" s="181"/>
      <c r="N567" s="182"/>
      <c r="O567" s="182"/>
      <c r="P567" s="182"/>
      <c r="Q567" s="182"/>
      <c r="R567" s="182"/>
      <c r="S567" s="182"/>
      <c r="T567" s="183"/>
      <c r="AT567" s="177" t="s">
        <v>179</v>
      </c>
      <c r="AU567" s="177" t="s">
        <v>84</v>
      </c>
      <c r="AV567" s="14" t="s">
        <v>84</v>
      </c>
      <c r="AW567" s="14" t="s">
        <v>31</v>
      </c>
      <c r="AX567" s="14" t="s">
        <v>75</v>
      </c>
      <c r="AY567" s="177" t="s">
        <v>168</v>
      </c>
    </row>
    <row r="568" spans="1:65" s="14" customFormat="1">
      <c r="B568" s="176"/>
      <c r="D568" s="163" t="s">
        <v>179</v>
      </c>
      <c r="E568" s="177" t="s">
        <v>1</v>
      </c>
      <c r="F568" s="178" t="s">
        <v>2112</v>
      </c>
      <c r="H568" s="179">
        <v>1</v>
      </c>
      <c r="I568" s="180"/>
      <c r="L568" s="176"/>
      <c r="M568" s="181"/>
      <c r="N568" s="182"/>
      <c r="O568" s="182"/>
      <c r="P568" s="182"/>
      <c r="Q568" s="182"/>
      <c r="R568" s="182"/>
      <c r="S568" s="182"/>
      <c r="T568" s="183"/>
      <c r="AT568" s="177" t="s">
        <v>179</v>
      </c>
      <c r="AU568" s="177" t="s">
        <v>84</v>
      </c>
      <c r="AV568" s="14" t="s">
        <v>84</v>
      </c>
      <c r="AW568" s="14" t="s">
        <v>31</v>
      </c>
      <c r="AX568" s="14" t="s">
        <v>75</v>
      </c>
      <c r="AY568" s="177" t="s">
        <v>168</v>
      </c>
    </row>
    <row r="569" spans="1:65" s="15" customFormat="1">
      <c r="B569" s="184"/>
      <c r="D569" s="163" t="s">
        <v>179</v>
      </c>
      <c r="E569" s="185" t="s">
        <v>1</v>
      </c>
      <c r="F569" s="186" t="s">
        <v>184</v>
      </c>
      <c r="H569" s="187">
        <v>4</v>
      </c>
      <c r="I569" s="188"/>
      <c r="L569" s="184"/>
      <c r="M569" s="189"/>
      <c r="N569" s="190"/>
      <c r="O569" s="190"/>
      <c r="P569" s="190"/>
      <c r="Q569" s="190"/>
      <c r="R569" s="190"/>
      <c r="S569" s="190"/>
      <c r="T569" s="191"/>
      <c r="AT569" s="185" t="s">
        <v>179</v>
      </c>
      <c r="AU569" s="185" t="s">
        <v>84</v>
      </c>
      <c r="AV569" s="15" t="s">
        <v>108</v>
      </c>
      <c r="AW569" s="15" t="s">
        <v>31</v>
      </c>
      <c r="AX569" s="15" t="s">
        <v>82</v>
      </c>
      <c r="AY569" s="185" t="s">
        <v>168</v>
      </c>
    </row>
    <row r="570" spans="1:65" s="2" customFormat="1" ht="16.5" customHeight="1">
      <c r="A570" s="33"/>
      <c r="B570" s="149"/>
      <c r="C570" s="150" t="s">
        <v>801</v>
      </c>
      <c r="D570" s="150" t="s">
        <v>170</v>
      </c>
      <c r="E570" s="151" t="s">
        <v>2145</v>
      </c>
      <c r="F570" s="152" t="s">
        <v>2146</v>
      </c>
      <c r="G570" s="153" t="s">
        <v>670</v>
      </c>
      <c r="H570" s="154">
        <v>1</v>
      </c>
      <c r="I570" s="155"/>
      <c r="J570" s="156">
        <f>ROUND(I570*H570,2)</f>
        <v>0</v>
      </c>
      <c r="K570" s="152" t="s">
        <v>187</v>
      </c>
      <c r="L570" s="34"/>
      <c r="M570" s="157" t="s">
        <v>1</v>
      </c>
      <c r="N570" s="158" t="s">
        <v>40</v>
      </c>
      <c r="O570" s="59"/>
      <c r="P570" s="159">
        <f>O570*H570</f>
        <v>0</v>
      </c>
      <c r="Q570" s="159">
        <v>8.8999999999999995E-4</v>
      </c>
      <c r="R570" s="159">
        <f>Q570*H570</f>
        <v>8.8999999999999995E-4</v>
      </c>
      <c r="S570" s="159">
        <v>0</v>
      </c>
      <c r="T570" s="160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1" t="s">
        <v>108</v>
      </c>
      <c r="AT570" s="161" t="s">
        <v>170</v>
      </c>
      <c r="AU570" s="161" t="s">
        <v>84</v>
      </c>
      <c r="AY570" s="18" t="s">
        <v>168</v>
      </c>
      <c r="BE570" s="162">
        <f>IF(N570="základní",J570,0)</f>
        <v>0</v>
      </c>
      <c r="BF570" s="162">
        <f>IF(N570="snížená",J570,0)</f>
        <v>0</v>
      </c>
      <c r="BG570" s="162">
        <f>IF(N570="zákl. přenesená",J570,0)</f>
        <v>0</v>
      </c>
      <c r="BH570" s="162">
        <f>IF(N570="sníž. přenesená",J570,0)</f>
        <v>0</v>
      </c>
      <c r="BI570" s="162">
        <f>IF(N570="nulová",J570,0)</f>
        <v>0</v>
      </c>
      <c r="BJ570" s="18" t="s">
        <v>82</v>
      </c>
      <c r="BK570" s="162">
        <f>ROUND(I570*H570,2)</f>
        <v>0</v>
      </c>
      <c r="BL570" s="18" t="s">
        <v>108</v>
      </c>
      <c r="BM570" s="161" t="s">
        <v>2147</v>
      </c>
    </row>
    <row r="571" spans="1:65" s="2" customFormat="1" ht="19.5">
      <c r="A571" s="33"/>
      <c r="B571" s="34"/>
      <c r="C571" s="33"/>
      <c r="D571" s="163" t="s">
        <v>175</v>
      </c>
      <c r="E571" s="33"/>
      <c r="F571" s="164" t="s">
        <v>2148</v>
      </c>
      <c r="G571" s="33"/>
      <c r="H571" s="33"/>
      <c r="I571" s="165"/>
      <c r="J571" s="33"/>
      <c r="K571" s="33"/>
      <c r="L571" s="34"/>
      <c r="M571" s="166"/>
      <c r="N571" s="167"/>
      <c r="O571" s="59"/>
      <c r="P571" s="59"/>
      <c r="Q571" s="59"/>
      <c r="R571" s="59"/>
      <c r="S571" s="59"/>
      <c r="T571" s="60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T571" s="18" t="s">
        <v>175</v>
      </c>
      <c r="AU571" s="18" t="s">
        <v>84</v>
      </c>
    </row>
    <row r="572" spans="1:65" s="2" customFormat="1" ht="19.5">
      <c r="A572" s="33"/>
      <c r="B572" s="34"/>
      <c r="C572" s="33"/>
      <c r="D572" s="163" t="s">
        <v>177</v>
      </c>
      <c r="E572" s="33"/>
      <c r="F572" s="168" t="s">
        <v>2143</v>
      </c>
      <c r="G572" s="33"/>
      <c r="H572" s="33"/>
      <c r="I572" s="165"/>
      <c r="J572" s="33"/>
      <c r="K572" s="33"/>
      <c r="L572" s="34"/>
      <c r="M572" s="166"/>
      <c r="N572" s="167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177</v>
      </c>
      <c r="AU572" s="18" t="s">
        <v>84</v>
      </c>
    </row>
    <row r="573" spans="1:65" s="14" customFormat="1">
      <c r="B573" s="176"/>
      <c r="D573" s="163" t="s">
        <v>179</v>
      </c>
      <c r="E573" s="177" t="s">
        <v>1</v>
      </c>
      <c r="F573" s="178" t="s">
        <v>2112</v>
      </c>
      <c r="H573" s="179">
        <v>1</v>
      </c>
      <c r="I573" s="180"/>
      <c r="L573" s="176"/>
      <c r="M573" s="181"/>
      <c r="N573" s="182"/>
      <c r="O573" s="182"/>
      <c r="P573" s="182"/>
      <c r="Q573" s="182"/>
      <c r="R573" s="182"/>
      <c r="S573" s="182"/>
      <c r="T573" s="183"/>
      <c r="AT573" s="177" t="s">
        <v>179</v>
      </c>
      <c r="AU573" s="177" t="s">
        <v>84</v>
      </c>
      <c r="AV573" s="14" t="s">
        <v>84</v>
      </c>
      <c r="AW573" s="14" t="s">
        <v>31</v>
      </c>
      <c r="AX573" s="14" t="s">
        <v>82</v>
      </c>
      <c r="AY573" s="177" t="s">
        <v>168</v>
      </c>
    </row>
    <row r="574" spans="1:65" s="2" customFormat="1" ht="16.5" customHeight="1">
      <c r="A574" s="33"/>
      <c r="B574" s="149"/>
      <c r="C574" s="150" t="s">
        <v>807</v>
      </c>
      <c r="D574" s="150" t="s">
        <v>170</v>
      </c>
      <c r="E574" s="151" t="s">
        <v>2149</v>
      </c>
      <c r="F574" s="152" t="s">
        <v>2150</v>
      </c>
      <c r="G574" s="153" t="s">
        <v>670</v>
      </c>
      <c r="H574" s="154">
        <v>1</v>
      </c>
      <c r="I574" s="155"/>
      <c r="J574" s="156">
        <f>ROUND(I574*H574,2)</f>
        <v>0</v>
      </c>
      <c r="K574" s="152" t="s">
        <v>187</v>
      </c>
      <c r="L574" s="34"/>
      <c r="M574" s="157" t="s">
        <v>1</v>
      </c>
      <c r="N574" s="158" t="s">
        <v>40</v>
      </c>
      <c r="O574" s="59"/>
      <c r="P574" s="159">
        <f>O574*H574</f>
        <v>0</v>
      </c>
      <c r="Q574" s="159">
        <v>1.6299999999999999E-3</v>
      </c>
      <c r="R574" s="159">
        <f>Q574*H574</f>
        <v>1.6299999999999999E-3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108</v>
      </c>
      <c r="AT574" s="161" t="s">
        <v>170</v>
      </c>
      <c r="AU574" s="161" t="s">
        <v>84</v>
      </c>
      <c r="AY574" s="18" t="s">
        <v>168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82</v>
      </c>
      <c r="BK574" s="162">
        <f>ROUND(I574*H574,2)</f>
        <v>0</v>
      </c>
      <c r="BL574" s="18" t="s">
        <v>108</v>
      </c>
      <c r="BM574" s="161" t="s">
        <v>2151</v>
      </c>
    </row>
    <row r="575" spans="1:65" s="2" customFormat="1">
      <c r="A575" s="33"/>
      <c r="B575" s="34"/>
      <c r="C575" s="33"/>
      <c r="D575" s="163" t="s">
        <v>175</v>
      </c>
      <c r="E575" s="33"/>
      <c r="F575" s="164" t="s">
        <v>2152</v>
      </c>
      <c r="G575" s="33"/>
      <c r="H575" s="33"/>
      <c r="I575" s="165"/>
      <c r="J575" s="33"/>
      <c r="K575" s="33"/>
      <c r="L575" s="34"/>
      <c r="M575" s="166"/>
      <c r="N575" s="167"/>
      <c r="O575" s="59"/>
      <c r="P575" s="59"/>
      <c r="Q575" s="59"/>
      <c r="R575" s="59"/>
      <c r="S575" s="59"/>
      <c r="T575" s="60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T575" s="18" t="s">
        <v>175</v>
      </c>
      <c r="AU575" s="18" t="s">
        <v>84</v>
      </c>
    </row>
    <row r="576" spans="1:65" s="2" customFormat="1" ht="19.5">
      <c r="A576" s="33"/>
      <c r="B576" s="34"/>
      <c r="C576" s="33"/>
      <c r="D576" s="163" t="s">
        <v>177</v>
      </c>
      <c r="E576" s="33"/>
      <c r="F576" s="168" t="s">
        <v>2143</v>
      </c>
      <c r="G576" s="33"/>
      <c r="H576" s="33"/>
      <c r="I576" s="165"/>
      <c r="J576" s="33"/>
      <c r="K576" s="33"/>
      <c r="L576" s="34"/>
      <c r="M576" s="166"/>
      <c r="N576" s="167"/>
      <c r="O576" s="59"/>
      <c r="P576" s="59"/>
      <c r="Q576" s="59"/>
      <c r="R576" s="59"/>
      <c r="S576" s="59"/>
      <c r="T576" s="60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177</v>
      </c>
      <c r="AU576" s="18" t="s">
        <v>84</v>
      </c>
    </row>
    <row r="577" spans="1:65" s="14" customFormat="1">
      <c r="B577" s="176"/>
      <c r="D577" s="163" t="s">
        <v>179</v>
      </c>
      <c r="E577" s="177" t="s">
        <v>1</v>
      </c>
      <c r="F577" s="178" t="s">
        <v>2112</v>
      </c>
      <c r="H577" s="179">
        <v>1</v>
      </c>
      <c r="I577" s="180"/>
      <c r="L577" s="176"/>
      <c r="M577" s="181"/>
      <c r="N577" s="182"/>
      <c r="O577" s="182"/>
      <c r="P577" s="182"/>
      <c r="Q577" s="182"/>
      <c r="R577" s="182"/>
      <c r="S577" s="182"/>
      <c r="T577" s="183"/>
      <c r="AT577" s="177" t="s">
        <v>179</v>
      </c>
      <c r="AU577" s="177" t="s">
        <v>84</v>
      </c>
      <c r="AV577" s="14" t="s">
        <v>84</v>
      </c>
      <c r="AW577" s="14" t="s">
        <v>31</v>
      </c>
      <c r="AX577" s="14" t="s">
        <v>82</v>
      </c>
      <c r="AY577" s="177" t="s">
        <v>168</v>
      </c>
    </row>
    <row r="578" spans="1:65" s="2" customFormat="1" ht="16.5" customHeight="1">
      <c r="A578" s="33"/>
      <c r="B578" s="149"/>
      <c r="C578" s="150" t="s">
        <v>813</v>
      </c>
      <c r="D578" s="150" t="s">
        <v>170</v>
      </c>
      <c r="E578" s="151" t="s">
        <v>2153</v>
      </c>
      <c r="F578" s="152" t="s">
        <v>2154</v>
      </c>
      <c r="G578" s="153" t="s">
        <v>670</v>
      </c>
      <c r="H578" s="154">
        <v>1</v>
      </c>
      <c r="I578" s="155"/>
      <c r="J578" s="156">
        <f>ROUND(I578*H578,2)</f>
        <v>0</v>
      </c>
      <c r="K578" s="152" t="s">
        <v>1</v>
      </c>
      <c r="L578" s="34"/>
      <c r="M578" s="157" t="s">
        <v>1</v>
      </c>
      <c r="N578" s="158" t="s">
        <v>40</v>
      </c>
      <c r="O578" s="59"/>
      <c r="P578" s="159">
        <f>O578*H578</f>
        <v>0</v>
      </c>
      <c r="Q578" s="159">
        <v>1.6299999999999999E-3</v>
      </c>
      <c r="R578" s="159">
        <f>Q578*H578</f>
        <v>1.6299999999999999E-3</v>
      </c>
      <c r="S578" s="159">
        <v>0</v>
      </c>
      <c r="T578" s="160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1" t="s">
        <v>108</v>
      </c>
      <c r="AT578" s="161" t="s">
        <v>170</v>
      </c>
      <c r="AU578" s="161" t="s">
        <v>84</v>
      </c>
      <c r="AY578" s="18" t="s">
        <v>168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8" t="s">
        <v>82</v>
      </c>
      <c r="BK578" s="162">
        <f>ROUND(I578*H578,2)</f>
        <v>0</v>
      </c>
      <c r="BL578" s="18" t="s">
        <v>108</v>
      </c>
      <c r="BM578" s="161" t="s">
        <v>2155</v>
      </c>
    </row>
    <row r="579" spans="1:65" s="2" customFormat="1" ht="19.5">
      <c r="A579" s="33"/>
      <c r="B579" s="34"/>
      <c r="C579" s="33"/>
      <c r="D579" s="163" t="s">
        <v>175</v>
      </c>
      <c r="E579" s="33"/>
      <c r="F579" s="164" t="s">
        <v>2156</v>
      </c>
      <c r="G579" s="33"/>
      <c r="H579" s="33"/>
      <c r="I579" s="165"/>
      <c r="J579" s="33"/>
      <c r="K579" s="33"/>
      <c r="L579" s="34"/>
      <c r="M579" s="166"/>
      <c r="N579" s="167"/>
      <c r="O579" s="59"/>
      <c r="P579" s="59"/>
      <c r="Q579" s="59"/>
      <c r="R579" s="59"/>
      <c r="S579" s="59"/>
      <c r="T579" s="60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175</v>
      </c>
      <c r="AU579" s="18" t="s">
        <v>84</v>
      </c>
    </row>
    <row r="580" spans="1:65" s="2" customFormat="1" ht="19.5">
      <c r="A580" s="33"/>
      <c r="B580" s="34"/>
      <c r="C580" s="33"/>
      <c r="D580" s="163" t="s">
        <v>177</v>
      </c>
      <c r="E580" s="33"/>
      <c r="F580" s="168" t="s">
        <v>2143</v>
      </c>
      <c r="G580" s="33"/>
      <c r="H580" s="33"/>
      <c r="I580" s="165"/>
      <c r="J580" s="33"/>
      <c r="K580" s="33"/>
      <c r="L580" s="34"/>
      <c r="M580" s="166"/>
      <c r="N580" s="167"/>
      <c r="O580" s="59"/>
      <c r="P580" s="59"/>
      <c r="Q580" s="59"/>
      <c r="R580" s="59"/>
      <c r="S580" s="59"/>
      <c r="T580" s="60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T580" s="18" t="s">
        <v>177</v>
      </c>
      <c r="AU580" s="18" t="s">
        <v>84</v>
      </c>
    </row>
    <row r="581" spans="1:65" s="14" customFormat="1">
      <c r="B581" s="176"/>
      <c r="D581" s="163" t="s">
        <v>179</v>
      </c>
      <c r="E581" s="177" t="s">
        <v>1</v>
      </c>
      <c r="F581" s="178" t="s">
        <v>2061</v>
      </c>
      <c r="H581" s="179">
        <v>1</v>
      </c>
      <c r="I581" s="180"/>
      <c r="L581" s="176"/>
      <c r="M581" s="181"/>
      <c r="N581" s="182"/>
      <c r="O581" s="182"/>
      <c r="P581" s="182"/>
      <c r="Q581" s="182"/>
      <c r="R581" s="182"/>
      <c r="S581" s="182"/>
      <c r="T581" s="183"/>
      <c r="AT581" s="177" t="s">
        <v>179</v>
      </c>
      <c r="AU581" s="177" t="s">
        <v>84</v>
      </c>
      <c r="AV581" s="14" t="s">
        <v>84</v>
      </c>
      <c r="AW581" s="14" t="s">
        <v>31</v>
      </c>
      <c r="AX581" s="14" t="s">
        <v>82</v>
      </c>
      <c r="AY581" s="177" t="s">
        <v>168</v>
      </c>
    </row>
    <row r="582" spans="1:65" s="2" customFormat="1" ht="66.75" customHeight="1">
      <c r="A582" s="33"/>
      <c r="B582" s="149"/>
      <c r="C582" s="150" t="s">
        <v>818</v>
      </c>
      <c r="D582" s="150" t="s">
        <v>170</v>
      </c>
      <c r="E582" s="151" t="s">
        <v>2157</v>
      </c>
      <c r="F582" s="152" t="s">
        <v>2158</v>
      </c>
      <c r="G582" s="153" t="s">
        <v>269</v>
      </c>
      <c r="H582" s="154">
        <v>3</v>
      </c>
      <c r="I582" s="155"/>
      <c r="J582" s="156">
        <f>ROUND(I582*H582,2)</f>
        <v>0</v>
      </c>
      <c r="K582" s="152" t="s">
        <v>1</v>
      </c>
      <c r="L582" s="34"/>
      <c r="M582" s="157" t="s">
        <v>1</v>
      </c>
      <c r="N582" s="158" t="s">
        <v>40</v>
      </c>
      <c r="O582" s="59"/>
      <c r="P582" s="159">
        <f>O582*H582</f>
        <v>0</v>
      </c>
      <c r="Q582" s="159">
        <v>0</v>
      </c>
      <c r="R582" s="159">
        <f>Q582*H582</f>
        <v>0</v>
      </c>
      <c r="S582" s="159">
        <v>0</v>
      </c>
      <c r="T582" s="160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1" t="s">
        <v>108</v>
      </c>
      <c r="AT582" s="161" t="s">
        <v>170</v>
      </c>
      <c r="AU582" s="161" t="s">
        <v>84</v>
      </c>
      <c r="AY582" s="18" t="s">
        <v>168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8" t="s">
        <v>82</v>
      </c>
      <c r="BK582" s="162">
        <f>ROUND(I582*H582,2)</f>
        <v>0</v>
      </c>
      <c r="BL582" s="18" t="s">
        <v>108</v>
      </c>
      <c r="BM582" s="161" t="s">
        <v>2159</v>
      </c>
    </row>
    <row r="583" spans="1:65" s="2" customFormat="1" ht="39">
      <c r="A583" s="33"/>
      <c r="B583" s="34"/>
      <c r="C583" s="33"/>
      <c r="D583" s="163" t="s">
        <v>175</v>
      </c>
      <c r="E583" s="33"/>
      <c r="F583" s="164" t="s">
        <v>2160</v>
      </c>
      <c r="G583" s="33"/>
      <c r="H583" s="33"/>
      <c r="I583" s="165"/>
      <c r="J583" s="33"/>
      <c r="K583" s="33"/>
      <c r="L583" s="34"/>
      <c r="M583" s="166"/>
      <c r="N583" s="167"/>
      <c r="O583" s="59"/>
      <c r="P583" s="59"/>
      <c r="Q583" s="59"/>
      <c r="R583" s="59"/>
      <c r="S583" s="59"/>
      <c r="T583" s="60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T583" s="18" t="s">
        <v>175</v>
      </c>
      <c r="AU583" s="18" t="s">
        <v>84</v>
      </c>
    </row>
    <row r="584" spans="1:65" s="2" customFormat="1" ht="87.75">
      <c r="A584" s="33"/>
      <c r="B584" s="34"/>
      <c r="C584" s="33"/>
      <c r="D584" s="163" t="s">
        <v>177</v>
      </c>
      <c r="E584" s="33"/>
      <c r="F584" s="168" t="s">
        <v>2161</v>
      </c>
      <c r="G584" s="33"/>
      <c r="H584" s="33"/>
      <c r="I584" s="165"/>
      <c r="J584" s="33"/>
      <c r="K584" s="33"/>
      <c r="L584" s="34"/>
      <c r="M584" s="166"/>
      <c r="N584" s="167"/>
      <c r="O584" s="59"/>
      <c r="P584" s="59"/>
      <c r="Q584" s="59"/>
      <c r="R584" s="59"/>
      <c r="S584" s="59"/>
      <c r="T584" s="60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T584" s="18" t="s">
        <v>177</v>
      </c>
      <c r="AU584" s="18" t="s">
        <v>84</v>
      </c>
    </row>
    <row r="585" spans="1:65" s="13" customFormat="1">
      <c r="B585" s="169"/>
      <c r="D585" s="163" t="s">
        <v>179</v>
      </c>
      <c r="E585" s="170" t="s">
        <v>1</v>
      </c>
      <c r="F585" s="171" t="s">
        <v>2162</v>
      </c>
      <c r="H585" s="170" t="s">
        <v>1</v>
      </c>
      <c r="I585" s="172"/>
      <c r="L585" s="169"/>
      <c r="M585" s="173"/>
      <c r="N585" s="174"/>
      <c r="O585" s="174"/>
      <c r="P585" s="174"/>
      <c r="Q585" s="174"/>
      <c r="R585" s="174"/>
      <c r="S585" s="174"/>
      <c r="T585" s="175"/>
      <c r="AT585" s="170" t="s">
        <v>179</v>
      </c>
      <c r="AU585" s="170" t="s">
        <v>84</v>
      </c>
      <c r="AV585" s="13" t="s">
        <v>82</v>
      </c>
      <c r="AW585" s="13" t="s">
        <v>31</v>
      </c>
      <c r="AX585" s="13" t="s">
        <v>75</v>
      </c>
      <c r="AY585" s="170" t="s">
        <v>168</v>
      </c>
    </row>
    <row r="586" spans="1:65" s="14" customFormat="1">
      <c r="B586" s="176"/>
      <c r="D586" s="163" t="s">
        <v>179</v>
      </c>
      <c r="E586" s="177" t="s">
        <v>1</v>
      </c>
      <c r="F586" s="178" t="s">
        <v>2163</v>
      </c>
      <c r="H586" s="179">
        <v>3</v>
      </c>
      <c r="I586" s="180"/>
      <c r="L586" s="176"/>
      <c r="M586" s="181"/>
      <c r="N586" s="182"/>
      <c r="O586" s="182"/>
      <c r="P586" s="182"/>
      <c r="Q586" s="182"/>
      <c r="R586" s="182"/>
      <c r="S586" s="182"/>
      <c r="T586" s="183"/>
      <c r="AT586" s="177" t="s">
        <v>179</v>
      </c>
      <c r="AU586" s="177" t="s">
        <v>84</v>
      </c>
      <c r="AV586" s="14" t="s">
        <v>84</v>
      </c>
      <c r="AW586" s="14" t="s">
        <v>31</v>
      </c>
      <c r="AX586" s="14" t="s">
        <v>82</v>
      </c>
      <c r="AY586" s="177" t="s">
        <v>168</v>
      </c>
    </row>
    <row r="587" spans="1:65" s="2" customFormat="1" ht="33" customHeight="1">
      <c r="A587" s="33"/>
      <c r="B587" s="149"/>
      <c r="C587" s="150" t="s">
        <v>823</v>
      </c>
      <c r="D587" s="150" t="s">
        <v>170</v>
      </c>
      <c r="E587" s="151" t="s">
        <v>2164</v>
      </c>
      <c r="F587" s="152" t="s">
        <v>2165</v>
      </c>
      <c r="G587" s="153" t="s">
        <v>269</v>
      </c>
      <c r="H587" s="154">
        <v>3</v>
      </c>
      <c r="I587" s="155"/>
      <c r="J587" s="156">
        <f>ROUND(I587*H587,2)</f>
        <v>0</v>
      </c>
      <c r="K587" s="152" t="s">
        <v>1</v>
      </c>
      <c r="L587" s="34"/>
      <c r="M587" s="157" t="s">
        <v>1</v>
      </c>
      <c r="N587" s="158" t="s">
        <v>40</v>
      </c>
      <c r="O587" s="59"/>
      <c r="P587" s="159">
        <f>O587*H587</f>
        <v>0</v>
      </c>
      <c r="Q587" s="159">
        <v>0</v>
      </c>
      <c r="R587" s="159">
        <f>Q587*H587</f>
        <v>0</v>
      </c>
      <c r="S587" s="159">
        <v>0</v>
      </c>
      <c r="T587" s="160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1" t="s">
        <v>108</v>
      </c>
      <c r="AT587" s="161" t="s">
        <v>170</v>
      </c>
      <c r="AU587" s="161" t="s">
        <v>84</v>
      </c>
      <c r="AY587" s="18" t="s">
        <v>168</v>
      </c>
      <c r="BE587" s="162">
        <f>IF(N587="základní",J587,0)</f>
        <v>0</v>
      </c>
      <c r="BF587" s="162">
        <f>IF(N587="snížená",J587,0)</f>
        <v>0</v>
      </c>
      <c r="BG587" s="162">
        <f>IF(N587="zákl. přenesená",J587,0)</f>
        <v>0</v>
      </c>
      <c r="BH587" s="162">
        <f>IF(N587="sníž. přenesená",J587,0)</f>
        <v>0</v>
      </c>
      <c r="BI587" s="162">
        <f>IF(N587="nulová",J587,0)</f>
        <v>0</v>
      </c>
      <c r="BJ587" s="18" t="s">
        <v>82</v>
      </c>
      <c r="BK587" s="162">
        <f>ROUND(I587*H587,2)</f>
        <v>0</v>
      </c>
      <c r="BL587" s="18" t="s">
        <v>108</v>
      </c>
      <c r="BM587" s="161" t="s">
        <v>2166</v>
      </c>
    </row>
    <row r="588" spans="1:65" s="2" customFormat="1" ht="19.5">
      <c r="A588" s="33"/>
      <c r="B588" s="34"/>
      <c r="C588" s="33"/>
      <c r="D588" s="163" t="s">
        <v>175</v>
      </c>
      <c r="E588" s="33"/>
      <c r="F588" s="164" t="s">
        <v>2165</v>
      </c>
      <c r="G588" s="33"/>
      <c r="H588" s="33"/>
      <c r="I588" s="165"/>
      <c r="J588" s="33"/>
      <c r="K588" s="33"/>
      <c r="L588" s="34"/>
      <c r="M588" s="166"/>
      <c r="N588" s="167"/>
      <c r="O588" s="59"/>
      <c r="P588" s="59"/>
      <c r="Q588" s="59"/>
      <c r="R588" s="59"/>
      <c r="S588" s="59"/>
      <c r="T588" s="60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T588" s="18" t="s">
        <v>175</v>
      </c>
      <c r="AU588" s="18" t="s">
        <v>84</v>
      </c>
    </row>
    <row r="589" spans="1:65" s="2" customFormat="1" ht="19.5">
      <c r="A589" s="33"/>
      <c r="B589" s="34"/>
      <c r="C589" s="33"/>
      <c r="D589" s="163" t="s">
        <v>177</v>
      </c>
      <c r="E589" s="33"/>
      <c r="F589" s="168" t="s">
        <v>2143</v>
      </c>
      <c r="G589" s="33"/>
      <c r="H589" s="33"/>
      <c r="I589" s="165"/>
      <c r="J589" s="33"/>
      <c r="K589" s="33"/>
      <c r="L589" s="34"/>
      <c r="M589" s="166"/>
      <c r="N589" s="167"/>
      <c r="O589" s="59"/>
      <c r="P589" s="59"/>
      <c r="Q589" s="59"/>
      <c r="R589" s="59"/>
      <c r="S589" s="59"/>
      <c r="T589" s="60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T589" s="18" t="s">
        <v>177</v>
      </c>
      <c r="AU589" s="18" t="s">
        <v>84</v>
      </c>
    </row>
    <row r="590" spans="1:65" s="14" customFormat="1">
      <c r="B590" s="176"/>
      <c r="D590" s="163" t="s">
        <v>179</v>
      </c>
      <c r="E590" s="177" t="s">
        <v>1</v>
      </c>
      <c r="F590" s="178" t="s">
        <v>2163</v>
      </c>
      <c r="H590" s="179">
        <v>3</v>
      </c>
      <c r="I590" s="180"/>
      <c r="L590" s="176"/>
      <c r="M590" s="181"/>
      <c r="N590" s="182"/>
      <c r="O590" s="182"/>
      <c r="P590" s="182"/>
      <c r="Q590" s="182"/>
      <c r="R590" s="182"/>
      <c r="S590" s="182"/>
      <c r="T590" s="183"/>
      <c r="AT590" s="177" t="s">
        <v>179</v>
      </c>
      <c r="AU590" s="177" t="s">
        <v>84</v>
      </c>
      <c r="AV590" s="14" t="s">
        <v>84</v>
      </c>
      <c r="AW590" s="14" t="s">
        <v>31</v>
      </c>
      <c r="AX590" s="14" t="s">
        <v>82</v>
      </c>
      <c r="AY590" s="177" t="s">
        <v>168</v>
      </c>
    </row>
    <row r="591" spans="1:65" s="2" customFormat="1" ht="24.2" customHeight="1">
      <c r="A591" s="33"/>
      <c r="B591" s="149"/>
      <c r="C591" s="150" t="s">
        <v>829</v>
      </c>
      <c r="D591" s="150" t="s">
        <v>170</v>
      </c>
      <c r="E591" s="151" t="s">
        <v>2167</v>
      </c>
      <c r="F591" s="152" t="s">
        <v>2168</v>
      </c>
      <c r="G591" s="153" t="s">
        <v>269</v>
      </c>
      <c r="H591" s="154">
        <v>1</v>
      </c>
      <c r="I591" s="155"/>
      <c r="J591" s="156">
        <f>ROUND(I591*H591,2)</f>
        <v>0</v>
      </c>
      <c r="K591" s="152" t="s">
        <v>1</v>
      </c>
      <c r="L591" s="34"/>
      <c r="M591" s="157" t="s">
        <v>1</v>
      </c>
      <c r="N591" s="158" t="s">
        <v>40</v>
      </c>
      <c r="O591" s="59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1" t="s">
        <v>108</v>
      </c>
      <c r="AT591" s="161" t="s">
        <v>170</v>
      </c>
      <c r="AU591" s="161" t="s">
        <v>84</v>
      </c>
      <c r="AY591" s="18" t="s">
        <v>168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8" t="s">
        <v>82</v>
      </c>
      <c r="BK591" s="162">
        <f>ROUND(I591*H591,2)</f>
        <v>0</v>
      </c>
      <c r="BL591" s="18" t="s">
        <v>108</v>
      </c>
      <c r="BM591" s="161" t="s">
        <v>2169</v>
      </c>
    </row>
    <row r="592" spans="1:65" s="2" customFormat="1">
      <c r="A592" s="33"/>
      <c r="B592" s="34"/>
      <c r="C592" s="33"/>
      <c r="D592" s="163" t="s">
        <v>175</v>
      </c>
      <c r="E592" s="33"/>
      <c r="F592" s="164" t="s">
        <v>2168</v>
      </c>
      <c r="G592" s="33"/>
      <c r="H592" s="33"/>
      <c r="I592" s="165"/>
      <c r="J592" s="33"/>
      <c r="K592" s="33"/>
      <c r="L592" s="34"/>
      <c r="M592" s="166"/>
      <c r="N592" s="167"/>
      <c r="O592" s="59"/>
      <c r="P592" s="59"/>
      <c r="Q592" s="59"/>
      <c r="R592" s="59"/>
      <c r="S592" s="59"/>
      <c r="T592" s="60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T592" s="18" t="s">
        <v>175</v>
      </c>
      <c r="AU592" s="18" t="s">
        <v>84</v>
      </c>
    </row>
    <row r="593" spans="1:65" s="2" customFormat="1" ht="126.75">
      <c r="A593" s="33"/>
      <c r="B593" s="34"/>
      <c r="C593" s="33"/>
      <c r="D593" s="163" t="s">
        <v>177</v>
      </c>
      <c r="E593" s="33"/>
      <c r="F593" s="168" t="s">
        <v>2170</v>
      </c>
      <c r="G593" s="33"/>
      <c r="H593" s="33"/>
      <c r="I593" s="165"/>
      <c r="J593" s="33"/>
      <c r="K593" s="33"/>
      <c r="L593" s="34"/>
      <c r="M593" s="166"/>
      <c r="N593" s="167"/>
      <c r="O593" s="59"/>
      <c r="P593" s="59"/>
      <c r="Q593" s="59"/>
      <c r="R593" s="59"/>
      <c r="S593" s="59"/>
      <c r="T593" s="60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T593" s="18" t="s">
        <v>177</v>
      </c>
      <c r="AU593" s="18" t="s">
        <v>84</v>
      </c>
    </row>
    <row r="594" spans="1:65" s="14" customFormat="1">
      <c r="B594" s="176"/>
      <c r="D594" s="163" t="s">
        <v>179</v>
      </c>
      <c r="E594" s="177" t="s">
        <v>1</v>
      </c>
      <c r="F594" s="178" t="s">
        <v>2171</v>
      </c>
      <c r="H594" s="179">
        <v>1</v>
      </c>
      <c r="I594" s="180"/>
      <c r="L594" s="176"/>
      <c r="M594" s="181"/>
      <c r="N594" s="182"/>
      <c r="O594" s="182"/>
      <c r="P594" s="182"/>
      <c r="Q594" s="182"/>
      <c r="R594" s="182"/>
      <c r="S594" s="182"/>
      <c r="T594" s="183"/>
      <c r="AT594" s="177" t="s">
        <v>179</v>
      </c>
      <c r="AU594" s="177" t="s">
        <v>84</v>
      </c>
      <c r="AV594" s="14" t="s">
        <v>84</v>
      </c>
      <c r="AW594" s="14" t="s">
        <v>31</v>
      </c>
      <c r="AX594" s="14" t="s">
        <v>82</v>
      </c>
      <c r="AY594" s="177" t="s">
        <v>168</v>
      </c>
    </row>
    <row r="595" spans="1:65" s="2" customFormat="1" ht="24.2" customHeight="1">
      <c r="A595" s="33"/>
      <c r="B595" s="149"/>
      <c r="C595" s="150" t="s">
        <v>834</v>
      </c>
      <c r="D595" s="150" t="s">
        <v>170</v>
      </c>
      <c r="E595" s="151" t="s">
        <v>2172</v>
      </c>
      <c r="F595" s="152" t="s">
        <v>2173</v>
      </c>
      <c r="G595" s="153" t="s">
        <v>269</v>
      </c>
      <c r="H595" s="154">
        <v>2</v>
      </c>
      <c r="I595" s="155"/>
      <c r="J595" s="156">
        <f>ROUND(I595*H595,2)</f>
        <v>0</v>
      </c>
      <c r="K595" s="152" t="s">
        <v>1</v>
      </c>
      <c r="L595" s="34"/>
      <c r="M595" s="157" t="s">
        <v>1</v>
      </c>
      <c r="N595" s="158" t="s">
        <v>40</v>
      </c>
      <c r="O595" s="59"/>
      <c r="P595" s="159">
        <f>O595*H595</f>
        <v>0</v>
      </c>
      <c r="Q595" s="159">
        <v>0</v>
      </c>
      <c r="R595" s="159">
        <f>Q595*H595</f>
        <v>0</v>
      </c>
      <c r="S595" s="159">
        <v>0</v>
      </c>
      <c r="T595" s="160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1" t="s">
        <v>108</v>
      </c>
      <c r="AT595" s="161" t="s">
        <v>170</v>
      </c>
      <c r="AU595" s="161" t="s">
        <v>84</v>
      </c>
      <c r="AY595" s="18" t="s">
        <v>168</v>
      </c>
      <c r="BE595" s="162">
        <f>IF(N595="základní",J595,0)</f>
        <v>0</v>
      </c>
      <c r="BF595" s="162">
        <f>IF(N595="snížená",J595,0)</f>
        <v>0</v>
      </c>
      <c r="BG595" s="162">
        <f>IF(N595="zákl. přenesená",J595,0)</f>
        <v>0</v>
      </c>
      <c r="BH595" s="162">
        <f>IF(N595="sníž. přenesená",J595,0)</f>
        <v>0</v>
      </c>
      <c r="BI595" s="162">
        <f>IF(N595="nulová",J595,0)</f>
        <v>0</v>
      </c>
      <c r="BJ595" s="18" t="s">
        <v>82</v>
      </c>
      <c r="BK595" s="162">
        <f>ROUND(I595*H595,2)</f>
        <v>0</v>
      </c>
      <c r="BL595" s="18" t="s">
        <v>108</v>
      </c>
      <c r="BM595" s="161" t="s">
        <v>2174</v>
      </c>
    </row>
    <row r="596" spans="1:65" s="2" customFormat="1">
      <c r="A596" s="33"/>
      <c r="B596" s="34"/>
      <c r="C596" s="33"/>
      <c r="D596" s="163" t="s">
        <v>175</v>
      </c>
      <c r="E596" s="33"/>
      <c r="F596" s="164" t="s">
        <v>2173</v>
      </c>
      <c r="G596" s="33"/>
      <c r="H596" s="33"/>
      <c r="I596" s="165"/>
      <c r="J596" s="33"/>
      <c r="K596" s="33"/>
      <c r="L596" s="34"/>
      <c r="M596" s="166"/>
      <c r="N596" s="167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T596" s="18" t="s">
        <v>175</v>
      </c>
      <c r="AU596" s="18" t="s">
        <v>84</v>
      </c>
    </row>
    <row r="597" spans="1:65" s="2" customFormat="1" ht="136.5">
      <c r="A597" s="33"/>
      <c r="B597" s="34"/>
      <c r="C597" s="33"/>
      <c r="D597" s="163" t="s">
        <v>177</v>
      </c>
      <c r="E597" s="33"/>
      <c r="F597" s="168" t="s">
        <v>2175</v>
      </c>
      <c r="G597" s="33"/>
      <c r="H597" s="33"/>
      <c r="I597" s="165"/>
      <c r="J597" s="33"/>
      <c r="K597" s="33"/>
      <c r="L597" s="34"/>
      <c r="M597" s="166"/>
      <c r="N597" s="167"/>
      <c r="O597" s="59"/>
      <c r="P597" s="59"/>
      <c r="Q597" s="59"/>
      <c r="R597" s="59"/>
      <c r="S597" s="59"/>
      <c r="T597" s="60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T597" s="18" t="s">
        <v>177</v>
      </c>
      <c r="AU597" s="18" t="s">
        <v>84</v>
      </c>
    </row>
    <row r="598" spans="1:65" s="14" customFormat="1">
      <c r="B598" s="176"/>
      <c r="D598" s="163" t="s">
        <v>179</v>
      </c>
      <c r="E598" s="177" t="s">
        <v>1</v>
      </c>
      <c r="F598" s="178" t="s">
        <v>2176</v>
      </c>
      <c r="H598" s="179">
        <v>2</v>
      </c>
      <c r="I598" s="180"/>
      <c r="L598" s="176"/>
      <c r="M598" s="181"/>
      <c r="N598" s="182"/>
      <c r="O598" s="182"/>
      <c r="P598" s="182"/>
      <c r="Q598" s="182"/>
      <c r="R598" s="182"/>
      <c r="S598" s="182"/>
      <c r="T598" s="183"/>
      <c r="AT598" s="177" t="s">
        <v>179</v>
      </c>
      <c r="AU598" s="177" t="s">
        <v>84</v>
      </c>
      <c r="AV598" s="14" t="s">
        <v>84</v>
      </c>
      <c r="AW598" s="14" t="s">
        <v>31</v>
      </c>
      <c r="AX598" s="14" t="s">
        <v>82</v>
      </c>
      <c r="AY598" s="177" t="s">
        <v>168</v>
      </c>
    </row>
    <row r="599" spans="1:65" s="2" customFormat="1" ht="33" customHeight="1">
      <c r="A599" s="33"/>
      <c r="B599" s="149"/>
      <c r="C599" s="150" t="s">
        <v>839</v>
      </c>
      <c r="D599" s="150" t="s">
        <v>170</v>
      </c>
      <c r="E599" s="151" t="s">
        <v>2177</v>
      </c>
      <c r="F599" s="152" t="s">
        <v>2178</v>
      </c>
      <c r="G599" s="153" t="s">
        <v>269</v>
      </c>
      <c r="H599" s="154">
        <v>1</v>
      </c>
      <c r="I599" s="155"/>
      <c r="J599" s="156">
        <f>ROUND(I599*H599,2)</f>
        <v>0</v>
      </c>
      <c r="K599" s="152" t="s">
        <v>1</v>
      </c>
      <c r="L599" s="34"/>
      <c r="M599" s="157" t="s">
        <v>1</v>
      </c>
      <c r="N599" s="158" t="s">
        <v>40</v>
      </c>
      <c r="O599" s="59"/>
      <c r="P599" s="159">
        <f>O599*H599</f>
        <v>0</v>
      </c>
      <c r="Q599" s="159">
        <v>0</v>
      </c>
      <c r="R599" s="159">
        <f>Q599*H599</f>
        <v>0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108</v>
      </c>
      <c r="AT599" s="161" t="s">
        <v>170</v>
      </c>
      <c r="AU599" s="161" t="s">
        <v>84</v>
      </c>
      <c r="AY599" s="18" t="s">
        <v>168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82</v>
      </c>
      <c r="BK599" s="162">
        <f>ROUND(I599*H599,2)</f>
        <v>0</v>
      </c>
      <c r="BL599" s="18" t="s">
        <v>108</v>
      </c>
      <c r="BM599" s="161" t="s">
        <v>2179</v>
      </c>
    </row>
    <row r="600" spans="1:65" s="2" customFormat="1" ht="19.5">
      <c r="A600" s="33"/>
      <c r="B600" s="34"/>
      <c r="C600" s="33"/>
      <c r="D600" s="163" t="s">
        <v>175</v>
      </c>
      <c r="E600" s="33"/>
      <c r="F600" s="164" t="s">
        <v>2178</v>
      </c>
      <c r="G600" s="33"/>
      <c r="H600" s="33"/>
      <c r="I600" s="165"/>
      <c r="J600" s="33"/>
      <c r="K600" s="33"/>
      <c r="L600" s="34"/>
      <c r="M600" s="166"/>
      <c r="N600" s="167"/>
      <c r="O600" s="59"/>
      <c r="P600" s="59"/>
      <c r="Q600" s="59"/>
      <c r="R600" s="59"/>
      <c r="S600" s="59"/>
      <c r="T600" s="60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T600" s="18" t="s">
        <v>175</v>
      </c>
      <c r="AU600" s="18" t="s">
        <v>84</v>
      </c>
    </row>
    <row r="601" spans="1:65" s="2" customFormat="1" ht="19.5">
      <c r="A601" s="33"/>
      <c r="B601" s="34"/>
      <c r="C601" s="33"/>
      <c r="D601" s="163" t="s">
        <v>177</v>
      </c>
      <c r="E601" s="33"/>
      <c r="F601" s="168" t="s">
        <v>2143</v>
      </c>
      <c r="G601" s="33"/>
      <c r="H601" s="33"/>
      <c r="I601" s="165"/>
      <c r="J601" s="33"/>
      <c r="K601" s="33"/>
      <c r="L601" s="34"/>
      <c r="M601" s="166"/>
      <c r="N601" s="167"/>
      <c r="O601" s="59"/>
      <c r="P601" s="59"/>
      <c r="Q601" s="59"/>
      <c r="R601" s="59"/>
      <c r="S601" s="59"/>
      <c r="T601" s="60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T601" s="18" t="s">
        <v>177</v>
      </c>
      <c r="AU601" s="18" t="s">
        <v>84</v>
      </c>
    </row>
    <row r="602" spans="1:65" s="14" customFormat="1">
      <c r="B602" s="176"/>
      <c r="D602" s="163" t="s">
        <v>179</v>
      </c>
      <c r="E602" s="177" t="s">
        <v>1</v>
      </c>
      <c r="F602" s="178" t="s">
        <v>2180</v>
      </c>
      <c r="H602" s="179">
        <v>1</v>
      </c>
      <c r="I602" s="180"/>
      <c r="L602" s="176"/>
      <c r="M602" s="181"/>
      <c r="N602" s="182"/>
      <c r="O602" s="182"/>
      <c r="P602" s="182"/>
      <c r="Q602" s="182"/>
      <c r="R602" s="182"/>
      <c r="S602" s="182"/>
      <c r="T602" s="183"/>
      <c r="AT602" s="177" t="s">
        <v>179</v>
      </c>
      <c r="AU602" s="177" t="s">
        <v>84</v>
      </c>
      <c r="AV602" s="14" t="s">
        <v>84</v>
      </c>
      <c r="AW602" s="14" t="s">
        <v>31</v>
      </c>
      <c r="AX602" s="14" t="s">
        <v>82</v>
      </c>
      <c r="AY602" s="177" t="s">
        <v>168</v>
      </c>
    </row>
    <row r="603" spans="1:65" s="2" customFormat="1" ht="21.75" customHeight="1">
      <c r="A603" s="33"/>
      <c r="B603" s="149"/>
      <c r="C603" s="150" t="s">
        <v>844</v>
      </c>
      <c r="D603" s="150" t="s">
        <v>170</v>
      </c>
      <c r="E603" s="151" t="s">
        <v>1737</v>
      </c>
      <c r="F603" s="152" t="s">
        <v>1738</v>
      </c>
      <c r="G603" s="153" t="s">
        <v>670</v>
      </c>
      <c r="H603" s="154">
        <v>1</v>
      </c>
      <c r="I603" s="155"/>
      <c r="J603" s="156">
        <f>ROUND(I603*H603,2)</f>
        <v>0</v>
      </c>
      <c r="K603" s="152" t="s">
        <v>187</v>
      </c>
      <c r="L603" s="34"/>
      <c r="M603" s="157" t="s">
        <v>1</v>
      </c>
      <c r="N603" s="158" t="s">
        <v>40</v>
      </c>
      <c r="O603" s="59"/>
      <c r="P603" s="159">
        <f>O603*H603</f>
        <v>0</v>
      </c>
      <c r="Q603" s="159">
        <v>1.6199999999999999E-3</v>
      </c>
      <c r="R603" s="159">
        <f>Q603*H603</f>
        <v>1.6199999999999999E-3</v>
      </c>
      <c r="S603" s="159">
        <v>0</v>
      </c>
      <c r="T603" s="160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1" t="s">
        <v>108</v>
      </c>
      <c r="AT603" s="161" t="s">
        <v>170</v>
      </c>
      <c r="AU603" s="161" t="s">
        <v>84</v>
      </c>
      <c r="AY603" s="18" t="s">
        <v>168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8" t="s">
        <v>82</v>
      </c>
      <c r="BK603" s="162">
        <f>ROUND(I603*H603,2)</f>
        <v>0</v>
      </c>
      <c r="BL603" s="18" t="s">
        <v>108</v>
      </c>
      <c r="BM603" s="161" t="s">
        <v>2181</v>
      </c>
    </row>
    <row r="604" spans="1:65" s="2" customFormat="1" ht="29.25">
      <c r="A604" s="33"/>
      <c r="B604" s="34"/>
      <c r="C604" s="33"/>
      <c r="D604" s="163" t="s">
        <v>175</v>
      </c>
      <c r="E604" s="33"/>
      <c r="F604" s="164" t="s">
        <v>1740</v>
      </c>
      <c r="G604" s="33"/>
      <c r="H604" s="33"/>
      <c r="I604" s="165"/>
      <c r="J604" s="33"/>
      <c r="K604" s="33"/>
      <c r="L604" s="34"/>
      <c r="M604" s="166"/>
      <c r="N604" s="167"/>
      <c r="O604" s="59"/>
      <c r="P604" s="59"/>
      <c r="Q604" s="59"/>
      <c r="R604" s="59"/>
      <c r="S604" s="59"/>
      <c r="T604" s="60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T604" s="18" t="s">
        <v>175</v>
      </c>
      <c r="AU604" s="18" t="s">
        <v>84</v>
      </c>
    </row>
    <row r="605" spans="1:65" s="2" customFormat="1" ht="19.5">
      <c r="A605" s="33"/>
      <c r="B605" s="34"/>
      <c r="C605" s="33"/>
      <c r="D605" s="163" t="s">
        <v>177</v>
      </c>
      <c r="E605" s="33"/>
      <c r="F605" s="168" t="s">
        <v>1867</v>
      </c>
      <c r="G605" s="33"/>
      <c r="H605" s="33"/>
      <c r="I605" s="165"/>
      <c r="J605" s="33"/>
      <c r="K605" s="33"/>
      <c r="L605" s="34"/>
      <c r="M605" s="166"/>
      <c r="N605" s="167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177</v>
      </c>
      <c r="AU605" s="18" t="s">
        <v>84</v>
      </c>
    </row>
    <row r="606" spans="1:65" s="14" customFormat="1">
      <c r="B606" s="176"/>
      <c r="D606" s="163" t="s">
        <v>179</v>
      </c>
      <c r="E606" s="177" t="s">
        <v>1</v>
      </c>
      <c r="F606" s="178" t="s">
        <v>2061</v>
      </c>
      <c r="H606" s="179">
        <v>1</v>
      </c>
      <c r="I606" s="180"/>
      <c r="L606" s="176"/>
      <c r="M606" s="181"/>
      <c r="N606" s="182"/>
      <c r="O606" s="182"/>
      <c r="P606" s="182"/>
      <c r="Q606" s="182"/>
      <c r="R606" s="182"/>
      <c r="S606" s="182"/>
      <c r="T606" s="183"/>
      <c r="AT606" s="177" t="s">
        <v>179</v>
      </c>
      <c r="AU606" s="177" t="s">
        <v>84</v>
      </c>
      <c r="AV606" s="14" t="s">
        <v>84</v>
      </c>
      <c r="AW606" s="14" t="s">
        <v>31</v>
      </c>
      <c r="AX606" s="14" t="s">
        <v>82</v>
      </c>
      <c r="AY606" s="177" t="s">
        <v>168</v>
      </c>
    </row>
    <row r="607" spans="1:65" s="2" customFormat="1" ht="24.2" customHeight="1">
      <c r="A607" s="33"/>
      <c r="B607" s="149"/>
      <c r="C607" s="200" t="s">
        <v>851</v>
      </c>
      <c r="D607" s="200" t="s">
        <v>523</v>
      </c>
      <c r="E607" s="201" t="s">
        <v>1742</v>
      </c>
      <c r="F607" s="202" t="s">
        <v>1743</v>
      </c>
      <c r="G607" s="203" t="s">
        <v>670</v>
      </c>
      <c r="H607" s="204">
        <v>1</v>
      </c>
      <c r="I607" s="205"/>
      <c r="J607" s="206">
        <f>ROUND(I607*H607,2)</f>
        <v>0</v>
      </c>
      <c r="K607" s="202" t="s">
        <v>187</v>
      </c>
      <c r="L607" s="207"/>
      <c r="M607" s="208" t="s">
        <v>1</v>
      </c>
      <c r="N607" s="209" t="s">
        <v>40</v>
      </c>
      <c r="O607" s="59"/>
      <c r="P607" s="159">
        <f>O607*H607</f>
        <v>0</v>
      </c>
      <c r="Q607" s="159">
        <v>1.7999999999999999E-2</v>
      </c>
      <c r="R607" s="159">
        <f>Q607*H607</f>
        <v>1.7999999999999999E-2</v>
      </c>
      <c r="S607" s="159">
        <v>0</v>
      </c>
      <c r="T607" s="160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1" t="s">
        <v>244</v>
      </c>
      <c r="AT607" s="161" t="s">
        <v>523</v>
      </c>
      <c r="AU607" s="161" t="s">
        <v>84</v>
      </c>
      <c r="AY607" s="18" t="s">
        <v>168</v>
      </c>
      <c r="BE607" s="162">
        <f>IF(N607="základní",J607,0)</f>
        <v>0</v>
      </c>
      <c r="BF607" s="162">
        <f>IF(N607="snížená",J607,0)</f>
        <v>0</v>
      </c>
      <c r="BG607" s="162">
        <f>IF(N607="zákl. přenesená",J607,0)</f>
        <v>0</v>
      </c>
      <c r="BH607" s="162">
        <f>IF(N607="sníž. přenesená",J607,0)</f>
        <v>0</v>
      </c>
      <c r="BI607" s="162">
        <f>IF(N607="nulová",J607,0)</f>
        <v>0</v>
      </c>
      <c r="BJ607" s="18" t="s">
        <v>82</v>
      </c>
      <c r="BK607" s="162">
        <f>ROUND(I607*H607,2)</f>
        <v>0</v>
      </c>
      <c r="BL607" s="18" t="s">
        <v>108</v>
      </c>
      <c r="BM607" s="161" t="s">
        <v>2182</v>
      </c>
    </row>
    <row r="608" spans="1:65" s="2" customFormat="1" ht="19.5">
      <c r="A608" s="33"/>
      <c r="B608" s="34"/>
      <c r="C608" s="33"/>
      <c r="D608" s="163" t="s">
        <v>175</v>
      </c>
      <c r="E608" s="33"/>
      <c r="F608" s="164" t="s">
        <v>1743</v>
      </c>
      <c r="G608" s="33"/>
      <c r="H608" s="33"/>
      <c r="I608" s="165"/>
      <c r="J608" s="33"/>
      <c r="K608" s="33"/>
      <c r="L608" s="34"/>
      <c r="M608" s="166"/>
      <c r="N608" s="167"/>
      <c r="O608" s="59"/>
      <c r="P608" s="59"/>
      <c r="Q608" s="59"/>
      <c r="R608" s="59"/>
      <c r="S608" s="59"/>
      <c r="T608" s="60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T608" s="18" t="s">
        <v>175</v>
      </c>
      <c r="AU608" s="18" t="s">
        <v>84</v>
      </c>
    </row>
    <row r="609" spans="1:65" s="2" customFormat="1" ht="24.2" customHeight="1">
      <c r="A609" s="33"/>
      <c r="B609" s="149"/>
      <c r="C609" s="200" t="s">
        <v>856</v>
      </c>
      <c r="D609" s="200" t="s">
        <v>523</v>
      </c>
      <c r="E609" s="201" t="s">
        <v>1745</v>
      </c>
      <c r="F609" s="202" t="s">
        <v>1746</v>
      </c>
      <c r="G609" s="203" t="s">
        <v>670</v>
      </c>
      <c r="H609" s="204">
        <v>1</v>
      </c>
      <c r="I609" s="205"/>
      <c r="J609" s="206">
        <f>ROUND(I609*H609,2)</f>
        <v>0</v>
      </c>
      <c r="K609" s="202" t="s">
        <v>1</v>
      </c>
      <c r="L609" s="207"/>
      <c r="M609" s="208" t="s">
        <v>1</v>
      </c>
      <c r="N609" s="209" t="s">
        <v>40</v>
      </c>
      <c r="O609" s="59"/>
      <c r="P609" s="159">
        <f>O609*H609</f>
        <v>0</v>
      </c>
      <c r="Q609" s="159">
        <v>3.5000000000000001E-3</v>
      </c>
      <c r="R609" s="159">
        <f>Q609*H609</f>
        <v>3.5000000000000001E-3</v>
      </c>
      <c r="S609" s="159">
        <v>0</v>
      </c>
      <c r="T609" s="160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1" t="s">
        <v>244</v>
      </c>
      <c r="AT609" s="161" t="s">
        <v>523</v>
      </c>
      <c r="AU609" s="161" t="s">
        <v>84</v>
      </c>
      <c r="AY609" s="18" t="s">
        <v>168</v>
      </c>
      <c r="BE609" s="162">
        <f>IF(N609="základní",J609,0)</f>
        <v>0</v>
      </c>
      <c r="BF609" s="162">
        <f>IF(N609="snížená",J609,0)</f>
        <v>0</v>
      </c>
      <c r="BG609" s="162">
        <f>IF(N609="zákl. přenesená",J609,0)</f>
        <v>0</v>
      </c>
      <c r="BH609" s="162">
        <f>IF(N609="sníž. přenesená",J609,0)</f>
        <v>0</v>
      </c>
      <c r="BI609" s="162">
        <f>IF(N609="nulová",J609,0)</f>
        <v>0</v>
      </c>
      <c r="BJ609" s="18" t="s">
        <v>82</v>
      </c>
      <c r="BK609" s="162">
        <f>ROUND(I609*H609,2)</f>
        <v>0</v>
      </c>
      <c r="BL609" s="18" t="s">
        <v>108</v>
      </c>
      <c r="BM609" s="161" t="s">
        <v>2183</v>
      </c>
    </row>
    <row r="610" spans="1:65" s="2" customFormat="1">
      <c r="A610" s="33"/>
      <c r="B610" s="34"/>
      <c r="C610" s="33"/>
      <c r="D610" s="163" t="s">
        <v>175</v>
      </c>
      <c r="E610" s="33"/>
      <c r="F610" s="164" t="s">
        <v>1746</v>
      </c>
      <c r="G610" s="33"/>
      <c r="H610" s="33"/>
      <c r="I610" s="165"/>
      <c r="J610" s="33"/>
      <c r="K610" s="33"/>
      <c r="L610" s="34"/>
      <c r="M610" s="166"/>
      <c r="N610" s="167"/>
      <c r="O610" s="59"/>
      <c r="P610" s="59"/>
      <c r="Q610" s="59"/>
      <c r="R610" s="59"/>
      <c r="S610" s="59"/>
      <c r="T610" s="60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T610" s="18" t="s">
        <v>175</v>
      </c>
      <c r="AU610" s="18" t="s">
        <v>84</v>
      </c>
    </row>
    <row r="611" spans="1:65" s="2" customFormat="1" ht="24.2" customHeight="1">
      <c r="A611" s="33"/>
      <c r="B611" s="149"/>
      <c r="C611" s="150" t="s">
        <v>861</v>
      </c>
      <c r="D611" s="150" t="s">
        <v>170</v>
      </c>
      <c r="E611" s="151" t="s">
        <v>2184</v>
      </c>
      <c r="F611" s="152" t="s">
        <v>2185</v>
      </c>
      <c r="G611" s="153" t="s">
        <v>670</v>
      </c>
      <c r="H611" s="154">
        <v>7</v>
      </c>
      <c r="I611" s="155"/>
      <c r="J611" s="156">
        <f>ROUND(I611*H611,2)</f>
        <v>0</v>
      </c>
      <c r="K611" s="152" t="s">
        <v>187</v>
      </c>
      <c r="L611" s="34"/>
      <c r="M611" s="157" t="s">
        <v>1</v>
      </c>
      <c r="N611" s="158" t="s">
        <v>40</v>
      </c>
      <c r="O611" s="59"/>
      <c r="P611" s="159">
        <f>O611*H611</f>
        <v>0</v>
      </c>
      <c r="Q611" s="159">
        <v>0</v>
      </c>
      <c r="R611" s="159">
        <f>Q611*H611</f>
        <v>0</v>
      </c>
      <c r="S611" s="159">
        <v>0</v>
      </c>
      <c r="T611" s="160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61" t="s">
        <v>108</v>
      </c>
      <c r="AT611" s="161" t="s">
        <v>170</v>
      </c>
      <c r="AU611" s="161" t="s">
        <v>84</v>
      </c>
      <c r="AY611" s="18" t="s">
        <v>168</v>
      </c>
      <c r="BE611" s="162">
        <f>IF(N611="základní",J611,0)</f>
        <v>0</v>
      </c>
      <c r="BF611" s="162">
        <f>IF(N611="snížená",J611,0)</f>
        <v>0</v>
      </c>
      <c r="BG611" s="162">
        <f>IF(N611="zákl. přenesená",J611,0)</f>
        <v>0</v>
      </c>
      <c r="BH611" s="162">
        <f>IF(N611="sníž. přenesená",J611,0)</f>
        <v>0</v>
      </c>
      <c r="BI611" s="162">
        <f>IF(N611="nulová",J611,0)</f>
        <v>0</v>
      </c>
      <c r="BJ611" s="18" t="s">
        <v>82</v>
      </c>
      <c r="BK611" s="162">
        <f>ROUND(I611*H611,2)</f>
        <v>0</v>
      </c>
      <c r="BL611" s="18" t="s">
        <v>108</v>
      </c>
      <c r="BM611" s="161" t="s">
        <v>2186</v>
      </c>
    </row>
    <row r="612" spans="1:65" s="2" customFormat="1" ht="29.25">
      <c r="A612" s="33"/>
      <c r="B612" s="34"/>
      <c r="C612" s="33"/>
      <c r="D612" s="163" t="s">
        <v>175</v>
      </c>
      <c r="E612" s="33"/>
      <c r="F612" s="164" t="s">
        <v>2187</v>
      </c>
      <c r="G612" s="33"/>
      <c r="H612" s="33"/>
      <c r="I612" s="165"/>
      <c r="J612" s="33"/>
      <c r="K612" s="33"/>
      <c r="L612" s="34"/>
      <c r="M612" s="166"/>
      <c r="N612" s="167"/>
      <c r="O612" s="59"/>
      <c r="P612" s="59"/>
      <c r="Q612" s="59"/>
      <c r="R612" s="59"/>
      <c r="S612" s="59"/>
      <c r="T612" s="60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T612" s="18" t="s">
        <v>175</v>
      </c>
      <c r="AU612" s="18" t="s">
        <v>84</v>
      </c>
    </row>
    <row r="613" spans="1:65" s="2" customFormat="1" ht="19.5">
      <c r="A613" s="33"/>
      <c r="B613" s="34"/>
      <c r="C613" s="33"/>
      <c r="D613" s="163" t="s">
        <v>177</v>
      </c>
      <c r="E613" s="33"/>
      <c r="F613" s="168" t="s">
        <v>1867</v>
      </c>
      <c r="G613" s="33"/>
      <c r="H613" s="33"/>
      <c r="I613" s="165"/>
      <c r="J613" s="33"/>
      <c r="K613" s="33"/>
      <c r="L613" s="34"/>
      <c r="M613" s="166"/>
      <c r="N613" s="167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177</v>
      </c>
      <c r="AU613" s="18" t="s">
        <v>84</v>
      </c>
    </row>
    <row r="614" spans="1:65" s="13" customFormat="1">
      <c r="B614" s="169"/>
      <c r="D614" s="163" t="s">
        <v>179</v>
      </c>
      <c r="E614" s="170" t="s">
        <v>1</v>
      </c>
      <c r="F614" s="171" t="s">
        <v>2188</v>
      </c>
      <c r="H614" s="170" t="s">
        <v>1</v>
      </c>
      <c r="I614" s="172"/>
      <c r="L614" s="169"/>
      <c r="M614" s="173"/>
      <c r="N614" s="174"/>
      <c r="O614" s="174"/>
      <c r="P614" s="174"/>
      <c r="Q614" s="174"/>
      <c r="R614" s="174"/>
      <c r="S614" s="174"/>
      <c r="T614" s="175"/>
      <c r="AT614" s="170" t="s">
        <v>179</v>
      </c>
      <c r="AU614" s="170" t="s">
        <v>84</v>
      </c>
      <c r="AV614" s="13" t="s">
        <v>82</v>
      </c>
      <c r="AW614" s="13" t="s">
        <v>31</v>
      </c>
      <c r="AX614" s="13" t="s">
        <v>75</v>
      </c>
      <c r="AY614" s="170" t="s">
        <v>168</v>
      </c>
    </row>
    <row r="615" spans="1:65" s="14" customFormat="1">
      <c r="B615" s="176"/>
      <c r="D615" s="163" t="s">
        <v>179</v>
      </c>
      <c r="E615" s="177" t="s">
        <v>1</v>
      </c>
      <c r="F615" s="178" t="s">
        <v>2144</v>
      </c>
      <c r="H615" s="179">
        <v>3</v>
      </c>
      <c r="I615" s="180"/>
      <c r="L615" s="176"/>
      <c r="M615" s="181"/>
      <c r="N615" s="182"/>
      <c r="O615" s="182"/>
      <c r="P615" s="182"/>
      <c r="Q615" s="182"/>
      <c r="R615" s="182"/>
      <c r="S615" s="182"/>
      <c r="T615" s="183"/>
      <c r="AT615" s="177" t="s">
        <v>179</v>
      </c>
      <c r="AU615" s="177" t="s">
        <v>84</v>
      </c>
      <c r="AV615" s="14" t="s">
        <v>84</v>
      </c>
      <c r="AW615" s="14" t="s">
        <v>31</v>
      </c>
      <c r="AX615" s="14" t="s">
        <v>75</v>
      </c>
      <c r="AY615" s="177" t="s">
        <v>168</v>
      </c>
    </row>
    <row r="616" spans="1:65" s="14" customFormat="1">
      <c r="B616" s="176"/>
      <c r="D616" s="163" t="s">
        <v>179</v>
      </c>
      <c r="E616" s="177" t="s">
        <v>1</v>
      </c>
      <c r="F616" s="178" t="s">
        <v>2101</v>
      </c>
      <c r="H616" s="179">
        <v>4</v>
      </c>
      <c r="I616" s="180"/>
      <c r="L616" s="176"/>
      <c r="M616" s="181"/>
      <c r="N616" s="182"/>
      <c r="O616" s="182"/>
      <c r="P616" s="182"/>
      <c r="Q616" s="182"/>
      <c r="R616" s="182"/>
      <c r="S616" s="182"/>
      <c r="T616" s="183"/>
      <c r="AT616" s="177" t="s">
        <v>179</v>
      </c>
      <c r="AU616" s="177" t="s">
        <v>84</v>
      </c>
      <c r="AV616" s="14" t="s">
        <v>84</v>
      </c>
      <c r="AW616" s="14" t="s">
        <v>31</v>
      </c>
      <c r="AX616" s="14" t="s">
        <v>75</v>
      </c>
      <c r="AY616" s="177" t="s">
        <v>168</v>
      </c>
    </row>
    <row r="617" spans="1:65" s="15" customFormat="1">
      <c r="B617" s="184"/>
      <c r="D617" s="163" t="s">
        <v>179</v>
      </c>
      <c r="E617" s="185" t="s">
        <v>1</v>
      </c>
      <c r="F617" s="186" t="s">
        <v>184</v>
      </c>
      <c r="H617" s="187">
        <v>7</v>
      </c>
      <c r="I617" s="188"/>
      <c r="L617" s="184"/>
      <c r="M617" s="189"/>
      <c r="N617" s="190"/>
      <c r="O617" s="190"/>
      <c r="P617" s="190"/>
      <c r="Q617" s="190"/>
      <c r="R617" s="190"/>
      <c r="S617" s="190"/>
      <c r="T617" s="191"/>
      <c r="AT617" s="185" t="s">
        <v>179</v>
      </c>
      <c r="AU617" s="185" t="s">
        <v>84</v>
      </c>
      <c r="AV617" s="15" t="s">
        <v>108</v>
      </c>
      <c r="AW617" s="15" t="s">
        <v>31</v>
      </c>
      <c r="AX617" s="15" t="s">
        <v>82</v>
      </c>
      <c r="AY617" s="185" t="s">
        <v>168</v>
      </c>
    </row>
    <row r="618" spans="1:65" s="2" customFormat="1" ht="33" customHeight="1">
      <c r="A618" s="33"/>
      <c r="B618" s="149"/>
      <c r="C618" s="200" t="s">
        <v>867</v>
      </c>
      <c r="D618" s="200" t="s">
        <v>523</v>
      </c>
      <c r="E618" s="201" t="s">
        <v>2189</v>
      </c>
      <c r="F618" s="202" t="s">
        <v>2190</v>
      </c>
      <c r="G618" s="203" t="s">
        <v>670</v>
      </c>
      <c r="H618" s="204">
        <v>7</v>
      </c>
      <c r="I618" s="205"/>
      <c r="J618" s="206">
        <f>ROUND(I618*H618,2)</f>
        <v>0</v>
      </c>
      <c r="K618" s="202" t="s">
        <v>187</v>
      </c>
      <c r="L618" s="207"/>
      <c r="M618" s="208" t="s">
        <v>1</v>
      </c>
      <c r="N618" s="209" t="s">
        <v>40</v>
      </c>
      <c r="O618" s="59"/>
      <c r="P618" s="159">
        <f>O618*H618</f>
        <v>0</v>
      </c>
      <c r="Q618" s="159">
        <v>1.9E-3</v>
      </c>
      <c r="R618" s="159">
        <f>Q618*H618</f>
        <v>1.3299999999999999E-2</v>
      </c>
      <c r="S618" s="159">
        <v>0</v>
      </c>
      <c r="T618" s="160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1" t="s">
        <v>244</v>
      </c>
      <c r="AT618" s="161" t="s">
        <v>523</v>
      </c>
      <c r="AU618" s="161" t="s">
        <v>84</v>
      </c>
      <c r="AY618" s="18" t="s">
        <v>168</v>
      </c>
      <c r="BE618" s="162">
        <f>IF(N618="základní",J618,0)</f>
        <v>0</v>
      </c>
      <c r="BF618" s="162">
        <f>IF(N618="snížená",J618,0)</f>
        <v>0</v>
      </c>
      <c r="BG618" s="162">
        <f>IF(N618="zákl. přenesená",J618,0)</f>
        <v>0</v>
      </c>
      <c r="BH618" s="162">
        <f>IF(N618="sníž. přenesená",J618,0)</f>
        <v>0</v>
      </c>
      <c r="BI618" s="162">
        <f>IF(N618="nulová",J618,0)</f>
        <v>0</v>
      </c>
      <c r="BJ618" s="18" t="s">
        <v>82</v>
      </c>
      <c r="BK618" s="162">
        <f>ROUND(I618*H618,2)</f>
        <v>0</v>
      </c>
      <c r="BL618" s="18" t="s">
        <v>108</v>
      </c>
      <c r="BM618" s="161" t="s">
        <v>2191</v>
      </c>
    </row>
    <row r="619" spans="1:65" s="2" customFormat="1" ht="19.5">
      <c r="A619" s="33"/>
      <c r="B619" s="34"/>
      <c r="C619" s="33"/>
      <c r="D619" s="163" t="s">
        <v>175</v>
      </c>
      <c r="E619" s="33"/>
      <c r="F619" s="164" t="s">
        <v>2190</v>
      </c>
      <c r="G619" s="33"/>
      <c r="H619" s="33"/>
      <c r="I619" s="165"/>
      <c r="J619" s="33"/>
      <c r="K619" s="33"/>
      <c r="L619" s="34"/>
      <c r="M619" s="166"/>
      <c r="N619" s="167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T619" s="18" t="s">
        <v>175</v>
      </c>
      <c r="AU619" s="18" t="s">
        <v>84</v>
      </c>
    </row>
    <row r="620" spans="1:65" s="2" customFormat="1" ht="24.2" customHeight="1">
      <c r="A620" s="33"/>
      <c r="B620" s="149"/>
      <c r="C620" s="150" t="s">
        <v>872</v>
      </c>
      <c r="D620" s="150" t="s">
        <v>170</v>
      </c>
      <c r="E620" s="151" t="s">
        <v>2192</v>
      </c>
      <c r="F620" s="152" t="s">
        <v>2193</v>
      </c>
      <c r="G620" s="153" t="s">
        <v>254</v>
      </c>
      <c r="H620" s="154">
        <v>75.900000000000006</v>
      </c>
      <c r="I620" s="155"/>
      <c r="J620" s="156">
        <f>ROUND(I620*H620,2)</f>
        <v>0</v>
      </c>
      <c r="K620" s="152" t="s">
        <v>187</v>
      </c>
      <c r="L620" s="34"/>
      <c r="M620" s="157" t="s">
        <v>1</v>
      </c>
      <c r="N620" s="158" t="s">
        <v>40</v>
      </c>
      <c r="O620" s="59"/>
      <c r="P620" s="159">
        <f>O620*H620</f>
        <v>0</v>
      </c>
      <c r="Q620" s="159">
        <v>0</v>
      </c>
      <c r="R620" s="159">
        <f>Q620*H620</f>
        <v>0</v>
      </c>
      <c r="S620" s="159">
        <v>0</v>
      </c>
      <c r="T620" s="160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1" t="s">
        <v>108</v>
      </c>
      <c r="AT620" s="161" t="s">
        <v>170</v>
      </c>
      <c r="AU620" s="161" t="s">
        <v>84</v>
      </c>
      <c r="AY620" s="18" t="s">
        <v>168</v>
      </c>
      <c r="BE620" s="162">
        <f>IF(N620="základní",J620,0)</f>
        <v>0</v>
      </c>
      <c r="BF620" s="162">
        <f>IF(N620="snížená",J620,0)</f>
        <v>0</v>
      </c>
      <c r="BG620" s="162">
        <f>IF(N620="zákl. přenesená",J620,0)</f>
        <v>0</v>
      </c>
      <c r="BH620" s="162">
        <f>IF(N620="sníž. přenesená",J620,0)</f>
        <v>0</v>
      </c>
      <c r="BI620" s="162">
        <f>IF(N620="nulová",J620,0)</f>
        <v>0</v>
      </c>
      <c r="BJ620" s="18" t="s">
        <v>82</v>
      </c>
      <c r="BK620" s="162">
        <f>ROUND(I620*H620,2)</f>
        <v>0</v>
      </c>
      <c r="BL620" s="18" t="s">
        <v>108</v>
      </c>
      <c r="BM620" s="161" t="s">
        <v>2194</v>
      </c>
    </row>
    <row r="621" spans="1:65" s="2" customFormat="1">
      <c r="A621" s="33"/>
      <c r="B621" s="34"/>
      <c r="C621" s="33"/>
      <c r="D621" s="163" t="s">
        <v>175</v>
      </c>
      <c r="E621" s="33"/>
      <c r="F621" s="164" t="s">
        <v>2195</v>
      </c>
      <c r="G621" s="33"/>
      <c r="H621" s="33"/>
      <c r="I621" s="165"/>
      <c r="J621" s="33"/>
      <c r="K621" s="33"/>
      <c r="L621" s="34"/>
      <c r="M621" s="166"/>
      <c r="N621" s="167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T621" s="18" t="s">
        <v>175</v>
      </c>
      <c r="AU621" s="18" t="s">
        <v>84</v>
      </c>
    </row>
    <row r="622" spans="1:65" s="14" customFormat="1">
      <c r="B622" s="176"/>
      <c r="D622" s="163" t="s">
        <v>179</v>
      </c>
      <c r="E622" s="177" t="s">
        <v>1</v>
      </c>
      <c r="F622" s="178" t="s">
        <v>2196</v>
      </c>
      <c r="H622" s="179">
        <v>51.9</v>
      </c>
      <c r="I622" s="180"/>
      <c r="L622" s="176"/>
      <c r="M622" s="181"/>
      <c r="N622" s="182"/>
      <c r="O622" s="182"/>
      <c r="P622" s="182"/>
      <c r="Q622" s="182"/>
      <c r="R622" s="182"/>
      <c r="S622" s="182"/>
      <c r="T622" s="183"/>
      <c r="AT622" s="177" t="s">
        <v>179</v>
      </c>
      <c r="AU622" s="177" t="s">
        <v>84</v>
      </c>
      <c r="AV622" s="14" t="s">
        <v>84</v>
      </c>
      <c r="AW622" s="14" t="s">
        <v>31</v>
      </c>
      <c r="AX622" s="14" t="s">
        <v>75</v>
      </c>
      <c r="AY622" s="177" t="s">
        <v>168</v>
      </c>
    </row>
    <row r="623" spans="1:65" s="14" customFormat="1">
      <c r="B623" s="176"/>
      <c r="D623" s="163" t="s">
        <v>179</v>
      </c>
      <c r="E623" s="177" t="s">
        <v>1</v>
      </c>
      <c r="F623" s="178" t="s">
        <v>2197</v>
      </c>
      <c r="H623" s="179">
        <v>24</v>
      </c>
      <c r="I623" s="180"/>
      <c r="L623" s="176"/>
      <c r="M623" s="181"/>
      <c r="N623" s="182"/>
      <c r="O623" s="182"/>
      <c r="P623" s="182"/>
      <c r="Q623" s="182"/>
      <c r="R623" s="182"/>
      <c r="S623" s="182"/>
      <c r="T623" s="183"/>
      <c r="AT623" s="177" t="s">
        <v>179</v>
      </c>
      <c r="AU623" s="177" t="s">
        <v>84</v>
      </c>
      <c r="AV623" s="14" t="s">
        <v>84</v>
      </c>
      <c r="AW623" s="14" t="s">
        <v>31</v>
      </c>
      <c r="AX623" s="14" t="s">
        <v>75</v>
      </c>
      <c r="AY623" s="177" t="s">
        <v>168</v>
      </c>
    </row>
    <row r="624" spans="1:65" s="15" customFormat="1">
      <c r="B624" s="184"/>
      <c r="D624" s="163" t="s">
        <v>179</v>
      </c>
      <c r="E624" s="185" t="s">
        <v>1</v>
      </c>
      <c r="F624" s="186" t="s">
        <v>184</v>
      </c>
      <c r="H624" s="187">
        <v>75.900000000000006</v>
      </c>
      <c r="I624" s="188"/>
      <c r="L624" s="184"/>
      <c r="M624" s="189"/>
      <c r="N624" s="190"/>
      <c r="O624" s="190"/>
      <c r="P624" s="190"/>
      <c r="Q624" s="190"/>
      <c r="R624" s="190"/>
      <c r="S624" s="190"/>
      <c r="T624" s="191"/>
      <c r="AT624" s="185" t="s">
        <v>179</v>
      </c>
      <c r="AU624" s="185" t="s">
        <v>84</v>
      </c>
      <c r="AV624" s="15" t="s">
        <v>108</v>
      </c>
      <c r="AW624" s="15" t="s">
        <v>31</v>
      </c>
      <c r="AX624" s="15" t="s">
        <v>82</v>
      </c>
      <c r="AY624" s="185" t="s">
        <v>168</v>
      </c>
    </row>
    <row r="625" spans="1:65" s="2" customFormat="1" ht="16.5" customHeight="1">
      <c r="A625" s="33"/>
      <c r="B625" s="149"/>
      <c r="C625" s="150" t="s">
        <v>877</v>
      </c>
      <c r="D625" s="150" t="s">
        <v>170</v>
      </c>
      <c r="E625" s="151" t="s">
        <v>2198</v>
      </c>
      <c r="F625" s="152" t="s">
        <v>2199</v>
      </c>
      <c r="G625" s="153" t="s">
        <v>254</v>
      </c>
      <c r="H625" s="154">
        <v>151.80000000000001</v>
      </c>
      <c r="I625" s="155"/>
      <c r="J625" s="156">
        <f>ROUND(I625*H625,2)</f>
        <v>0</v>
      </c>
      <c r="K625" s="152" t="s">
        <v>187</v>
      </c>
      <c r="L625" s="34"/>
      <c r="M625" s="157" t="s">
        <v>1</v>
      </c>
      <c r="N625" s="158" t="s">
        <v>40</v>
      </c>
      <c r="O625" s="59"/>
      <c r="P625" s="159">
        <f>O625*H625</f>
        <v>0</v>
      </c>
      <c r="Q625" s="159">
        <v>0</v>
      </c>
      <c r="R625" s="159">
        <f>Q625*H625</f>
        <v>0</v>
      </c>
      <c r="S625" s="159">
        <v>0</v>
      </c>
      <c r="T625" s="160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1" t="s">
        <v>108</v>
      </c>
      <c r="AT625" s="161" t="s">
        <v>170</v>
      </c>
      <c r="AU625" s="161" t="s">
        <v>84</v>
      </c>
      <c r="AY625" s="18" t="s">
        <v>168</v>
      </c>
      <c r="BE625" s="162">
        <f>IF(N625="základní",J625,0)</f>
        <v>0</v>
      </c>
      <c r="BF625" s="162">
        <f>IF(N625="snížená",J625,0)</f>
        <v>0</v>
      </c>
      <c r="BG625" s="162">
        <f>IF(N625="zákl. přenesená",J625,0)</f>
        <v>0</v>
      </c>
      <c r="BH625" s="162">
        <f>IF(N625="sníž. přenesená",J625,0)</f>
        <v>0</v>
      </c>
      <c r="BI625" s="162">
        <f>IF(N625="nulová",J625,0)</f>
        <v>0</v>
      </c>
      <c r="BJ625" s="18" t="s">
        <v>82</v>
      </c>
      <c r="BK625" s="162">
        <f>ROUND(I625*H625,2)</f>
        <v>0</v>
      </c>
      <c r="BL625" s="18" t="s">
        <v>108</v>
      </c>
      <c r="BM625" s="161" t="s">
        <v>2200</v>
      </c>
    </row>
    <row r="626" spans="1:65" s="2" customFormat="1">
      <c r="A626" s="33"/>
      <c r="B626" s="34"/>
      <c r="C626" s="33"/>
      <c r="D626" s="163" t="s">
        <v>175</v>
      </c>
      <c r="E626" s="33"/>
      <c r="F626" s="164" t="s">
        <v>2201</v>
      </c>
      <c r="G626" s="33"/>
      <c r="H626" s="33"/>
      <c r="I626" s="165"/>
      <c r="J626" s="33"/>
      <c r="K626" s="33"/>
      <c r="L626" s="34"/>
      <c r="M626" s="166"/>
      <c r="N626" s="167"/>
      <c r="O626" s="59"/>
      <c r="P626" s="59"/>
      <c r="Q626" s="59"/>
      <c r="R626" s="59"/>
      <c r="S626" s="59"/>
      <c r="T626" s="60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T626" s="18" t="s">
        <v>175</v>
      </c>
      <c r="AU626" s="18" t="s">
        <v>84</v>
      </c>
    </row>
    <row r="627" spans="1:65" s="13" customFormat="1">
      <c r="B627" s="169"/>
      <c r="D627" s="163" t="s">
        <v>179</v>
      </c>
      <c r="E627" s="170" t="s">
        <v>1</v>
      </c>
      <c r="F627" s="171" t="s">
        <v>1780</v>
      </c>
      <c r="H627" s="170" t="s">
        <v>1</v>
      </c>
      <c r="I627" s="172"/>
      <c r="L627" s="169"/>
      <c r="M627" s="173"/>
      <c r="N627" s="174"/>
      <c r="O627" s="174"/>
      <c r="P627" s="174"/>
      <c r="Q627" s="174"/>
      <c r="R627" s="174"/>
      <c r="S627" s="174"/>
      <c r="T627" s="175"/>
      <c r="AT627" s="170" t="s">
        <v>179</v>
      </c>
      <c r="AU627" s="170" t="s">
        <v>84</v>
      </c>
      <c r="AV627" s="13" t="s">
        <v>82</v>
      </c>
      <c r="AW627" s="13" t="s">
        <v>31</v>
      </c>
      <c r="AX627" s="13" t="s">
        <v>75</v>
      </c>
      <c r="AY627" s="170" t="s">
        <v>168</v>
      </c>
    </row>
    <row r="628" spans="1:65" s="14" customFormat="1">
      <c r="B628" s="176"/>
      <c r="D628" s="163" t="s">
        <v>179</v>
      </c>
      <c r="E628" s="177" t="s">
        <v>1</v>
      </c>
      <c r="F628" s="178" t="s">
        <v>2202</v>
      </c>
      <c r="H628" s="179">
        <v>151.80000000000001</v>
      </c>
      <c r="I628" s="180"/>
      <c r="L628" s="176"/>
      <c r="M628" s="181"/>
      <c r="N628" s="182"/>
      <c r="O628" s="182"/>
      <c r="P628" s="182"/>
      <c r="Q628" s="182"/>
      <c r="R628" s="182"/>
      <c r="S628" s="182"/>
      <c r="T628" s="183"/>
      <c r="AT628" s="177" t="s">
        <v>179</v>
      </c>
      <c r="AU628" s="177" t="s">
        <v>84</v>
      </c>
      <c r="AV628" s="14" t="s">
        <v>84</v>
      </c>
      <c r="AW628" s="14" t="s">
        <v>31</v>
      </c>
      <c r="AX628" s="14" t="s">
        <v>82</v>
      </c>
      <c r="AY628" s="177" t="s">
        <v>168</v>
      </c>
    </row>
    <row r="629" spans="1:65" s="2" customFormat="1" ht="21.75" customHeight="1">
      <c r="A629" s="33"/>
      <c r="B629" s="149"/>
      <c r="C629" s="150" t="s">
        <v>882</v>
      </c>
      <c r="D629" s="150" t="s">
        <v>170</v>
      </c>
      <c r="E629" s="151" t="s">
        <v>1776</v>
      </c>
      <c r="F629" s="152" t="s">
        <v>1777</v>
      </c>
      <c r="G629" s="153" t="s">
        <v>254</v>
      </c>
      <c r="H629" s="154">
        <v>7</v>
      </c>
      <c r="I629" s="155"/>
      <c r="J629" s="156">
        <f>ROUND(I629*H629,2)</f>
        <v>0</v>
      </c>
      <c r="K629" s="152" t="s">
        <v>187</v>
      </c>
      <c r="L629" s="34"/>
      <c r="M629" s="157" t="s">
        <v>1</v>
      </c>
      <c r="N629" s="158" t="s">
        <v>40</v>
      </c>
      <c r="O629" s="59"/>
      <c r="P629" s="159">
        <f>O629*H629</f>
        <v>0</v>
      </c>
      <c r="Q629" s="159">
        <v>0</v>
      </c>
      <c r="R629" s="159">
        <f>Q629*H629</f>
        <v>0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108</v>
      </c>
      <c r="AT629" s="161" t="s">
        <v>170</v>
      </c>
      <c r="AU629" s="161" t="s">
        <v>84</v>
      </c>
      <c r="AY629" s="18" t="s">
        <v>168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82</v>
      </c>
      <c r="BK629" s="162">
        <f>ROUND(I629*H629,2)</f>
        <v>0</v>
      </c>
      <c r="BL629" s="18" t="s">
        <v>108</v>
      </c>
      <c r="BM629" s="161" t="s">
        <v>2203</v>
      </c>
    </row>
    <row r="630" spans="1:65" s="2" customFormat="1">
      <c r="A630" s="33"/>
      <c r="B630" s="34"/>
      <c r="C630" s="33"/>
      <c r="D630" s="163" t="s">
        <v>175</v>
      </c>
      <c r="E630" s="33"/>
      <c r="F630" s="164" t="s">
        <v>1779</v>
      </c>
      <c r="G630" s="33"/>
      <c r="H630" s="33"/>
      <c r="I630" s="165"/>
      <c r="J630" s="33"/>
      <c r="K630" s="33"/>
      <c r="L630" s="34"/>
      <c r="M630" s="166"/>
      <c r="N630" s="167"/>
      <c r="O630" s="59"/>
      <c r="P630" s="59"/>
      <c r="Q630" s="59"/>
      <c r="R630" s="59"/>
      <c r="S630" s="59"/>
      <c r="T630" s="60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T630" s="18" t="s">
        <v>175</v>
      </c>
      <c r="AU630" s="18" t="s">
        <v>84</v>
      </c>
    </row>
    <row r="631" spans="1:65" s="13" customFormat="1">
      <c r="B631" s="169"/>
      <c r="D631" s="163" t="s">
        <v>179</v>
      </c>
      <c r="E631" s="170" t="s">
        <v>1</v>
      </c>
      <c r="F631" s="171" t="s">
        <v>1780</v>
      </c>
      <c r="H631" s="170" t="s">
        <v>1</v>
      </c>
      <c r="I631" s="172"/>
      <c r="L631" s="169"/>
      <c r="M631" s="173"/>
      <c r="N631" s="174"/>
      <c r="O631" s="174"/>
      <c r="P631" s="174"/>
      <c r="Q631" s="174"/>
      <c r="R631" s="174"/>
      <c r="S631" s="174"/>
      <c r="T631" s="175"/>
      <c r="AT631" s="170" t="s">
        <v>179</v>
      </c>
      <c r="AU631" s="170" t="s">
        <v>84</v>
      </c>
      <c r="AV631" s="13" t="s">
        <v>82</v>
      </c>
      <c r="AW631" s="13" t="s">
        <v>31</v>
      </c>
      <c r="AX631" s="13" t="s">
        <v>75</v>
      </c>
      <c r="AY631" s="170" t="s">
        <v>168</v>
      </c>
    </row>
    <row r="632" spans="1:65" s="14" customFormat="1">
      <c r="B632" s="176"/>
      <c r="D632" s="163" t="s">
        <v>179</v>
      </c>
      <c r="E632" s="177" t="s">
        <v>1</v>
      </c>
      <c r="F632" s="178" t="s">
        <v>2204</v>
      </c>
      <c r="H632" s="179">
        <v>7</v>
      </c>
      <c r="I632" s="180"/>
      <c r="L632" s="176"/>
      <c r="M632" s="181"/>
      <c r="N632" s="182"/>
      <c r="O632" s="182"/>
      <c r="P632" s="182"/>
      <c r="Q632" s="182"/>
      <c r="R632" s="182"/>
      <c r="S632" s="182"/>
      <c r="T632" s="183"/>
      <c r="AT632" s="177" t="s">
        <v>179</v>
      </c>
      <c r="AU632" s="177" t="s">
        <v>84</v>
      </c>
      <c r="AV632" s="14" t="s">
        <v>84</v>
      </c>
      <c r="AW632" s="14" t="s">
        <v>31</v>
      </c>
      <c r="AX632" s="14" t="s">
        <v>82</v>
      </c>
      <c r="AY632" s="177" t="s">
        <v>168</v>
      </c>
    </row>
    <row r="633" spans="1:65" s="2" customFormat="1" ht="24.2" customHeight="1">
      <c r="A633" s="33"/>
      <c r="B633" s="149"/>
      <c r="C633" s="150" t="s">
        <v>889</v>
      </c>
      <c r="D633" s="150" t="s">
        <v>170</v>
      </c>
      <c r="E633" s="151" t="s">
        <v>1782</v>
      </c>
      <c r="F633" s="152" t="s">
        <v>1783</v>
      </c>
      <c r="G633" s="153" t="s">
        <v>254</v>
      </c>
      <c r="H633" s="154">
        <v>3.5</v>
      </c>
      <c r="I633" s="155"/>
      <c r="J633" s="156">
        <f>ROUND(I633*H633,2)</f>
        <v>0</v>
      </c>
      <c r="K633" s="152" t="s">
        <v>187</v>
      </c>
      <c r="L633" s="34"/>
      <c r="M633" s="157" t="s">
        <v>1</v>
      </c>
      <c r="N633" s="158" t="s">
        <v>40</v>
      </c>
      <c r="O633" s="59"/>
      <c r="P633" s="159">
        <f>O633*H633</f>
        <v>0</v>
      </c>
      <c r="Q633" s="159">
        <v>0</v>
      </c>
      <c r="R633" s="159">
        <f>Q633*H633</f>
        <v>0</v>
      </c>
      <c r="S633" s="159">
        <v>0</v>
      </c>
      <c r="T633" s="160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1" t="s">
        <v>108</v>
      </c>
      <c r="AT633" s="161" t="s">
        <v>170</v>
      </c>
      <c r="AU633" s="161" t="s">
        <v>84</v>
      </c>
      <c r="AY633" s="18" t="s">
        <v>168</v>
      </c>
      <c r="BE633" s="162">
        <f>IF(N633="základní",J633,0)</f>
        <v>0</v>
      </c>
      <c r="BF633" s="162">
        <f>IF(N633="snížená",J633,0)</f>
        <v>0</v>
      </c>
      <c r="BG633" s="162">
        <f>IF(N633="zákl. přenesená",J633,0)</f>
        <v>0</v>
      </c>
      <c r="BH633" s="162">
        <f>IF(N633="sníž. přenesená",J633,0)</f>
        <v>0</v>
      </c>
      <c r="BI633" s="162">
        <f>IF(N633="nulová",J633,0)</f>
        <v>0</v>
      </c>
      <c r="BJ633" s="18" t="s">
        <v>82</v>
      </c>
      <c r="BK633" s="162">
        <f>ROUND(I633*H633,2)</f>
        <v>0</v>
      </c>
      <c r="BL633" s="18" t="s">
        <v>108</v>
      </c>
      <c r="BM633" s="161" t="s">
        <v>2205</v>
      </c>
    </row>
    <row r="634" spans="1:65" s="2" customFormat="1">
      <c r="A634" s="33"/>
      <c r="B634" s="34"/>
      <c r="C634" s="33"/>
      <c r="D634" s="163" t="s">
        <v>175</v>
      </c>
      <c r="E634" s="33"/>
      <c r="F634" s="164" t="s">
        <v>1783</v>
      </c>
      <c r="G634" s="33"/>
      <c r="H634" s="33"/>
      <c r="I634" s="165"/>
      <c r="J634" s="33"/>
      <c r="K634" s="33"/>
      <c r="L634" s="34"/>
      <c r="M634" s="166"/>
      <c r="N634" s="167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T634" s="18" t="s">
        <v>175</v>
      </c>
      <c r="AU634" s="18" t="s">
        <v>84</v>
      </c>
    </row>
    <row r="635" spans="1:65" s="2" customFormat="1" ht="37.9" customHeight="1">
      <c r="A635" s="33"/>
      <c r="B635" s="149"/>
      <c r="C635" s="150" t="s">
        <v>895</v>
      </c>
      <c r="D635" s="150" t="s">
        <v>170</v>
      </c>
      <c r="E635" s="151" t="s">
        <v>967</v>
      </c>
      <c r="F635" s="152" t="s">
        <v>968</v>
      </c>
      <c r="G635" s="153" t="s">
        <v>254</v>
      </c>
      <c r="H635" s="154">
        <v>14.3</v>
      </c>
      <c r="I635" s="155"/>
      <c r="J635" s="156">
        <f>ROUND(I635*H635,2)</f>
        <v>0</v>
      </c>
      <c r="K635" s="152" t="s">
        <v>1</v>
      </c>
      <c r="L635" s="34"/>
      <c r="M635" s="157" t="s">
        <v>1</v>
      </c>
      <c r="N635" s="158" t="s">
        <v>40</v>
      </c>
      <c r="O635" s="59"/>
      <c r="P635" s="159">
        <f>O635*H635</f>
        <v>0</v>
      </c>
      <c r="Q635" s="159">
        <v>6.9999999999999994E-5</v>
      </c>
      <c r="R635" s="159">
        <f>Q635*H635</f>
        <v>1.0009999999999999E-3</v>
      </c>
      <c r="S635" s="159">
        <v>0</v>
      </c>
      <c r="T635" s="160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1" t="s">
        <v>108</v>
      </c>
      <c r="AT635" s="161" t="s">
        <v>170</v>
      </c>
      <c r="AU635" s="161" t="s">
        <v>84</v>
      </c>
      <c r="AY635" s="18" t="s">
        <v>168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8" t="s">
        <v>82</v>
      </c>
      <c r="BK635" s="162">
        <f>ROUND(I635*H635,2)</f>
        <v>0</v>
      </c>
      <c r="BL635" s="18" t="s">
        <v>108</v>
      </c>
      <c r="BM635" s="161" t="s">
        <v>969</v>
      </c>
    </row>
    <row r="636" spans="1:65" s="2" customFormat="1" ht="19.5">
      <c r="A636" s="33"/>
      <c r="B636" s="34"/>
      <c r="C636" s="33"/>
      <c r="D636" s="163" t="s">
        <v>175</v>
      </c>
      <c r="E636" s="33"/>
      <c r="F636" s="164" t="s">
        <v>970</v>
      </c>
      <c r="G636" s="33"/>
      <c r="H636" s="33"/>
      <c r="I636" s="165"/>
      <c r="J636" s="33"/>
      <c r="K636" s="33"/>
      <c r="L636" s="34"/>
      <c r="M636" s="166"/>
      <c r="N636" s="167"/>
      <c r="O636" s="59"/>
      <c r="P636" s="59"/>
      <c r="Q636" s="59"/>
      <c r="R636" s="59"/>
      <c r="S636" s="59"/>
      <c r="T636" s="60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T636" s="18" t="s">
        <v>175</v>
      </c>
      <c r="AU636" s="18" t="s">
        <v>84</v>
      </c>
    </row>
    <row r="637" spans="1:65" s="2" customFormat="1" ht="39">
      <c r="A637" s="33"/>
      <c r="B637" s="34"/>
      <c r="C637" s="33"/>
      <c r="D637" s="163" t="s">
        <v>177</v>
      </c>
      <c r="E637" s="33"/>
      <c r="F637" s="168" t="s">
        <v>2206</v>
      </c>
      <c r="G637" s="33"/>
      <c r="H637" s="33"/>
      <c r="I637" s="165"/>
      <c r="J637" s="33"/>
      <c r="K637" s="33"/>
      <c r="L637" s="34"/>
      <c r="M637" s="166"/>
      <c r="N637" s="167"/>
      <c r="O637" s="59"/>
      <c r="P637" s="59"/>
      <c r="Q637" s="59"/>
      <c r="R637" s="59"/>
      <c r="S637" s="59"/>
      <c r="T637" s="60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T637" s="18" t="s">
        <v>177</v>
      </c>
      <c r="AU637" s="18" t="s">
        <v>84</v>
      </c>
    </row>
    <row r="638" spans="1:65" s="13" customFormat="1">
      <c r="B638" s="169"/>
      <c r="D638" s="163" t="s">
        <v>179</v>
      </c>
      <c r="E638" s="170" t="s">
        <v>1</v>
      </c>
      <c r="F638" s="171" t="s">
        <v>972</v>
      </c>
      <c r="H638" s="170" t="s">
        <v>1</v>
      </c>
      <c r="I638" s="172"/>
      <c r="L638" s="169"/>
      <c r="M638" s="173"/>
      <c r="N638" s="174"/>
      <c r="O638" s="174"/>
      <c r="P638" s="174"/>
      <c r="Q638" s="174"/>
      <c r="R638" s="174"/>
      <c r="S638" s="174"/>
      <c r="T638" s="175"/>
      <c r="AT638" s="170" t="s">
        <v>179</v>
      </c>
      <c r="AU638" s="170" t="s">
        <v>84</v>
      </c>
      <c r="AV638" s="13" t="s">
        <v>82</v>
      </c>
      <c r="AW638" s="13" t="s">
        <v>31</v>
      </c>
      <c r="AX638" s="13" t="s">
        <v>75</v>
      </c>
      <c r="AY638" s="170" t="s">
        <v>168</v>
      </c>
    </row>
    <row r="639" spans="1:65" s="14" customFormat="1">
      <c r="B639" s="176"/>
      <c r="D639" s="163" t="s">
        <v>179</v>
      </c>
      <c r="E639" s="177" t="s">
        <v>1</v>
      </c>
      <c r="F639" s="178" t="s">
        <v>2207</v>
      </c>
      <c r="H639" s="179">
        <v>14.3</v>
      </c>
      <c r="I639" s="180"/>
      <c r="L639" s="176"/>
      <c r="M639" s="181"/>
      <c r="N639" s="182"/>
      <c r="O639" s="182"/>
      <c r="P639" s="182"/>
      <c r="Q639" s="182"/>
      <c r="R639" s="182"/>
      <c r="S639" s="182"/>
      <c r="T639" s="183"/>
      <c r="AT639" s="177" t="s">
        <v>179</v>
      </c>
      <c r="AU639" s="177" t="s">
        <v>84</v>
      </c>
      <c r="AV639" s="14" t="s">
        <v>84</v>
      </c>
      <c r="AW639" s="14" t="s">
        <v>31</v>
      </c>
      <c r="AX639" s="14" t="s">
        <v>82</v>
      </c>
      <c r="AY639" s="177" t="s">
        <v>168</v>
      </c>
    </row>
    <row r="640" spans="1:65" s="2" customFormat="1" ht="33" customHeight="1">
      <c r="A640" s="33"/>
      <c r="B640" s="149"/>
      <c r="C640" s="150" t="s">
        <v>901</v>
      </c>
      <c r="D640" s="150" t="s">
        <v>170</v>
      </c>
      <c r="E640" s="151" t="s">
        <v>2208</v>
      </c>
      <c r="F640" s="152" t="s">
        <v>2209</v>
      </c>
      <c r="G640" s="153" t="s">
        <v>269</v>
      </c>
      <c r="H640" s="154">
        <v>3</v>
      </c>
      <c r="I640" s="155"/>
      <c r="J640" s="156">
        <f>ROUND(I640*H640,2)</f>
        <v>0</v>
      </c>
      <c r="K640" s="152" t="s">
        <v>1</v>
      </c>
      <c r="L640" s="34"/>
      <c r="M640" s="157" t="s">
        <v>1</v>
      </c>
      <c r="N640" s="158" t="s">
        <v>40</v>
      </c>
      <c r="O640" s="59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1" t="s">
        <v>108</v>
      </c>
      <c r="AT640" s="161" t="s">
        <v>170</v>
      </c>
      <c r="AU640" s="161" t="s">
        <v>84</v>
      </c>
      <c r="AY640" s="18" t="s">
        <v>168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8" t="s">
        <v>82</v>
      </c>
      <c r="BK640" s="162">
        <f>ROUND(I640*H640,2)</f>
        <v>0</v>
      </c>
      <c r="BL640" s="18" t="s">
        <v>108</v>
      </c>
      <c r="BM640" s="161" t="s">
        <v>2210</v>
      </c>
    </row>
    <row r="641" spans="1:65" s="2" customFormat="1" ht="19.5">
      <c r="A641" s="33"/>
      <c r="B641" s="34"/>
      <c r="C641" s="33"/>
      <c r="D641" s="163" t="s">
        <v>175</v>
      </c>
      <c r="E641" s="33"/>
      <c r="F641" s="164" t="s">
        <v>2211</v>
      </c>
      <c r="G641" s="33"/>
      <c r="H641" s="33"/>
      <c r="I641" s="165"/>
      <c r="J641" s="33"/>
      <c r="K641" s="33"/>
      <c r="L641" s="34"/>
      <c r="M641" s="166"/>
      <c r="N641" s="167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175</v>
      </c>
      <c r="AU641" s="18" t="s">
        <v>84</v>
      </c>
    </row>
    <row r="642" spans="1:65" s="2" customFormat="1" ht="29.25">
      <c r="A642" s="33"/>
      <c r="B642" s="34"/>
      <c r="C642" s="33"/>
      <c r="D642" s="163" t="s">
        <v>177</v>
      </c>
      <c r="E642" s="33"/>
      <c r="F642" s="168" t="s">
        <v>2212</v>
      </c>
      <c r="G642" s="33"/>
      <c r="H642" s="33"/>
      <c r="I642" s="165"/>
      <c r="J642" s="33"/>
      <c r="K642" s="33"/>
      <c r="L642" s="34"/>
      <c r="M642" s="166"/>
      <c r="N642" s="167"/>
      <c r="O642" s="59"/>
      <c r="P642" s="59"/>
      <c r="Q642" s="59"/>
      <c r="R642" s="59"/>
      <c r="S642" s="59"/>
      <c r="T642" s="60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T642" s="18" t="s">
        <v>177</v>
      </c>
      <c r="AU642" s="18" t="s">
        <v>84</v>
      </c>
    </row>
    <row r="643" spans="1:65" s="14" customFormat="1">
      <c r="B643" s="176"/>
      <c r="D643" s="163" t="s">
        <v>179</v>
      </c>
      <c r="E643" s="177" t="s">
        <v>1</v>
      </c>
      <c r="F643" s="178" t="s">
        <v>104</v>
      </c>
      <c r="H643" s="179">
        <v>3</v>
      </c>
      <c r="I643" s="180"/>
      <c r="L643" s="176"/>
      <c r="M643" s="181"/>
      <c r="N643" s="182"/>
      <c r="O643" s="182"/>
      <c r="P643" s="182"/>
      <c r="Q643" s="182"/>
      <c r="R643" s="182"/>
      <c r="S643" s="182"/>
      <c r="T643" s="183"/>
      <c r="AT643" s="177" t="s">
        <v>179</v>
      </c>
      <c r="AU643" s="177" t="s">
        <v>84</v>
      </c>
      <c r="AV643" s="14" t="s">
        <v>84</v>
      </c>
      <c r="AW643" s="14" t="s">
        <v>31</v>
      </c>
      <c r="AX643" s="14" t="s">
        <v>82</v>
      </c>
      <c r="AY643" s="177" t="s">
        <v>168</v>
      </c>
    </row>
    <row r="644" spans="1:65" s="2" customFormat="1" ht="24.2" customHeight="1">
      <c r="A644" s="33"/>
      <c r="B644" s="149"/>
      <c r="C644" s="150" t="s">
        <v>907</v>
      </c>
      <c r="D644" s="150" t="s">
        <v>170</v>
      </c>
      <c r="E644" s="151" t="s">
        <v>2213</v>
      </c>
      <c r="F644" s="152" t="s">
        <v>2214</v>
      </c>
      <c r="G644" s="153" t="s">
        <v>269</v>
      </c>
      <c r="H644" s="154">
        <v>1</v>
      </c>
      <c r="I644" s="155"/>
      <c r="J644" s="156">
        <f>ROUND(I644*H644,2)</f>
        <v>0</v>
      </c>
      <c r="K644" s="152" t="s">
        <v>1</v>
      </c>
      <c r="L644" s="34"/>
      <c r="M644" s="157" t="s">
        <v>1</v>
      </c>
      <c r="N644" s="158" t="s">
        <v>40</v>
      </c>
      <c r="O644" s="59"/>
      <c r="P644" s="159">
        <f>O644*H644</f>
        <v>0</v>
      </c>
      <c r="Q644" s="159">
        <v>0</v>
      </c>
      <c r="R644" s="159">
        <f>Q644*H644</f>
        <v>0</v>
      </c>
      <c r="S644" s="159">
        <v>0</v>
      </c>
      <c r="T644" s="160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1" t="s">
        <v>108</v>
      </c>
      <c r="AT644" s="161" t="s">
        <v>170</v>
      </c>
      <c r="AU644" s="161" t="s">
        <v>84</v>
      </c>
      <c r="AY644" s="18" t="s">
        <v>168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8" t="s">
        <v>82</v>
      </c>
      <c r="BK644" s="162">
        <f>ROUND(I644*H644,2)</f>
        <v>0</v>
      </c>
      <c r="BL644" s="18" t="s">
        <v>108</v>
      </c>
      <c r="BM644" s="161" t="s">
        <v>2215</v>
      </c>
    </row>
    <row r="645" spans="1:65" s="2" customFormat="1" ht="19.5">
      <c r="A645" s="33"/>
      <c r="B645" s="34"/>
      <c r="C645" s="33"/>
      <c r="D645" s="163" t="s">
        <v>175</v>
      </c>
      <c r="E645" s="33"/>
      <c r="F645" s="164" t="s">
        <v>2216</v>
      </c>
      <c r="G645" s="33"/>
      <c r="H645" s="33"/>
      <c r="I645" s="165"/>
      <c r="J645" s="33"/>
      <c r="K645" s="33"/>
      <c r="L645" s="34"/>
      <c r="M645" s="166"/>
      <c r="N645" s="167"/>
      <c r="O645" s="59"/>
      <c r="P645" s="59"/>
      <c r="Q645" s="59"/>
      <c r="R645" s="59"/>
      <c r="S645" s="59"/>
      <c r="T645" s="60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T645" s="18" t="s">
        <v>175</v>
      </c>
      <c r="AU645" s="18" t="s">
        <v>84</v>
      </c>
    </row>
    <row r="646" spans="1:65" s="2" customFormat="1" ht="19.5">
      <c r="A646" s="33"/>
      <c r="B646" s="34"/>
      <c r="C646" s="33"/>
      <c r="D646" s="163" t="s">
        <v>177</v>
      </c>
      <c r="E646" s="33"/>
      <c r="F646" s="168" t="s">
        <v>1867</v>
      </c>
      <c r="G646" s="33"/>
      <c r="H646" s="33"/>
      <c r="I646" s="165"/>
      <c r="J646" s="33"/>
      <c r="K646" s="33"/>
      <c r="L646" s="34"/>
      <c r="M646" s="166"/>
      <c r="N646" s="167"/>
      <c r="O646" s="59"/>
      <c r="P646" s="59"/>
      <c r="Q646" s="59"/>
      <c r="R646" s="59"/>
      <c r="S646" s="59"/>
      <c r="T646" s="60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T646" s="18" t="s">
        <v>177</v>
      </c>
      <c r="AU646" s="18" t="s">
        <v>84</v>
      </c>
    </row>
    <row r="647" spans="1:65" s="14" customFormat="1">
      <c r="B647" s="176"/>
      <c r="D647" s="163" t="s">
        <v>179</v>
      </c>
      <c r="E647" s="177" t="s">
        <v>1</v>
      </c>
      <c r="F647" s="178" t="s">
        <v>2217</v>
      </c>
      <c r="H647" s="179">
        <v>1</v>
      </c>
      <c r="I647" s="180"/>
      <c r="L647" s="176"/>
      <c r="M647" s="181"/>
      <c r="N647" s="182"/>
      <c r="O647" s="182"/>
      <c r="P647" s="182"/>
      <c r="Q647" s="182"/>
      <c r="R647" s="182"/>
      <c r="S647" s="182"/>
      <c r="T647" s="183"/>
      <c r="AT647" s="177" t="s">
        <v>179</v>
      </c>
      <c r="AU647" s="177" t="s">
        <v>84</v>
      </c>
      <c r="AV647" s="14" t="s">
        <v>84</v>
      </c>
      <c r="AW647" s="14" t="s">
        <v>31</v>
      </c>
      <c r="AX647" s="14" t="s">
        <v>82</v>
      </c>
      <c r="AY647" s="177" t="s">
        <v>168</v>
      </c>
    </row>
    <row r="648" spans="1:65" s="2" customFormat="1" ht="24.2" customHeight="1">
      <c r="A648" s="33"/>
      <c r="B648" s="149"/>
      <c r="C648" s="150" t="s">
        <v>913</v>
      </c>
      <c r="D648" s="150" t="s">
        <v>170</v>
      </c>
      <c r="E648" s="151" t="s">
        <v>1787</v>
      </c>
      <c r="F648" s="152" t="s">
        <v>1788</v>
      </c>
      <c r="G648" s="153" t="s">
        <v>670</v>
      </c>
      <c r="H648" s="154">
        <v>7</v>
      </c>
      <c r="I648" s="155"/>
      <c r="J648" s="156">
        <f>ROUND(I648*H648,2)</f>
        <v>0</v>
      </c>
      <c r="K648" s="152" t="s">
        <v>187</v>
      </c>
      <c r="L648" s="34"/>
      <c r="M648" s="157" t="s">
        <v>1</v>
      </c>
      <c r="N648" s="158" t="s">
        <v>40</v>
      </c>
      <c r="O648" s="59"/>
      <c r="P648" s="159">
        <f>O648*H648</f>
        <v>0</v>
      </c>
      <c r="Q648" s="159">
        <v>0.12303</v>
      </c>
      <c r="R648" s="159">
        <f>Q648*H648</f>
        <v>0.86121000000000003</v>
      </c>
      <c r="S648" s="159">
        <v>0</v>
      </c>
      <c r="T648" s="160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1" t="s">
        <v>108</v>
      </c>
      <c r="AT648" s="161" t="s">
        <v>170</v>
      </c>
      <c r="AU648" s="161" t="s">
        <v>84</v>
      </c>
      <c r="AY648" s="18" t="s">
        <v>168</v>
      </c>
      <c r="BE648" s="162">
        <f>IF(N648="základní",J648,0)</f>
        <v>0</v>
      </c>
      <c r="BF648" s="162">
        <f>IF(N648="snížená",J648,0)</f>
        <v>0</v>
      </c>
      <c r="BG648" s="162">
        <f>IF(N648="zákl. přenesená",J648,0)</f>
        <v>0</v>
      </c>
      <c r="BH648" s="162">
        <f>IF(N648="sníž. přenesená",J648,0)</f>
        <v>0</v>
      </c>
      <c r="BI648" s="162">
        <f>IF(N648="nulová",J648,0)</f>
        <v>0</v>
      </c>
      <c r="BJ648" s="18" t="s">
        <v>82</v>
      </c>
      <c r="BK648" s="162">
        <f>ROUND(I648*H648,2)</f>
        <v>0</v>
      </c>
      <c r="BL648" s="18" t="s">
        <v>108</v>
      </c>
      <c r="BM648" s="161" t="s">
        <v>1789</v>
      </c>
    </row>
    <row r="649" spans="1:65" s="2" customFormat="1">
      <c r="A649" s="33"/>
      <c r="B649" s="34"/>
      <c r="C649" s="33"/>
      <c r="D649" s="163" t="s">
        <v>175</v>
      </c>
      <c r="E649" s="33"/>
      <c r="F649" s="164" t="s">
        <v>1790</v>
      </c>
      <c r="G649" s="33"/>
      <c r="H649" s="33"/>
      <c r="I649" s="165"/>
      <c r="J649" s="33"/>
      <c r="K649" s="33"/>
      <c r="L649" s="34"/>
      <c r="M649" s="166"/>
      <c r="N649" s="167"/>
      <c r="O649" s="59"/>
      <c r="P649" s="59"/>
      <c r="Q649" s="59"/>
      <c r="R649" s="59"/>
      <c r="S649" s="59"/>
      <c r="T649" s="60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T649" s="18" t="s">
        <v>175</v>
      </c>
      <c r="AU649" s="18" t="s">
        <v>84</v>
      </c>
    </row>
    <row r="650" spans="1:65" s="2" customFormat="1" ht="19.5">
      <c r="A650" s="33"/>
      <c r="B650" s="34"/>
      <c r="C650" s="33"/>
      <c r="D650" s="163" t="s">
        <v>177</v>
      </c>
      <c r="E650" s="33"/>
      <c r="F650" s="168" t="s">
        <v>1867</v>
      </c>
      <c r="G650" s="33"/>
      <c r="H650" s="33"/>
      <c r="I650" s="165"/>
      <c r="J650" s="33"/>
      <c r="K650" s="33"/>
      <c r="L650" s="34"/>
      <c r="M650" s="166"/>
      <c r="N650" s="167"/>
      <c r="O650" s="59"/>
      <c r="P650" s="59"/>
      <c r="Q650" s="59"/>
      <c r="R650" s="59"/>
      <c r="S650" s="59"/>
      <c r="T650" s="60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T650" s="18" t="s">
        <v>177</v>
      </c>
      <c r="AU650" s="18" t="s">
        <v>84</v>
      </c>
    </row>
    <row r="651" spans="1:65" s="14" customFormat="1">
      <c r="B651" s="176"/>
      <c r="D651" s="163" t="s">
        <v>179</v>
      </c>
      <c r="E651" s="177" t="s">
        <v>1</v>
      </c>
      <c r="F651" s="178" t="s">
        <v>2218</v>
      </c>
      <c r="H651" s="179">
        <v>4</v>
      </c>
      <c r="I651" s="180"/>
      <c r="L651" s="176"/>
      <c r="M651" s="181"/>
      <c r="N651" s="182"/>
      <c r="O651" s="182"/>
      <c r="P651" s="182"/>
      <c r="Q651" s="182"/>
      <c r="R651" s="182"/>
      <c r="S651" s="182"/>
      <c r="T651" s="183"/>
      <c r="AT651" s="177" t="s">
        <v>179</v>
      </c>
      <c r="AU651" s="177" t="s">
        <v>84</v>
      </c>
      <c r="AV651" s="14" t="s">
        <v>84</v>
      </c>
      <c r="AW651" s="14" t="s">
        <v>31</v>
      </c>
      <c r="AX651" s="14" t="s">
        <v>75</v>
      </c>
      <c r="AY651" s="177" t="s">
        <v>168</v>
      </c>
    </row>
    <row r="652" spans="1:65" s="14" customFormat="1">
      <c r="B652" s="176"/>
      <c r="D652" s="163" t="s">
        <v>179</v>
      </c>
      <c r="E652" s="177" t="s">
        <v>1</v>
      </c>
      <c r="F652" s="178" t="s">
        <v>2163</v>
      </c>
      <c r="H652" s="179">
        <v>3</v>
      </c>
      <c r="I652" s="180"/>
      <c r="L652" s="176"/>
      <c r="M652" s="181"/>
      <c r="N652" s="182"/>
      <c r="O652" s="182"/>
      <c r="P652" s="182"/>
      <c r="Q652" s="182"/>
      <c r="R652" s="182"/>
      <c r="S652" s="182"/>
      <c r="T652" s="183"/>
      <c r="AT652" s="177" t="s">
        <v>179</v>
      </c>
      <c r="AU652" s="177" t="s">
        <v>84</v>
      </c>
      <c r="AV652" s="14" t="s">
        <v>84</v>
      </c>
      <c r="AW652" s="14" t="s">
        <v>31</v>
      </c>
      <c r="AX652" s="14" t="s">
        <v>75</v>
      </c>
      <c r="AY652" s="177" t="s">
        <v>168</v>
      </c>
    </row>
    <row r="653" spans="1:65" s="15" customFormat="1">
      <c r="B653" s="184"/>
      <c r="D653" s="163" t="s">
        <v>179</v>
      </c>
      <c r="E653" s="185" t="s">
        <v>1</v>
      </c>
      <c r="F653" s="186" t="s">
        <v>184</v>
      </c>
      <c r="H653" s="187">
        <v>7</v>
      </c>
      <c r="I653" s="188"/>
      <c r="L653" s="184"/>
      <c r="M653" s="189"/>
      <c r="N653" s="190"/>
      <c r="O653" s="190"/>
      <c r="P653" s="190"/>
      <c r="Q653" s="190"/>
      <c r="R653" s="190"/>
      <c r="S653" s="190"/>
      <c r="T653" s="191"/>
      <c r="AT653" s="185" t="s">
        <v>179</v>
      </c>
      <c r="AU653" s="185" t="s">
        <v>84</v>
      </c>
      <c r="AV653" s="15" t="s">
        <v>108</v>
      </c>
      <c r="AW653" s="15" t="s">
        <v>31</v>
      </c>
      <c r="AX653" s="15" t="s">
        <v>82</v>
      </c>
      <c r="AY653" s="185" t="s">
        <v>168</v>
      </c>
    </row>
    <row r="654" spans="1:65" s="2" customFormat="1" ht="33" customHeight="1">
      <c r="A654" s="33"/>
      <c r="B654" s="149"/>
      <c r="C654" s="200" t="s">
        <v>918</v>
      </c>
      <c r="D654" s="200" t="s">
        <v>523</v>
      </c>
      <c r="E654" s="201" t="s">
        <v>1791</v>
      </c>
      <c r="F654" s="202" t="s">
        <v>1792</v>
      </c>
      <c r="G654" s="203" t="s">
        <v>670</v>
      </c>
      <c r="H654" s="204">
        <v>7</v>
      </c>
      <c r="I654" s="205"/>
      <c r="J654" s="206">
        <f>ROUND(I654*H654,2)</f>
        <v>0</v>
      </c>
      <c r="K654" s="202" t="s">
        <v>187</v>
      </c>
      <c r="L654" s="207"/>
      <c r="M654" s="208" t="s">
        <v>1</v>
      </c>
      <c r="N654" s="209" t="s">
        <v>40</v>
      </c>
      <c r="O654" s="59"/>
      <c r="P654" s="159">
        <f>O654*H654</f>
        <v>0</v>
      </c>
      <c r="Q654" s="159">
        <v>1.3299999999999999E-2</v>
      </c>
      <c r="R654" s="159">
        <f>Q654*H654</f>
        <v>9.3099999999999988E-2</v>
      </c>
      <c r="S654" s="159">
        <v>0</v>
      </c>
      <c r="T654" s="160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1" t="s">
        <v>244</v>
      </c>
      <c r="AT654" s="161" t="s">
        <v>523</v>
      </c>
      <c r="AU654" s="161" t="s">
        <v>84</v>
      </c>
      <c r="AY654" s="18" t="s">
        <v>168</v>
      </c>
      <c r="BE654" s="162">
        <f>IF(N654="základní",J654,0)</f>
        <v>0</v>
      </c>
      <c r="BF654" s="162">
        <f>IF(N654="snížená",J654,0)</f>
        <v>0</v>
      </c>
      <c r="BG654" s="162">
        <f>IF(N654="zákl. přenesená",J654,0)</f>
        <v>0</v>
      </c>
      <c r="BH654" s="162">
        <f>IF(N654="sníž. přenesená",J654,0)</f>
        <v>0</v>
      </c>
      <c r="BI654" s="162">
        <f>IF(N654="nulová",J654,0)</f>
        <v>0</v>
      </c>
      <c r="BJ654" s="18" t="s">
        <v>82</v>
      </c>
      <c r="BK654" s="162">
        <f>ROUND(I654*H654,2)</f>
        <v>0</v>
      </c>
      <c r="BL654" s="18" t="s">
        <v>108</v>
      </c>
      <c r="BM654" s="161" t="s">
        <v>1793</v>
      </c>
    </row>
    <row r="655" spans="1:65" s="2" customFormat="1" ht="19.5">
      <c r="A655" s="33"/>
      <c r="B655" s="34"/>
      <c r="C655" s="33"/>
      <c r="D655" s="163" t="s">
        <v>175</v>
      </c>
      <c r="E655" s="33"/>
      <c r="F655" s="164" t="s">
        <v>1794</v>
      </c>
      <c r="G655" s="33"/>
      <c r="H655" s="33"/>
      <c r="I655" s="165"/>
      <c r="J655" s="33"/>
      <c r="K655" s="33"/>
      <c r="L655" s="34"/>
      <c r="M655" s="166"/>
      <c r="N655" s="167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T655" s="18" t="s">
        <v>175</v>
      </c>
      <c r="AU655" s="18" t="s">
        <v>84</v>
      </c>
    </row>
    <row r="656" spans="1:65" s="2" customFormat="1" ht="24.2" customHeight="1">
      <c r="A656" s="33"/>
      <c r="B656" s="149"/>
      <c r="C656" s="200" t="s">
        <v>922</v>
      </c>
      <c r="D656" s="200" t="s">
        <v>523</v>
      </c>
      <c r="E656" s="201" t="s">
        <v>1795</v>
      </c>
      <c r="F656" s="202" t="s">
        <v>1796</v>
      </c>
      <c r="G656" s="203" t="s">
        <v>670</v>
      </c>
      <c r="H656" s="204">
        <v>7</v>
      </c>
      <c r="I656" s="205"/>
      <c r="J656" s="206">
        <f>ROUND(I656*H656,2)</f>
        <v>0</v>
      </c>
      <c r="K656" s="202" t="s">
        <v>187</v>
      </c>
      <c r="L656" s="207"/>
      <c r="M656" s="208" t="s">
        <v>1</v>
      </c>
      <c r="N656" s="209" t="s">
        <v>40</v>
      </c>
      <c r="O656" s="59"/>
      <c r="P656" s="159">
        <f>O656*H656</f>
        <v>0</v>
      </c>
      <c r="Q656" s="159">
        <v>2.9999999999999997E-4</v>
      </c>
      <c r="R656" s="159">
        <f>Q656*H656</f>
        <v>2.0999999999999999E-3</v>
      </c>
      <c r="S656" s="159">
        <v>0</v>
      </c>
      <c r="T656" s="160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1" t="s">
        <v>244</v>
      </c>
      <c r="AT656" s="161" t="s">
        <v>523</v>
      </c>
      <c r="AU656" s="161" t="s">
        <v>84</v>
      </c>
      <c r="AY656" s="18" t="s">
        <v>168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82</v>
      </c>
      <c r="BK656" s="162">
        <f>ROUND(I656*H656,2)</f>
        <v>0</v>
      </c>
      <c r="BL656" s="18" t="s">
        <v>108</v>
      </c>
      <c r="BM656" s="161" t="s">
        <v>2219</v>
      </c>
    </row>
    <row r="657" spans="1:65" s="2" customFormat="1">
      <c r="A657" s="33"/>
      <c r="B657" s="34"/>
      <c r="C657" s="33"/>
      <c r="D657" s="163" t="s">
        <v>175</v>
      </c>
      <c r="E657" s="33"/>
      <c r="F657" s="164" t="s">
        <v>1796</v>
      </c>
      <c r="G657" s="33"/>
      <c r="H657" s="33"/>
      <c r="I657" s="165"/>
      <c r="J657" s="33"/>
      <c r="K657" s="33"/>
      <c r="L657" s="34"/>
      <c r="M657" s="166"/>
      <c r="N657" s="167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T657" s="18" t="s">
        <v>175</v>
      </c>
      <c r="AU657" s="18" t="s">
        <v>84</v>
      </c>
    </row>
    <row r="658" spans="1:65" s="2" customFormat="1" ht="24.2" customHeight="1">
      <c r="A658" s="33"/>
      <c r="B658" s="149"/>
      <c r="C658" s="150" t="s">
        <v>927</v>
      </c>
      <c r="D658" s="150" t="s">
        <v>170</v>
      </c>
      <c r="E658" s="151" t="s">
        <v>1803</v>
      </c>
      <c r="F658" s="152" t="s">
        <v>1804</v>
      </c>
      <c r="G658" s="153" t="s">
        <v>670</v>
      </c>
      <c r="H658" s="154">
        <v>7</v>
      </c>
      <c r="I658" s="155"/>
      <c r="J658" s="156">
        <f>ROUND(I658*H658,2)</f>
        <v>0</v>
      </c>
      <c r="K658" s="152" t="s">
        <v>187</v>
      </c>
      <c r="L658" s="34"/>
      <c r="M658" s="157" t="s">
        <v>1</v>
      </c>
      <c r="N658" s="158" t="s">
        <v>40</v>
      </c>
      <c r="O658" s="59"/>
      <c r="P658" s="159">
        <f>O658*H658</f>
        <v>0</v>
      </c>
      <c r="Q658" s="159">
        <v>1.6000000000000001E-4</v>
      </c>
      <c r="R658" s="159">
        <f>Q658*H658</f>
        <v>1.1200000000000001E-3</v>
      </c>
      <c r="S658" s="159">
        <v>0</v>
      </c>
      <c r="T658" s="160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61" t="s">
        <v>108</v>
      </c>
      <c r="AT658" s="161" t="s">
        <v>170</v>
      </c>
      <c r="AU658" s="161" t="s">
        <v>84</v>
      </c>
      <c r="AY658" s="18" t="s">
        <v>168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8" t="s">
        <v>82</v>
      </c>
      <c r="BK658" s="162">
        <f>ROUND(I658*H658,2)</f>
        <v>0</v>
      </c>
      <c r="BL658" s="18" t="s">
        <v>108</v>
      </c>
      <c r="BM658" s="161" t="s">
        <v>1805</v>
      </c>
    </row>
    <row r="659" spans="1:65" s="2" customFormat="1" ht="19.5">
      <c r="A659" s="33"/>
      <c r="B659" s="34"/>
      <c r="C659" s="33"/>
      <c r="D659" s="163" t="s">
        <v>175</v>
      </c>
      <c r="E659" s="33"/>
      <c r="F659" s="164" t="s">
        <v>1806</v>
      </c>
      <c r="G659" s="33"/>
      <c r="H659" s="33"/>
      <c r="I659" s="165"/>
      <c r="J659" s="33"/>
      <c r="K659" s="33"/>
      <c r="L659" s="34"/>
      <c r="M659" s="166"/>
      <c r="N659" s="167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T659" s="18" t="s">
        <v>175</v>
      </c>
      <c r="AU659" s="18" t="s">
        <v>84</v>
      </c>
    </row>
    <row r="660" spans="1:65" s="2" customFormat="1" ht="19.5">
      <c r="A660" s="33"/>
      <c r="B660" s="34"/>
      <c r="C660" s="33"/>
      <c r="D660" s="163" t="s">
        <v>177</v>
      </c>
      <c r="E660" s="33"/>
      <c r="F660" s="168" t="s">
        <v>1867</v>
      </c>
      <c r="G660" s="33"/>
      <c r="H660" s="33"/>
      <c r="I660" s="165"/>
      <c r="J660" s="33"/>
      <c r="K660" s="33"/>
      <c r="L660" s="34"/>
      <c r="M660" s="166"/>
      <c r="N660" s="167"/>
      <c r="O660" s="59"/>
      <c r="P660" s="59"/>
      <c r="Q660" s="59"/>
      <c r="R660" s="59"/>
      <c r="S660" s="59"/>
      <c r="T660" s="60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T660" s="18" t="s">
        <v>177</v>
      </c>
      <c r="AU660" s="18" t="s">
        <v>84</v>
      </c>
    </row>
    <row r="661" spans="1:65" s="14" customFormat="1">
      <c r="B661" s="176"/>
      <c r="D661" s="163" t="s">
        <v>179</v>
      </c>
      <c r="E661" s="177" t="s">
        <v>1</v>
      </c>
      <c r="F661" s="178" t="s">
        <v>2220</v>
      </c>
      <c r="H661" s="179">
        <v>4</v>
      </c>
      <c r="I661" s="180"/>
      <c r="L661" s="176"/>
      <c r="M661" s="181"/>
      <c r="N661" s="182"/>
      <c r="O661" s="182"/>
      <c r="P661" s="182"/>
      <c r="Q661" s="182"/>
      <c r="R661" s="182"/>
      <c r="S661" s="182"/>
      <c r="T661" s="183"/>
      <c r="AT661" s="177" t="s">
        <v>179</v>
      </c>
      <c r="AU661" s="177" t="s">
        <v>84</v>
      </c>
      <c r="AV661" s="14" t="s">
        <v>84</v>
      </c>
      <c r="AW661" s="14" t="s">
        <v>31</v>
      </c>
      <c r="AX661" s="14" t="s">
        <v>75</v>
      </c>
      <c r="AY661" s="177" t="s">
        <v>168</v>
      </c>
    </row>
    <row r="662" spans="1:65" s="14" customFormat="1">
      <c r="B662" s="176"/>
      <c r="D662" s="163" t="s">
        <v>179</v>
      </c>
      <c r="E662" s="177" t="s">
        <v>1</v>
      </c>
      <c r="F662" s="178" t="s">
        <v>2163</v>
      </c>
      <c r="H662" s="179">
        <v>3</v>
      </c>
      <c r="I662" s="180"/>
      <c r="L662" s="176"/>
      <c r="M662" s="181"/>
      <c r="N662" s="182"/>
      <c r="O662" s="182"/>
      <c r="P662" s="182"/>
      <c r="Q662" s="182"/>
      <c r="R662" s="182"/>
      <c r="S662" s="182"/>
      <c r="T662" s="183"/>
      <c r="AT662" s="177" t="s">
        <v>179</v>
      </c>
      <c r="AU662" s="177" t="s">
        <v>84</v>
      </c>
      <c r="AV662" s="14" t="s">
        <v>84</v>
      </c>
      <c r="AW662" s="14" t="s">
        <v>31</v>
      </c>
      <c r="AX662" s="14" t="s">
        <v>75</v>
      </c>
      <c r="AY662" s="177" t="s">
        <v>168</v>
      </c>
    </row>
    <row r="663" spans="1:65" s="15" customFormat="1">
      <c r="B663" s="184"/>
      <c r="D663" s="163" t="s">
        <v>179</v>
      </c>
      <c r="E663" s="185" t="s">
        <v>1</v>
      </c>
      <c r="F663" s="186" t="s">
        <v>184</v>
      </c>
      <c r="H663" s="187">
        <v>7</v>
      </c>
      <c r="I663" s="188"/>
      <c r="L663" s="184"/>
      <c r="M663" s="189"/>
      <c r="N663" s="190"/>
      <c r="O663" s="190"/>
      <c r="P663" s="190"/>
      <c r="Q663" s="190"/>
      <c r="R663" s="190"/>
      <c r="S663" s="190"/>
      <c r="T663" s="191"/>
      <c r="AT663" s="185" t="s">
        <v>179</v>
      </c>
      <c r="AU663" s="185" t="s">
        <v>84</v>
      </c>
      <c r="AV663" s="15" t="s">
        <v>108</v>
      </c>
      <c r="AW663" s="15" t="s">
        <v>31</v>
      </c>
      <c r="AX663" s="15" t="s">
        <v>82</v>
      </c>
      <c r="AY663" s="185" t="s">
        <v>168</v>
      </c>
    </row>
    <row r="664" spans="1:65" s="2" customFormat="1" ht="21.75" customHeight="1">
      <c r="A664" s="33"/>
      <c r="B664" s="149"/>
      <c r="C664" s="150" t="s">
        <v>932</v>
      </c>
      <c r="D664" s="150" t="s">
        <v>170</v>
      </c>
      <c r="E664" s="151" t="s">
        <v>1808</v>
      </c>
      <c r="F664" s="152" t="s">
        <v>2221</v>
      </c>
      <c r="G664" s="153" t="s">
        <v>254</v>
      </c>
      <c r="H664" s="154">
        <v>83.37</v>
      </c>
      <c r="I664" s="155"/>
      <c r="J664" s="156">
        <f>ROUND(I664*H664,2)</f>
        <v>0</v>
      </c>
      <c r="K664" s="152" t="s">
        <v>187</v>
      </c>
      <c r="L664" s="34"/>
      <c r="M664" s="157" t="s">
        <v>1</v>
      </c>
      <c r="N664" s="158" t="s">
        <v>40</v>
      </c>
      <c r="O664" s="59"/>
      <c r="P664" s="159">
        <f>O664*H664</f>
        <v>0</v>
      </c>
      <c r="Q664" s="159">
        <v>1.9000000000000001E-4</v>
      </c>
      <c r="R664" s="159">
        <f>Q664*H664</f>
        <v>1.5840300000000002E-2</v>
      </c>
      <c r="S664" s="159">
        <v>0</v>
      </c>
      <c r="T664" s="160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1" t="s">
        <v>108</v>
      </c>
      <c r="AT664" s="161" t="s">
        <v>170</v>
      </c>
      <c r="AU664" s="161" t="s">
        <v>84</v>
      </c>
      <c r="AY664" s="18" t="s">
        <v>168</v>
      </c>
      <c r="BE664" s="162">
        <f>IF(N664="základní",J664,0)</f>
        <v>0</v>
      </c>
      <c r="BF664" s="162">
        <f>IF(N664="snížená",J664,0)</f>
        <v>0</v>
      </c>
      <c r="BG664" s="162">
        <f>IF(N664="zákl. přenesená",J664,0)</f>
        <v>0</v>
      </c>
      <c r="BH664" s="162">
        <f>IF(N664="sníž. přenesená",J664,0)</f>
        <v>0</v>
      </c>
      <c r="BI664" s="162">
        <f>IF(N664="nulová",J664,0)</f>
        <v>0</v>
      </c>
      <c r="BJ664" s="18" t="s">
        <v>82</v>
      </c>
      <c r="BK664" s="162">
        <f>ROUND(I664*H664,2)</f>
        <v>0</v>
      </c>
      <c r="BL664" s="18" t="s">
        <v>108</v>
      </c>
      <c r="BM664" s="161" t="s">
        <v>2222</v>
      </c>
    </row>
    <row r="665" spans="1:65" s="2" customFormat="1">
      <c r="A665" s="33"/>
      <c r="B665" s="34"/>
      <c r="C665" s="33"/>
      <c r="D665" s="163" t="s">
        <v>175</v>
      </c>
      <c r="E665" s="33"/>
      <c r="F665" s="164" t="s">
        <v>1811</v>
      </c>
      <c r="G665" s="33"/>
      <c r="H665" s="33"/>
      <c r="I665" s="165"/>
      <c r="J665" s="33"/>
      <c r="K665" s="33"/>
      <c r="L665" s="34"/>
      <c r="M665" s="166"/>
      <c r="N665" s="167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T665" s="18" t="s">
        <v>175</v>
      </c>
      <c r="AU665" s="18" t="s">
        <v>84</v>
      </c>
    </row>
    <row r="666" spans="1:65" s="2" customFormat="1" ht="19.5">
      <c r="A666" s="33"/>
      <c r="B666" s="34"/>
      <c r="C666" s="33"/>
      <c r="D666" s="163" t="s">
        <v>177</v>
      </c>
      <c r="E666" s="33"/>
      <c r="F666" s="168" t="s">
        <v>1867</v>
      </c>
      <c r="G666" s="33"/>
      <c r="H666" s="33"/>
      <c r="I666" s="165"/>
      <c r="J666" s="33"/>
      <c r="K666" s="33"/>
      <c r="L666" s="34"/>
      <c r="M666" s="166"/>
      <c r="N666" s="167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T666" s="18" t="s">
        <v>177</v>
      </c>
      <c r="AU666" s="18" t="s">
        <v>84</v>
      </c>
    </row>
    <row r="667" spans="1:65" s="14" customFormat="1">
      <c r="B667" s="176"/>
      <c r="D667" s="163" t="s">
        <v>179</v>
      </c>
      <c r="F667" s="178" t="s">
        <v>2223</v>
      </c>
      <c r="H667" s="179">
        <v>83.37</v>
      </c>
      <c r="I667" s="180"/>
      <c r="L667" s="176"/>
      <c r="M667" s="181"/>
      <c r="N667" s="182"/>
      <c r="O667" s="182"/>
      <c r="P667" s="182"/>
      <c r="Q667" s="182"/>
      <c r="R667" s="182"/>
      <c r="S667" s="182"/>
      <c r="T667" s="183"/>
      <c r="AT667" s="177" t="s">
        <v>179</v>
      </c>
      <c r="AU667" s="177" t="s">
        <v>84</v>
      </c>
      <c r="AV667" s="14" t="s">
        <v>84</v>
      </c>
      <c r="AW667" s="14" t="s">
        <v>3</v>
      </c>
      <c r="AX667" s="14" t="s">
        <v>82</v>
      </c>
      <c r="AY667" s="177" t="s">
        <v>168</v>
      </c>
    </row>
    <row r="668" spans="1:65" s="2" customFormat="1" ht="24.2" customHeight="1">
      <c r="A668" s="33"/>
      <c r="B668" s="149"/>
      <c r="C668" s="150" t="s">
        <v>937</v>
      </c>
      <c r="D668" s="150" t="s">
        <v>170</v>
      </c>
      <c r="E668" s="151" t="s">
        <v>1813</v>
      </c>
      <c r="F668" s="152" t="s">
        <v>1814</v>
      </c>
      <c r="G668" s="153" t="s">
        <v>254</v>
      </c>
      <c r="H668" s="154">
        <v>79.400000000000006</v>
      </c>
      <c r="I668" s="155"/>
      <c r="J668" s="156">
        <f>ROUND(I668*H668,2)</f>
        <v>0</v>
      </c>
      <c r="K668" s="152" t="s">
        <v>187</v>
      </c>
      <c r="L668" s="34"/>
      <c r="M668" s="157" t="s">
        <v>1</v>
      </c>
      <c r="N668" s="158" t="s">
        <v>40</v>
      </c>
      <c r="O668" s="59"/>
      <c r="P668" s="159">
        <f>O668*H668</f>
        <v>0</v>
      </c>
      <c r="Q668" s="159">
        <v>9.0000000000000006E-5</v>
      </c>
      <c r="R668" s="159">
        <f>Q668*H668</f>
        <v>7.1460000000000013E-3</v>
      </c>
      <c r="S668" s="159">
        <v>0</v>
      </c>
      <c r="T668" s="160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61" t="s">
        <v>108</v>
      </c>
      <c r="AT668" s="161" t="s">
        <v>170</v>
      </c>
      <c r="AU668" s="161" t="s">
        <v>84</v>
      </c>
      <c r="AY668" s="18" t="s">
        <v>168</v>
      </c>
      <c r="BE668" s="162">
        <f>IF(N668="základní",J668,0)</f>
        <v>0</v>
      </c>
      <c r="BF668" s="162">
        <f>IF(N668="snížená",J668,0)</f>
        <v>0</v>
      </c>
      <c r="BG668" s="162">
        <f>IF(N668="zákl. přenesená",J668,0)</f>
        <v>0</v>
      </c>
      <c r="BH668" s="162">
        <f>IF(N668="sníž. přenesená",J668,0)</f>
        <v>0</v>
      </c>
      <c r="BI668" s="162">
        <f>IF(N668="nulová",J668,0)</f>
        <v>0</v>
      </c>
      <c r="BJ668" s="18" t="s">
        <v>82</v>
      </c>
      <c r="BK668" s="162">
        <f>ROUND(I668*H668,2)</f>
        <v>0</v>
      </c>
      <c r="BL668" s="18" t="s">
        <v>108</v>
      </c>
      <c r="BM668" s="161" t="s">
        <v>1815</v>
      </c>
    </row>
    <row r="669" spans="1:65" s="2" customFormat="1">
      <c r="A669" s="33"/>
      <c r="B669" s="34"/>
      <c r="C669" s="33"/>
      <c r="D669" s="163" t="s">
        <v>175</v>
      </c>
      <c r="E669" s="33"/>
      <c r="F669" s="164" t="s">
        <v>1816</v>
      </c>
      <c r="G669" s="33"/>
      <c r="H669" s="33"/>
      <c r="I669" s="165"/>
      <c r="J669" s="33"/>
      <c r="K669" s="33"/>
      <c r="L669" s="34"/>
      <c r="M669" s="166"/>
      <c r="N669" s="167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T669" s="18" t="s">
        <v>175</v>
      </c>
      <c r="AU669" s="18" t="s">
        <v>84</v>
      </c>
    </row>
    <row r="670" spans="1:65" s="2" customFormat="1" ht="19.5">
      <c r="A670" s="33"/>
      <c r="B670" s="34"/>
      <c r="C670" s="33"/>
      <c r="D670" s="163" t="s">
        <v>177</v>
      </c>
      <c r="E670" s="33"/>
      <c r="F670" s="168" t="s">
        <v>1867</v>
      </c>
      <c r="G670" s="33"/>
      <c r="H670" s="33"/>
      <c r="I670" s="165"/>
      <c r="J670" s="33"/>
      <c r="K670" s="33"/>
      <c r="L670" s="34"/>
      <c r="M670" s="166"/>
      <c r="N670" s="167"/>
      <c r="O670" s="59"/>
      <c r="P670" s="59"/>
      <c r="Q670" s="59"/>
      <c r="R670" s="59"/>
      <c r="S670" s="59"/>
      <c r="T670" s="60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T670" s="18" t="s">
        <v>177</v>
      </c>
      <c r="AU670" s="18" t="s">
        <v>84</v>
      </c>
    </row>
    <row r="671" spans="1:65" s="14" customFormat="1">
      <c r="B671" s="176"/>
      <c r="D671" s="163" t="s">
        <v>179</v>
      </c>
      <c r="E671" s="177" t="s">
        <v>1</v>
      </c>
      <c r="F671" s="178" t="s">
        <v>2224</v>
      </c>
      <c r="H671" s="179">
        <v>54.3</v>
      </c>
      <c r="I671" s="180"/>
      <c r="L671" s="176"/>
      <c r="M671" s="181"/>
      <c r="N671" s="182"/>
      <c r="O671" s="182"/>
      <c r="P671" s="182"/>
      <c r="Q671" s="182"/>
      <c r="R671" s="182"/>
      <c r="S671" s="182"/>
      <c r="T671" s="183"/>
      <c r="AT671" s="177" t="s">
        <v>179</v>
      </c>
      <c r="AU671" s="177" t="s">
        <v>84</v>
      </c>
      <c r="AV671" s="14" t="s">
        <v>84</v>
      </c>
      <c r="AW671" s="14" t="s">
        <v>31</v>
      </c>
      <c r="AX671" s="14" t="s">
        <v>75</v>
      </c>
      <c r="AY671" s="177" t="s">
        <v>168</v>
      </c>
    </row>
    <row r="672" spans="1:65" s="14" customFormat="1">
      <c r="B672" s="176"/>
      <c r="D672" s="163" t="s">
        <v>179</v>
      </c>
      <c r="E672" s="177" t="s">
        <v>1</v>
      </c>
      <c r="F672" s="178" t="s">
        <v>2225</v>
      </c>
      <c r="H672" s="179">
        <v>25.1</v>
      </c>
      <c r="I672" s="180"/>
      <c r="L672" s="176"/>
      <c r="M672" s="181"/>
      <c r="N672" s="182"/>
      <c r="O672" s="182"/>
      <c r="P672" s="182"/>
      <c r="Q672" s="182"/>
      <c r="R672" s="182"/>
      <c r="S672" s="182"/>
      <c r="T672" s="183"/>
      <c r="AT672" s="177" t="s">
        <v>179</v>
      </c>
      <c r="AU672" s="177" t="s">
        <v>84</v>
      </c>
      <c r="AV672" s="14" t="s">
        <v>84</v>
      </c>
      <c r="AW672" s="14" t="s">
        <v>31</v>
      </c>
      <c r="AX672" s="14" t="s">
        <v>75</v>
      </c>
      <c r="AY672" s="177" t="s">
        <v>168</v>
      </c>
    </row>
    <row r="673" spans="1:65" s="15" customFormat="1">
      <c r="B673" s="184"/>
      <c r="D673" s="163" t="s">
        <v>179</v>
      </c>
      <c r="E673" s="185" t="s">
        <v>1</v>
      </c>
      <c r="F673" s="186" t="s">
        <v>184</v>
      </c>
      <c r="H673" s="187">
        <v>79.400000000000006</v>
      </c>
      <c r="I673" s="188"/>
      <c r="L673" s="184"/>
      <c r="M673" s="189"/>
      <c r="N673" s="190"/>
      <c r="O673" s="190"/>
      <c r="P673" s="190"/>
      <c r="Q673" s="190"/>
      <c r="R673" s="190"/>
      <c r="S673" s="190"/>
      <c r="T673" s="191"/>
      <c r="AT673" s="185" t="s">
        <v>179</v>
      </c>
      <c r="AU673" s="185" t="s">
        <v>84</v>
      </c>
      <c r="AV673" s="15" t="s">
        <v>108</v>
      </c>
      <c r="AW673" s="15" t="s">
        <v>31</v>
      </c>
      <c r="AX673" s="15" t="s">
        <v>82</v>
      </c>
      <c r="AY673" s="185" t="s">
        <v>168</v>
      </c>
    </row>
    <row r="674" spans="1:65" s="2" customFormat="1" ht="16.5" customHeight="1">
      <c r="A674" s="33"/>
      <c r="B674" s="149"/>
      <c r="C674" s="150" t="s">
        <v>942</v>
      </c>
      <c r="D674" s="150" t="s">
        <v>170</v>
      </c>
      <c r="E674" s="151" t="s">
        <v>1817</v>
      </c>
      <c r="F674" s="152" t="s">
        <v>1818</v>
      </c>
      <c r="G674" s="153" t="s">
        <v>957</v>
      </c>
      <c r="H674" s="154">
        <v>1</v>
      </c>
      <c r="I674" s="155"/>
      <c r="J674" s="156">
        <f>ROUND(I674*H674,2)</f>
        <v>0</v>
      </c>
      <c r="K674" s="152" t="s">
        <v>1</v>
      </c>
      <c r="L674" s="34"/>
      <c r="M674" s="157" t="s">
        <v>1</v>
      </c>
      <c r="N674" s="158" t="s">
        <v>40</v>
      </c>
      <c r="O674" s="59"/>
      <c r="P674" s="159">
        <f>O674*H674</f>
        <v>0</v>
      </c>
      <c r="Q674" s="159">
        <v>0</v>
      </c>
      <c r="R674" s="159">
        <f>Q674*H674</f>
        <v>0</v>
      </c>
      <c r="S674" s="159">
        <v>0</v>
      </c>
      <c r="T674" s="160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1" t="s">
        <v>108</v>
      </c>
      <c r="AT674" s="161" t="s">
        <v>170</v>
      </c>
      <c r="AU674" s="161" t="s">
        <v>84</v>
      </c>
      <c r="AY674" s="18" t="s">
        <v>168</v>
      </c>
      <c r="BE674" s="162">
        <f>IF(N674="základní",J674,0)</f>
        <v>0</v>
      </c>
      <c r="BF674" s="162">
        <f>IF(N674="snížená",J674,0)</f>
        <v>0</v>
      </c>
      <c r="BG674" s="162">
        <f>IF(N674="zákl. přenesená",J674,0)</f>
        <v>0</v>
      </c>
      <c r="BH674" s="162">
        <f>IF(N674="sníž. přenesená",J674,0)</f>
        <v>0</v>
      </c>
      <c r="BI674" s="162">
        <f>IF(N674="nulová",J674,0)</f>
        <v>0</v>
      </c>
      <c r="BJ674" s="18" t="s">
        <v>82</v>
      </c>
      <c r="BK674" s="162">
        <f>ROUND(I674*H674,2)</f>
        <v>0</v>
      </c>
      <c r="BL674" s="18" t="s">
        <v>108</v>
      </c>
      <c r="BM674" s="161" t="s">
        <v>2226</v>
      </c>
    </row>
    <row r="675" spans="1:65" s="2" customFormat="1">
      <c r="A675" s="33"/>
      <c r="B675" s="34"/>
      <c r="C675" s="33"/>
      <c r="D675" s="163" t="s">
        <v>175</v>
      </c>
      <c r="E675" s="33"/>
      <c r="F675" s="164" t="s">
        <v>1818</v>
      </c>
      <c r="G675" s="33"/>
      <c r="H675" s="33"/>
      <c r="I675" s="165"/>
      <c r="J675" s="33"/>
      <c r="K675" s="33"/>
      <c r="L675" s="34"/>
      <c r="M675" s="166"/>
      <c r="N675" s="167"/>
      <c r="O675" s="59"/>
      <c r="P675" s="59"/>
      <c r="Q675" s="59"/>
      <c r="R675" s="59"/>
      <c r="S675" s="59"/>
      <c r="T675" s="60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T675" s="18" t="s">
        <v>175</v>
      </c>
      <c r="AU675" s="18" t="s">
        <v>84</v>
      </c>
    </row>
    <row r="676" spans="1:65" s="12" customFormat="1" ht="22.9" customHeight="1">
      <c r="B676" s="136"/>
      <c r="D676" s="137" t="s">
        <v>74</v>
      </c>
      <c r="E676" s="147" t="s">
        <v>251</v>
      </c>
      <c r="F676" s="147" t="s">
        <v>1023</v>
      </c>
      <c r="I676" s="139"/>
      <c r="J676" s="148">
        <f>BK676</f>
        <v>0</v>
      </c>
      <c r="L676" s="136"/>
      <c r="M676" s="141"/>
      <c r="N676" s="142"/>
      <c r="O676" s="142"/>
      <c r="P676" s="143">
        <f>SUM(P677:P689)</f>
        <v>0</v>
      </c>
      <c r="Q676" s="142"/>
      <c r="R676" s="143">
        <f>SUM(R677:R689)</f>
        <v>0</v>
      </c>
      <c r="S676" s="142"/>
      <c r="T676" s="144">
        <f>SUM(T677:T689)</f>
        <v>0</v>
      </c>
      <c r="AR676" s="137" t="s">
        <v>82</v>
      </c>
      <c r="AT676" s="145" t="s">
        <v>74</v>
      </c>
      <c r="AU676" s="145" t="s">
        <v>82</v>
      </c>
      <c r="AY676" s="137" t="s">
        <v>168</v>
      </c>
      <c r="BK676" s="146">
        <f>SUM(BK677:BK689)</f>
        <v>0</v>
      </c>
    </row>
    <row r="677" spans="1:65" s="2" customFormat="1" ht="21.75" customHeight="1">
      <c r="A677" s="33"/>
      <c r="B677" s="149"/>
      <c r="C677" s="150" t="s">
        <v>946</v>
      </c>
      <c r="D677" s="150" t="s">
        <v>170</v>
      </c>
      <c r="E677" s="151" t="s">
        <v>1025</v>
      </c>
      <c r="F677" s="152" t="s">
        <v>1026</v>
      </c>
      <c r="G677" s="153" t="s">
        <v>254</v>
      </c>
      <c r="H677" s="154">
        <v>39.32</v>
      </c>
      <c r="I677" s="155"/>
      <c r="J677" s="156">
        <f>ROUND(I677*H677,2)</f>
        <v>0</v>
      </c>
      <c r="K677" s="152" t="s">
        <v>187</v>
      </c>
      <c r="L677" s="34"/>
      <c r="M677" s="157" t="s">
        <v>1</v>
      </c>
      <c r="N677" s="158" t="s">
        <v>40</v>
      </c>
      <c r="O677" s="59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1" t="s">
        <v>108</v>
      </c>
      <c r="AT677" s="161" t="s">
        <v>170</v>
      </c>
      <c r="AU677" s="161" t="s">
        <v>84</v>
      </c>
      <c r="AY677" s="18" t="s">
        <v>168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8" t="s">
        <v>82</v>
      </c>
      <c r="BK677" s="162">
        <f>ROUND(I677*H677,2)</f>
        <v>0</v>
      </c>
      <c r="BL677" s="18" t="s">
        <v>108</v>
      </c>
      <c r="BM677" s="161" t="s">
        <v>1027</v>
      </c>
    </row>
    <row r="678" spans="1:65" s="2" customFormat="1" ht="19.5">
      <c r="A678" s="33"/>
      <c r="B678" s="34"/>
      <c r="C678" s="33"/>
      <c r="D678" s="163" t="s">
        <v>175</v>
      </c>
      <c r="E678" s="33"/>
      <c r="F678" s="164" t="s">
        <v>1028</v>
      </c>
      <c r="G678" s="33"/>
      <c r="H678" s="33"/>
      <c r="I678" s="165"/>
      <c r="J678" s="33"/>
      <c r="K678" s="33"/>
      <c r="L678" s="34"/>
      <c r="M678" s="166"/>
      <c r="N678" s="167"/>
      <c r="O678" s="59"/>
      <c r="P678" s="59"/>
      <c r="Q678" s="59"/>
      <c r="R678" s="59"/>
      <c r="S678" s="59"/>
      <c r="T678" s="60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T678" s="18" t="s">
        <v>175</v>
      </c>
      <c r="AU678" s="18" t="s">
        <v>84</v>
      </c>
    </row>
    <row r="679" spans="1:65" s="2" customFormat="1" ht="19.5">
      <c r="A679" s="33"/>
      <c r="B679" s="34"/>
      <c r="C679" s="33"/>
      <c r="D679" s="163" t="s">
        <v>177</v>
      </c>
      <c r="E679" s="33"/>
      <c r="F679" s="168" t="s">
        <v>1867</v>
      </c>
      <c r="G679" s="33"/>
      <c r="H679" s="33"/>
      <c r="I679" s="165"/>
      <c r="J679" s="33"/>
      <c r="K679" s="33"/>
      <c r="L679" s="34"/>
      <c r="M679" s="166"/>
      <c r="N679" s="167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T679" s="18" t="s">
        <v>177</v>
      </c>
      <c r="AU679" s="18" t="s">
        <v>84</v>
      </c>
    </row>
    <row r="680" spans="1:65" s="13" customFormat="1">
      <c r="B680" s="169"/>
      <c r="D680" s="163" t="s">
        <v>179</v>
      </c>
      <c r="E680" s="170" t="s">
        <v>1</v>
      </c>
      <c r="F680" s="171" t="s">
        <v>2227</v>
      </c>
      <c r="H680" s="170" t="s">
        <v>1</v>
      </c>
      <c r="I680" s="172"/>
      <c r="L680" s="169"/>
      <c r="M680" s="173"/>
      <c r="N680" s="174"/>
      <c r="O680" s="174"/>
      <c r="P680" s="174"/>
      <c r="Q680" s="174"/>
      <c r="R680" s="174"/>
      <c r="S680" s="174"/>
      <c r="T680" s="175"/>
      <c r="AT680" s="170" t="s">
        <v>179</v>
      </c>
      <c r="AU680" s="170" t="s">
        <v>84</v>
      </c>
      <c r="AV680" s="13" t="s">
        <v>82</v>
      </c>
      <c r="AW680" s="13" t="s">
        <v>31</v>
      </c>
      <c r="AX680" s="13" t="s">
        <v>75</v>
      </c>
      <c r="AY680" s="170" t="s">
        <v>168</v>
      </c>
    </row>
    <row r="681" spans="1:65" s="14" customFormat="1">
      <c r="B681" s="176"/>
      <c r="D681" s="163" t="s">
        <v>179</v>
      </c>
      <c r="E681" s="177" t="s">
        <v>1</v>
      </c>
      <c r="F681" s="178" t="s">
        <v>2228</v>
      </c>
      <c r="H681" s="179">
        <v>2</v>
      </c>
      <c r="I681" s="180"/>
      <c r="L681" s="176"/>
      <c r="M681" s="181"/>
      <c r="N681" s="182"/>
      <c r="O681" s="182"/>
      <c r="P681" s="182"/>
      <c r="Q681" s="182"/>
      <c r="R681" s="182"/>
      <c r="S681" s="182"/>
      <c r="T681" s="183"/>
      <c r="AT681" s="177" t="s">
        <v>179</v>
      </c>
      <c r="AU681" s="177" t="s">
        <v>84</v>
      </c>
      <c r="AV681" s="14" t="s">
        <v>84</v>
      </c>
      <c r="AW681" s="14" t="s">
        <v>31</v>
      </c>
      <c r="AX681" s="14" t="s">
        <v>75</v>
      </c>
      <c r="AY681" s="177" t="s">
        <v>168</v>
      </c>
    </row>
    <row r="682" spans="1:65" s="14" customFormat="1">
      <c r="B682" s="176"/>
      <c r="D682" s="163" t="s">
        <v>179</v>
      </c>
      <c r="E682" s="177" t="s">
        <v>1</v>
      </c>
      <c r="F682" s="178" t="s">
        <v>2229</v>
      </c>
      <c r="H682" s="179">
        <v>10.6</v>
      </c>
      <c r="I682" s="180"/>
      <c r="L682" s="176"/>
      <c r="M682" s="181"/>
      <c r="N682" s="182"/>
      <c r="O682" s="182"/>
      <c r="P682" s="182"/>
      <c r="Q682" s="182"/>
      <c r="R682" s="182"/>
      <c r="S682" s="182"/>
      <c r="T682" s="183"/>
      <c r="AT682" s="177" t="s">
        <v>179</v>
      </c>
      <c r="AU682" s="177" t="s">
        <v>84</v>
      </c>
      <c r="AV682" s="14" t="s">
        <v>84</v>
      </c>
      <c r="AW682" s="14" t="s">
        <v>31</v>
      </c>
      <c r="AX682" s="14" t="s">
        <v>75</v>
      </c>
      <c r="AY682" s="177" t="s">
        <v>168</v>
      </c>
    </row>
    <row r="683" spans="1:65" s="14" customFormat="1">
      <c r="B683" s="176"/>
      <c r="D683" s="163" t="s">
        <v>179</v>
      </c>
      <c r="E683" s="177" t="s">
        <v>1</v>
      </c>
      <c r="F683" s="178" t="s">
        <v>2230</v>
      </c>
      <c r="H683" s="179">
        <v>2.4</v>
      </c>
      <c r="I683" s="180"/>
      <c r="L683" s="176"/>
      <c r="M683" s="181"/>
      <c r="N683" s="182"/>
      <c r="O683" s="182"/>
      <c r="P683" s="182"/>
      <c r="Q683" s="182"/>
      <c r="R683" s="182"/>
      <c r="S683" s="182"/>
      <c r="T683" s="183"/>
      <c r="AT683" s="177" t="s">
        <v>179</v>
      </c>
      <c r="AU683" s="177" t="s">
        <v>84</v>
      </c>
      <c r="AV683" s="14" t="s">
        <v>84</v>
      </c>
      <c r="AW683" s="14" t="s">
        <v>31</v>
      </c>
      <c r="AX683" s="14" t="s">
        <v>75</v>
      </c>
      <c r="AY683" s="177" t="s">
        <v>168</v>
      </c>
    </row>
    <row r="684" spans="1:65" s="14" customFormat="1">
      <c r="B684" s="176"/>
      <c r="D684" s="163" t="s">
        <v>179</v>
      </c>
      <c r="E684" s="177" t="s">
        <v>1</v>
      </c>
      <c r="F684" s="178" t="s">
        <v>2231</v>
      </c>
      <c r="H684" s="179">
        <v>2.4</v>
      </c>
      <c r="I684" s="180"/>
      <c r="L684" s="176"/>
      <c r="M684" s="181"/>
      <c r="N684" s="182"/>
      <c r="O684" s="182"/>
      <c r="P684" s="182"/>
      <c r="Q684" s="182"/>
      <c r="R684" s="182"/>
      <c r="S684" s="182"/>
      <c r="T684" s="183"/>
      <c r="AT684" s="177" t="s">
        <v>179</v>
      </c>
      <c r="AU684" s="177" t="s">
        <v>84</v>
      </c>
      <c r="AV684" s="14" t="s">
        <v>84</v>
      </c>
      <c r="AW684" s="14" t="s">
        <v>31</v>
      </c>
      <c r="AX684" s="14" t="s">
        <v>75</v>
      </c>
      <c r="AY684" s="177" t="s">
        <v>168</v>
      </c>
    </row>
    <row r="685" spans="1:65" s="14" customFormat="1">
      <c r="B685" s="176"/>
      <c r="D685" s="163" t="s">
        <v>179</v>
      </c>
      <c r="E685" s="177" t="s">
        <v>1</v>
      </c>
      <c r="F685" s="178" t="s">
        <v>2232</v>
      </c>
      <c r="H685" s="179">
        <v>14.6</v>
      </c>
      <c r="I685" s="180"/>
      <c r="L685" s="176"/>
      <c r="M685" s="181"/>
      <c r="N685" s="182"/>
      <c r="O685" s="182"/>
      <c r="P685" s="182"/>
      <c r="Q685" s="182"/>
      <c r="R685" s="182"/>
      <c r="S685" s="182"/>
      <c r="T685" s="183"/>
      <c r="AT685" s="177" t="s">
        <v>179</v>
      </c>
      <c r="AU685" s="177" t="s">
        <v>84</v>
      </c>
      <c r="AV685" s="14" t="s">
        <v>84</v>
      </c>
      <c r="AW685" s="14" t="s">
        <v>31</v>
      </c>
      <c r="AX685" s="14" t="s">
        <v>75</v>
      </c>
      <c r="AY685" s="177" t="s">
        <v>168</v>
      </c>
    </row>
    <row r="686" spans="1:65" s="14" customFormat="1" ht="22.5">
      <c r="B686" s="176"/>
      <c r="D686" s="163" t="s">
        <v>179</v>
      </c>
      <c r="E686" s="177" t="s">
        <v>1</v>
      </c>
      <c r="F686" s="178" t="s">
        <v>2233</v>
      </c>
      <c r="H686" s="179">
        <v>7.32</v>
      </c>
      <c r="I686" s="180"/>
      <c r="L686" s="176"/>
      <c r="M686" s="181"/>
      <c r="N686" s="182"/>
      <c r="O686" s="182"/>
      <c r="P686" s="182"/>
      <c r="Q686" s="182"/>
      <c r="R686" s="182"/>
      <c r="S686" s="182"/>
      <c r="T686" s="183"/>
      <c r="AT686" s="177" t="s">
        <v>179</v>
      </c>
      <c r="AU686" s="177" t="s">
        <v>84</v>
      </c>
      <c r="AV686" s="14" t="s">
        <v>84</v>
      </c>
      <c r="AW686" s="14" t="s">
        <v>31</v>
      </c>
      <c r="AX686" s="14" t="s">
        <v>75</v>
      </c>
      <c r="AY686" s="177" t="s">
        <v>168</v>
      </c>
    </row>
    <row r="687" spans="1:65" s="15" customFormat="1">
      <c r="B687" s="184"/>
      <c r="D687" s="163" t="s">
        <v>179</v>
      </c>
      <c r="E687" s="185" t="s">
        <v>1</v>
      </c>
      <c r="F687" s="186" t="s">
        <v>184</v>
      </c>
      <c r="H687" s="187">
        <v>39.32</v>
      </c>
      <c r="I687" s="188"/>
      <c r="L687" s="184"/>
      <c r="M687" s="189"/>
      <c r="N687" s="190"/>
      <c r="O687" s="190"/>
      <c r="P687" s="190"/>
      <c r="Q687" s="190"/>
      <c r="R687" s="190"/>
      <c r="S687" s="190"/>
      <c r="T687" s="191"/>
      <c r="AT687" s="185" t="s">
        <v>179</v>
      </c>
      <c r="AU687" s="185" t="s">
        <v>84</v>
      </c>
      <c r="AV687" s="15" t="s">
        <v>108</v>
      </c>
      <c r="AW687" s="15" t="s">
        <v>31</v>
      </c>
      <c r="AX687" s="15" t="s">
        <v>82</v>
      </c>
      <c r="AY687" s="185" t="s">
        <v>168</v>
      </c>
    </row>
    <row r="688" spans="1:65" s="2" customFormat="1" ht="33" customHeight="1">
      <c r="A688" s="33"/>
      <c r="B688" s="149"/>
      <c r="C688" s="150" t="s">
        <v>950</v>
      </c>
      <c r="D688" s="150" t="s">
        <v>170</v>
      </c>
      <c r="E688" s="151" t="s">
        <v>2234</v>
      </c>
      <c r="F688" s="152" t="s">
        <v>2235</v>
      </c>
      <c r="G688" s="153" t="s">
        <v>173</v>
      </c>
      <c r="H688" s="154">
        <v>12</v>
      </c>
      <c r="I688" s="155"/>
      <c r="J688" s="156">
        <f>ROUND(I688*H688,2)</f>
        <v>0</v>
      </c>
      <c r="K688" s="152" t="s">
        <v>187</v>
      </c>
      <c r="L688" s="34"/>
      <c r="M688" s="157" t="s">
        <v>1</v>
      </c>
      <c r="N688" s="158" t="s">
        <v>40</v>
      </c>
      <c r="O688" s="59"/>
      <c r="P688" s="159">
        <f>O688*H688</f>
        <v>0</v>
      </c>
      <c r="Q688" s="159">
        <v>0</v>
      </c>
      <c r="R688" s="159">
        <f>Q688*H688</f>
        <v>0</v>
      </c>
      <c r="S688" s="159">
        <v>0</v>
      </c>
      <c r="T688" s="160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61" t="s">
        <v>108</v>
      </c>
      <c r="AT688" s="161" t="s">
        <v>170</v>
      </c>
      <c r="AU688" s="161" t="s">
        <v>84</v>
      </c>
      <c r="AY688" s="18" t="s">
        <v>168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8" t="s">
        <v>82</v>
      </c>
      <c r="BK688" s="162">
        <f>ROUND(I688*H688,2)</f>
        <v>0</v>
      </c>
      <c r="BL688" s="18" t="s">
        <v>108</v>
      </c>
      <c r="BM688" s="161" t="s">
        <v>2236</v>
      </c>
    </row>
    <row r="689" spans="1:65" s="2" customFormat="1" ht="48.75">
      <c r="A689" s="33"/>
      <c r="B689" s="34"/>
      <c r="C689" s="33"/>
      <c r="D689" s="163" t="s">
        <v>175</v>
      </c>
      <c r="E689" s="33"/>
      <c r="F689" s="164" t="s">
        <v>2237</v>
      </c>
      <c r="G689" s="33"/>
      <c r="H689" s="33"/>
      <c r="I689" s="165"/>
      <c r="J689" s="33"/>
      <c r="K689" s="33"/>
      <c r="L689" s="34"/>
      <c r="M689" s="166"/>
      <c r="N689" s="167"/>
      <c r="O689" s="59"/>
      <c r="P689" s="59"/>
      <c r="Q689" s="59"/>
      <c r="R689" s="59"/>
      <c r="S689" s="59"/>
      <c r="T689" s="60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T689" s="18" t="s">
        <v>175</v>
      </c>
      <c r="AU689" s="18" t="s">
        <v>84</v>
      </c>
    </row>
    <row r="690" spans="1:65" s="12" customFormat="1" ht="22.9" customHeight="1">
      <c r="B690" s="136"/>
      <c r="D690" s="137" t="s">
        <v>74</v>
      </c>
      <c r="E690" s="147" t="s">
        <v>1101</v>
      </c>
      <c r="F690" s="147" t="s">
        <v>1102</v>
      </c>
      <c r="I690" s="139"/>
      <c r="J690" s="148">
        <f>BK690</f>
        <v>0</v>
      </c>
      <c r="L690" s="136"/>
      <c r="M690" s="141"/>
      <c r="N690" s="142"/>
      <c r="O690" s="142"/>
      <c r="P690" s="143">
        <f>SUM(P691:P735)</f>
        <v>0</v>
      </c>
      <c r="Q690" s="142"/>
      <c r="R690" s="143">
        <f>SUM(R691:R735)</f>
        <v>0</v>
      </c>
      <c r="S690" s="142"/>
      <c r="T690" s="144">
        <f>SUM(T691:T735)</f>
        <v>0</v>
      </c>
      <c r="AR690" s="137" t="s">
        <v>82</v>
      </c>
      <c r="AT690" s="145" t="s">
        <v>74</v>
      </c>
      <c r="AU690" s="145" t="s">
        <v>82</v>
      </c>
      <c r="AY690" s="137" t="s">
        <v>168</v>
      </c>
      <c r="BK690" s="146">
        <f>SUM(BK691:BK735)</f>
        <v>0</v>
      </c>
    </row>
    <row r="691" spans="1:65" s="2" customFormat="1" ht="21.75" customHeight="1">
      <c r="A691" s="33"/>
      <c r="B691" s="149"/>
      <c r="C691" s="150" t="s">
        <v>954</v>
      </c>
      <c r="D691" s="150" t="s">
        <v>170</v>
      </c>
      <c r="E691" s="151" t="s">
        <v>1104</v>
      </c>
      <c r="F691" s="152" t="s">
        <v>1105</v>
      </c>
      <c r="G691" s="153" t="s">
        <v>488</v>
      </c>
      <c r="H691" s="154">
        <v>90.456000000000003</v>
      </c>
      <c r="I691" s="155"/>
      <c r="J691" s="156">
        <f>ROUND(I691*H691,2)</f>
        <v>0</v>
      </c>
      <c r="K691" s="152" t="s">
        <v>187</v>
      </c>
      <c r="L691" s="34"/>
      <c r="M691" s="157" t="s">
        <v>1</v>
      </c>
      <c r="N691" s="158" t="s">
        <v>40</v>
      </c>
      <c r="O691" s="59"/>
      <c r="P691" s="159">
        <f>O691*H691</f>
        <v>0</v>
      </c>
      <c r="Q691" s="159">
        <v>0</v>
      </c>
      <c r="R691" s="159">
        <f>Q691*H691</f>
        <v>0</v>
      </c>
      <c r="S691" s="159">
        <v>0</v>
      </c>
      <c r="T691" s="160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61" t="s">
        <v>108</v>
      </c>
      <c r="AT691" s="161" t="s">
        <v>170</v>
      </c>
      <c r="AU691" s="161" t="s">
        <v>84</v>
      </c>
      <c r="AY691" s="18" t="s">
        <v>168</v>
      </c>
      <c r="BE691" s="162">
        <f>IF(N691="základní",J691,0)</f>
        <v>0</v>
      </c>
      <c r="BF691" s="162">
        <f>IF(N691="snížená",J691,0)</f>
        <v>0</v>
      </c>
      <c r="BG691" s="162">
        <f>IF(N691="zákl. přenesená",J691,0)</f>
        <v>0</v>
      </c>
      <c r="BH691" s="162">
        <f>IF(N691="sníž. přenesená",J691,0)</f>
        <v>0</v>
      </c>
      <c r="BI691" s="162">
        <f>IF(N691="nulová",J691,0)</f>
        <v>0</v>
      </c>
      <c r="BJ691" s="18" t="s">
        <v>82</v>
      </c>
      <c r="BK691" s="162">
        <f>ROUND(I691*H691,2)</f>
        <v>0</v>
      </c>
      <c r="BL691" s="18" t="s">
        <v>108</v>
      </c>
      <c r="BM691" s="161" t="s">
        <v>2238</v>
      </c>
    </row>
    <row r="692" spans="1:65" s="2" customFormat="1" ht="19.5">
      <c r="A692" s="33"/>
      <c r="B692" s="34"/>
      <c r="C692" s="33"/>
      <c r="D692" s="163" t="s">
        <v>175</v>
      </c>
      <c r="E692" s="33"/>
      <c r="F692" s="164" t="s">
        <v>1107</v>
      </c>
      <c r="G692" s="33"/>
      <c r="H692" s="33"/>
      <c r="I692" s="165"/>
      <c r="J692" s="33"/>
      <c r="K692" s="33"/>
      <c r="L692" s="34"/>
      <c r="M692" s="166"/>
      <c r="N692" s="167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T692" s="18" t="s">
        <v>175</v>
      </c>
      <c r="AU692" s="18" t="s">
        <v>84</v>
      </c>
    </row>
    <row r="693" spans="1:65" s="14" customFormat="1" ht="22.5">
      <c r="B693" s="176"/>
      <c r="D693" s="163" t="s">
        <v>179</v>
      </c>
      <c r="E693" s="177" t="s">
        <v>1</v>
      </c>
      <c r="F693" s="178" t="s">
        <v>2239</v>
      </c>
      <c r="H693" s="179">
        <v>18.486000000000001</v>
      </c>
      <c r="I693" s="180"/>
      <c r="L693" s="176"/>
      <c r="M693" s="181"/>
      <c r="N693" s="182"/>
      <c r="O693" s="182"/>
      <c r="P693" s="182"/>
      <c r="Q693" s="182"/>
      <c r="R693" s="182"/>
      <c r="S693" s="182"/>
      <c r="T693" s="183"/>
      <c r="AT693" s="177" t="s">
        <v>179</v>
      </c>
      <c r="AU693" s="177" t="s">
        <v>84</v>
      </c>
      <c r="AV693" s="14" t="s">
        <v>84</v>
      </c>
      <c r="AW693" s="14" t="s">
        <v>31</v>
      </c>
      <c r="AX693" s="14" t="s">
        <v>75</v>
      </c>
      <c r="AY693" s="177" t="s">
        <v>168</v>
      </c>
    </row>
    <row r="694" spans="1:65" s="14" customFormat="1" ht="22.5">
      <c r="B694" s="176"/>
      <c r="D694" s="163" t="s">
        <v>179</v>
      </c>
      <c r="E694" s="177" t="s">
        <v>1</v>
      </c>
      <c r="F694" s="178" t="s">
        <v>2240</v>
      </c>
      <c r="H694" s="179">
        <v>18.486000000000001</v>
      </c>
      <c r="I694" s="180"/>
      <c r="L694" s="176"/>
      <c r="M694" s="181"/>
      <c r="N694" s="182"/>
      <c r="O694" s="182"/>
      <c r="P694" s="182"/>
      <c r="Q694" s="182"/>
      <c r="R694" s="182"/>
      <c r="S694" s="182"/>
      <c r="T694" s="183"/>
      <c r="AT694" s="177" t="s">
        <v>179</v>
      </c>
      <c r="AU694" s="177" t="s">
        <v>84</v>
      </c>
      <c r="AV694" s="14" t="s">
        <v>84</v>
      </c>
      <c r="AW694" s="14" t="s">
        <v>31</v>
      </c>
      <c r="AX694" s="14" t="s">
        <v>75</v>
      </c>
      <c r="AY694" s="177" t="s">
        <v>168</v>
      </c>
    </row>
    <row r="695" spans="1:65" s="14" customFormat="1" ht="22.5">
      <c r="B695" s="176"/>
      <c r="D695" s="163" t="s">
        <v>179</v>
      </c>
      <c r="E695" s="177" t="s">
        <v>1</v>
      </c>
      <c r="F695" s="178" t="s">
        <v>2241</v>
      </c>
      <c r="H695" s="179">
        <v>22.259</v>
      </c>
      <c r="I695" s="180"/>
      <c r="L695" s="176"/>
      <c r="M695" s="181"/>
      <c r="N695" s="182"/>
      <c r="O695" s="182"/>
      <c r="P695" s="182"/>
      <c r="Q695" s="182"/>
      <c r="R695" s="182"/>
      <c r="S695" s="182"/>
      <c r="T695" s="183"/>
      <c r="AT695" s="177" t="s">
        <v>179</v>
      </c>
      <c r="AU695" s="177" t="s">
        <v>84</v>
      </c>
      <c r="AV695" s="14" t="s">
        <v>84</v>
      </c>
      <c r="AW695" s="14" t="s">
        <v>31</v>
      </c>
      <c r="AX695" s="14" t="s">
        <v>75</v>
      </c>
      <c r="AY695" s="177" t="s">
        <v>168</v>
      </c>
    </row>
    <row r="696" spans="1:65" s="14" customFormat="1">
      <c r="B696" s="176"/>
      <c r="D696" s="163" t="s">
        <v>179</v>
      </c>
      <c r="E696" s="177" t="s">
        <v>1</v>
      </c>
      <c r="F696" s="178" t="s">
        <v>2242</v>
      </c>
      <c r="H696" s="179">
        <v>23.99</v>
      </c>
      <c r="I696" s="180"/>
      <c r="L696" s="176"/>
      <c r="M696" s="181"/>
      <c r="N696" s="182"/>
      <c r="O696" s="182"/>
      <c r="P696" s="182"/>
      <c r="Q696" s="182"/>
      <c r="R696" s="182"/>
      <c r="S696" s="182"/>
      <c r="T696" s="183"/>
      <c r="AT696" s="177" t="s">
        <v>179</v>
      </c>
      <c r="AU696" s="177" t="s">
        <v>84</v>
      </c>
      <c r="AV696" s="14" t="s">
        <v>84</v>
      </c>
      <c r="AW696" s="14" t="s">
        <v>31</v>
      </c>
      <c r="AX696" s="14" t="s">
        <v>75</v>
      </c>
      <c r="AY696" s="177" t="s">
        <v>168</v>
      </c>
    </row>
    <row r="697" spans="1:65" s="14" customFormat="1">
      <c r="B697" s="176"/>
      <c r="D697" s="163" t="s">
        <v>179</v>
      </c>
      <c r="E697" s="177" t="s">
        <v>1</v>
      </c>
      <c r="F697" s="178" t="s">
        <v>2243</v>
      </c>
      <c r="H697" s="179">
        <v>7.2350000000000003</v>
      </c>
      <c r="I697" s="180"/>
      <c r="L697" s="176"/>
      <c r="M697" s="181"/>
      <c r="N697" s="182"/>
      <c r="O697" s="182"/>
      <c r="P697" s="182"/>
      <c r="Q697" s="182"/>
      <c r="R697" s="182"/>
      <c r="S697" s="182"/>
      <c r="T697" s="183"/>
      <c r="AT697" s="177" t="s">
        <v>179</v>
      </c>
      <c r="AU697" s="177" t="s">
        <v>84</v>
      </c>
      <c r="AV697" s="14" t="s">
        <v>84</v>
      </c>
      <c r="AW697" s="14" t="s">
        <v>31</v>
      </c>
      <c r="AX697" s="14" t="s">
        <v>75</v>
      </c>
      <c r="AY697" s="177" t="s">
        <v>168</v>
      </c>
    </row>
    <row r="698" spans="1:65" s="15" customFormat="1">
      <c r="B698" s="184"/>
      <c r="D698" s="163" t="s">
        <v>179</v>
      </c>
      <c r="E698" s="185" t="s">
        <v>1</v>
      </c>
      <c r="F698" s="186" t="s">
        <v>184</v>
      </c>
      <c r="H698" s="187">
        <v>90.456000000000003</v>
      </c>
      <c r="I698" s="188"/>
      <c r="L698" s="184"/>
      <c r="M698" s="189"/>
      <c r="N698" s="190"/>
      <c r="O698" s="190"/>
      <c r="P698" s="190"/>
      <c r="Q698" s="190"/>
      <c r="R698" s="190"/>
      <c r="S698" s="190"/>
      <c r="T698" s="191"/>
      <c r="AT698" s="185" t="s">
        <v>179</v>
      </c>
      <c r="AU698" s="185" t="s">
        <v>84</v>
      </c>
      <c r="AV698" s="15" t="s">
        <v>108</v>
      </c>
      <c r="AW698" s="15" t="s">
        <v>31</v>
      </c>
      <c r="AX698" s="15" t="s">
        <v>82</v>
      </c>
      <c r="AY698" s="185" t="s">
        <v>168</v>
      </c>
    </row>
    <row r="699" spans="1:65" s="2" customFormat="1" ht="24.2" customHeight="1">
      <c r="A699" s="33"/>
      <c r="B699" s="149"/>
      <c r="C699" s="150" t="s">
        <v>961</v>
      </c>
      <c r="D699" s="150" t="s">
        <v>170</v>
      </c>
      <c r="E699" s="151" t="s">
        <v>1113</v>
      </c>
      <c r="F699" s="152" t="s">
        <v>1114</v>
      </c>
      <c r="G699" s="153" t="s">
        <v>488</v>
      </c>
      <c r="H699" s="154">
        <v>884.66300000000001</v>
      </c>
      <c r="I699" s="155"/>
      <c r="J699" s="156">
        <f>ROUND(I699*H699,2)</f>
        <v>0</v>
      </c>
      <c r="K699" s="152" t="s">
        <v>187</v>
      </c>
      <c r="L699" s="34"/>
      <c r="M699" s="157" t="s">
        <v>1</v>
      </c>
      <c r="N699" s="158" t="s">
        <v>40</v>
      </c>
      <c r="O699" s="59"/>
      <c r="P699" s="159">
        <f>O699*H699</f>
        <v>0</v>
      </c>
      <c r="Q699" s="159">
        <v>0</v>
      </c>
      <c r="R699" s="159">
        <f>Q699*H699</f>
        <v>0</v>
      </c>
      <c r="S699" s="159">
        <v>0</v>
      </c>
      <c r="T699" s="160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1" t="s">
        <v>108</v>
      </c>
      <c r="AT699" s="161" t="s">
        <v>170</v>
      </c>
      <c r="AU699" s="161" t="s">
        <v>84</v>
      </c>
      <c r="AY699" s="18" t="s">
        <v>168</v>
      </c>
      <c r="BE699" s="162">
        <f>IF(N699="základní",J699,0)</f>
        <v>0</v>
      </c>
      <c r="BF699" s="162">
        <f>IF(N699="snížená",J699,0)</f>
        <v>0</v>
      </c>
      <c r="BG699" s="162">
        <f>IF(N699="zákl. přenesená",J699,0)</f>
        <v>0</v>
      </c>
      <c r="BH699" s="162">
        <f>IF(N699="sníž. přenesená",J699,0)</f>
        <v>0</v>
      </c>
      <c r="BI699" s="162">
        <f>IF(N699="nulová",J699,0)</f>
        <v>0</v>
      </c>
      <c r="BJ699" s="18" t="s">
        <v>82</v>
      </c>
      <c r="BK699" s="162">
        <f>ROUND(I699*H699,2)</f>
        <v>0</v>
      </c>
      <c r="BL699" s="18" t="s">
        <v>108</v>
      </c>
      <c r="BM699" s="161" t="s">
        <v>2244</v>
      </c>
    </row>
    <row r="700" spans="1:65" s="2" customFormat="1" ht="29.25">
      <c r="A700" s="33"/>
      <c r="B700" s="34"/>
      <c r="C700" s="33"/>
      <c r="D700" s="163" t="s">
        <v>175</v>
      </c>
      <c r="E700" s="33"/>
      <c r="F700" s="164" t="s">
        <v>1116</v>
      </c>
      <c r="G700" s="33"/>
      <c r="H700" s="33"/>
      <c r="I700" s="165"/>
      <c r="J700" s="33"/>
      <c r="K700" s="33"/>
      <c r="L700" s="34"/>
      <c r="M700" s="166"/>
      <c r="N700" s="167"/>
      <c r="O700" s="59"/>
      <c r="P700" s="59"/>
      <c r="Q700" s="59"/>
      <c r="R700" s="59"/>
      <c r="S700" s="59"/>
      <c r="T700" s="60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T700" s="18" t="s">
        <v>175</v>
      </c>
      <c r="AU700" s="18" t="s">
        <v>84</v>
      </c>
    </row>
    <row r="701" spans="1:65" s="14" customFormat="1" ht="22.5">
      <c r="B701" s="176"/>
      <c r="D701" s="163" t="s">
        <v>179</v>
      </c>
      <c r="E701" s="177" t="s">
        <v>1</v>
      </c>
      <c r="F701" s="178" t="s">
        <v>2245</v>
      </c>
      <c r="H701" s="179">
        <v>193.42500000000001</v>
      </c>
      <c r="I701" s="180"/>
      <c r="L701" s="176"/>
      <c r="M701" s="181"/>
      <c r="N701" s="182"/>
      <c r="O701" s="182"/>
      <c r="P701" s="182"/>
      <c r="Q701" s="182"/>
      <c r="R701" s="182"/>
      <c r="S701" s="182"/>
      <c r="T701" s="183"/>
      <c r="AT701" s="177" t="s">
        <v>179</v>
      </c>
      <c r="AU701" s="177" t="s">
        <v>84</v>
      </c>
      <c r="AV701" s="14" t="s">
        <v>84</v>
      </c>
      <c r="AW701" s="14" t="s">
        <v>31</v>
      </c>
      <c r="AX701" s="14" t="s">
        <v>75</v>
      </c>
      <c r="AY701" s="177" t="s">
        <v>168</v>
      </c>
    </row>
    <row r="702" spans="1:65" s="14" customFormat="1" ht="33.75">
      <c r="B702" s="176"/>
      <c r="D702" s="163" t="s">
        <v>179</v>
      </c>
      <c r="E702" s="177" t="s">
        <v>1</v>
      </c>
      <c r="F702" s="178" t="s">
        <v>2246</v>
      </c>
      <c r="H702" s="179">
        <v>112.36799999999999</v>
      </c>
      <c r="I702" s="180"/>
      <c r="L702" s="176"/>
      <c r="M702" s="181"/>
      <c r="N702" s="182"/>
      <c r="O702" s="182"/>
      <c r="P702" s="182"/>
      <c r="Q702" s="182"/>
      <c r="R702" s="182"/>
      <c r="S702" s="182"/>
      <c r="T702" s="183"/>
      <c r="AT702" s="177" t="s">
        <v>179</v>
      </c>
      <c r="AU702" s="177" t="s">
        <v>84</v>
      </c>
      <c r="AV702" s="14" t="s">
        <v>84</v>
      </c>
      <c r="AW702" s="14" t="s">
        <v>31</v>
      </c>
      <c r="AX702" s="14" t="s">
        <v>75</v>
      </c>
      <c r="AY702" s="177" t="s">
        <v>168</v>
      </c>
    </row>
    <row r="703" spans="1:65" s="14" customFormat="1" ht="22.5">
      <c r="B703" s="176"/>
      <c r="D703" s="163" t="s">
        <v>179</v>
      </c>
      <c r="E703" s="177" t="s">
        <v>1</v>
      </c>
      <c r="F703" s="178" t="s">
        <v>2247</v>
      </c>
      <c r="H703" s="179">
        <v>110.495</v>
      </c>
      <c r="I703" s="180"/>
      <c r="L703" s="176"/>
      <c r="M703" s="181"/>
      <c r="N703" s="182"/>
      <c r="O703" s="182"/>
      <c r="P703" s="182"/>
      <c r="Q703" s="182"/>
      <c r="R703" s="182"/>
      <c r="S703" s="182"/>
      <c r="T703" s="183"/>
      <c r="AT703" s="177" t="s">
        <v>179</v>
      </c>
      <c r="AU703" s="177" t="s">
        <v>84</v>
      </c>
      <c r="AV703" s="14" t="s">
        <v>84</v>
      </c>
      <c r="AW703" s="14" t="s">
        <v>31</v>
      </c>
      <c r="AX703" s="14" t="s">
        <v>75</v>
      </c>
      <c r="AY703" s="177" t="s">
        <v>168</v>
      </c>
    </row>
    <row r="704" spans="1:65" s="14" customFormat="1" ht="33.75">
      <c r="B704" s="176"/>
      <c r="D704" s="163" t="s">
        <v>179</v>
      </c>
      <c r="E704" s="177" t="s">
        <v>1</v>
      </c>
      <c r="F704" s="178" t="s">
        <v>2248</v>
      </c>
      <c r="H704" s="179">
        <v>359.85</v>
      </c>
      <c r="I704" s="180"/>
      <c r="L704" s="176"/>
      <c r="M704" s="181"/>
      <c r="N704" s="182"/>
      <c r="O704" s="182"/>
      <c r="P704" s="182"/>
      <c r="Q704" s="182"/>
      <c r="R704" s="182"/>
      <c r="S704" s="182"/>
      <c r="T704" s="183"/>
      <c r="AT704" s="177" t="s">
        <v>179</v>
      </c>
      <c r="AU704" s="177" t="s">
        <v>84</v>
      </c>
      <c r="AV704" s="14" t="s">
        <v>84</v>
      </c>
      <c r="AW704" s="14" t="s">
        <v>31</v>
      </c>
      <c r="AX704" s="14" t="s">
        <v>75</v>
      </c>
      <c r="AY704" s="177" t="s">
        <v>168</v>
      </c>
    </row>
    <row r="705" spans="1:65" s="14" customFormat="1" ht="22.5">
      <c r="B705" s="176"/>
      <c r="D705" s="163" t="s">
        <v>179</v>
      </c>
      <c r="E705" s="177" t="s">
        <v>1</v>
      </c>
      <c r="F705" s="178" t="s">
        <v>2249</v>
      </c>
      <c r="H705" s="179">
        <v>108.52500000000001</v>
      </c>
      <c r="I705" s="180"/>
      <c r="L705" s="176"/>
      <c r="M705" s="181"/>
      <c r="N705" s="182"/>
      <c r="O705" s="182"/>
      <c r="P705" s="182"/>
      <c r="Q705" s="182"/>
      <c r="R705" s="182"/>
      <c r="S705" s="182"/>
      <c r="T705" s="183"/>
      <c r="AT705" s="177" t="s">
        <v>179</v>
      </c>
      <c r="AU705" s="177" t="s">
        <v>84</v>
      </c>
      <c r="AV705" s="14" t="s">
        <v>84</v>
      </c>
      <c r="AW705" s="14" t="s">
        <v>31</v>
      </c>
      <c r="AX705" s="14" t="s">
        <v>75</v>
      </c>
      <c r="AY705" s="177" t="s">
        <v>168</v>
      </c>
    </row>
    <row r="706" spans="1:65" s="15" customFormat="1">
      <c r="B706" s="184"/>
      <c r="D706" s="163" t="s">
        <v>179</v>
      </c>
      <c r="E706" s="185" t="s">
        <v>1</v>
      </c>
      <c r="F706" s="186" t="s">
        <v>184</v>
      </c>
      <c r="H706" s="187">
        <v>884.66300000000001</v>
      </c>
      <c r="I706" s="188"/>
      <c r="L706" s="184"/>
      <c r="M706" s="189"/>
      <c r="N706" s="190"/>
      <c r="O706" s="190"/>
      <c r="P706" s="190"/>
      <c r="Q706" s="190"/>
      <c r="R706" s="190"/>
      <c r="S706" s="190"/>
      <c r="T706" s="191"/>
      <c r="AT706" s="185" t="s">
        <v>179</v>
      </c>
      <c r="AU706" s="185" t="s">
        <v>84</v>
      </c>
      <c r="AV706" s="15" t="s">
        <v>108</v>
      </c>
      <c r="AW706" s="15" t="s">
        <v>31</v>
      </c>
      <c r="AX706" s="15" t="s">
        <v>82</v>
      </c>
      <c r="AY706" s="185" t="s">
        <v>168</v>
      </c>
    </row>
    <row r="707" spans="1:65" s="2" customFormat="1" ht="21.75" customHeight="1">
      <c r="A707" s="33"/>
      <c r="B707" s="149"/>
      <c r="C707" s="150" t="s">
        <v>966</v>
      </c>
      <c r="D707" s="150" t="s">
        <v>170</v>
      </c>
      <c r="E707" s="151" t="s">
        <v>1121</v>
      </c>
      <c r="F707" s="152" t="s">
        <v>1122</v>
      </c>
      <c r="G707" s="153" t="s">
        <v>488</v>
      </c>
      <c r="H707" s="154">
        <v>11.407999999999999</v>
      </c>
      <c r="I707" s="155"/>
      <c r="J707" s="156">
        <f>ROUND(I707*H707,2)</f>
        <v>0</v>
      </c>
      <c r="K707" s="152" t="s">
        <v>187</v>
      </c>
      <c r="L707" s="34"/>
      <c r="M707" s="157" t="s">
        <v>1</v>
      </c>
      <c r="N707" s="158" t="s">
        <v>40</v>
      </c>
      <c r="O707" s="59"/>
      <c r="P707" s="159">
        <f>O707*H707</f>
        <v>0</v>
      </c>
      <c r="Q707" s="159">
        <v>0</v>
      </c>
      <c r="R707" s="159">
        <f>Q707*H707</f>
        <v>0</v>
      </c>
      <c r="S707" s="159">
        <v>0</v>
      </c>
      <c r="T707" s="160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1" t="s">
        <v>108</v>
      </c>
      <c r="AT707" s="161" t="s">
        <v>170</v>
      </c>
      <c r="AU707" s="161" t="s">
        <v>84</v>
      </c>
      <c r="AY707" s="18" t="s">
        <v>168</v>
      </c>
      <c r="BE707" s="162">
        <f>IF(N707="základní",J707,0)</f>
        <v>0</v>
      </c>
      <c r="BF707" s="162">
        <f>IF(N707="snížená",J707,0)</f>
        <v>0</v>
      </c>
      <c r="BG707" s="162">
        <f>IF(N707="zákl. přenesená",J707,0)</f>
        <v>0</v>
      </c>
      <c r="BH707" s="162">
        <f>IF(N707="sníž. přenesená",J707,0)</f>
        <v>0</v>
      </c>
      <c r="BI707" s="162">
        <f>IF(N707="nulová",J707,0)</f>
        <v>0</v>
      </c>
      <c r="BJ707" s="18" t="s">
        <v>82</v>
      </c>
      <c r="BK707" s="162">
        <f>ROUND(I707*H707,2)</f>
        <v>0</v>
      </c>
      <c r="BL707" s="18" t="s">
        <v>108</v>
      </c>
      <c r="BM707" s="161" t="s">
        <v>2250</v>
      </c>
    </row>
    <row r="708" spans="1:65" s="2" customFormat="1" ht="19.5">
      <c r="A708" s="33"/>
      <c r="B708" s="34"/>
      <c r="C708" s="33"/>
      <c r="D708" s="163" t="s">
        <v>175</v>
      </c>
      <c r="E708" s="33"/>
      <c r="F708" s="164" t="s">
        <v>1124</v>
      </c>
      <c r="G708" s="33"/>
      <c r="H708" s="33"/>
      <c r="I708" s="165"/>
      <c r="J708" s="33"/>
      <c r="K708" s="33"/>
      <c r="L708" s="34"/>
      <c r="M708" s="166"/>
      <c r="N708" s="167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T708" s="18" t="s">
        <v>175</v>
      </c>
      <c r="AU708" s="18" t="s">
        <v>84</v>
      </c>
    </row>
    <row r="709" spans="1:65" s="14" customFormat="1">
      <c r="B709" s="176"/>
      <c r="D709" s="163" t="s">
        <v>179</v>
      </c>
      <c r="E709" s="177" t="s">
        <v>1</v>
      </c>
      <c r="F709" s="178" t="s">
        <v>2251</v>
      </c>
      <c r="H709" s="179">
        <v>0.48499999999999999</v>
      </c>
      <c r="I709" s="180"/>
      <c r="L709" s="176"/>
      <c r="M709" s="181"/>
      <c r="N709" s="182"/>
      <c r="O709" s="182"/>
      <c r="P709" s="182"/>
      <c r="Q709" s="182"/>
      <c r="R709" s="182"/>
      <c r="S709" s="182"/>
      <c r="T709" s="183"/>
      <c r="AT709" s="177" t="s">
        <v>179</v>
      </c>
      <c r="AU709" s="177" t="s">
        <v>84</v>
      </c>
      <c r="AV709" s="14" t="s">
        <v>84</v>
      </c>
      <c r="AW709" s="14" t="s">
        <v>31</v>
      </c>
      <c r="AX709" s="14" t="s">
        <v>75</v>
      </c>
      <c r="AY709" s="177" t="s">
        <v>168</v>
      </c>
    </row>
    <row r="710" spans="1:65" s="14" customFormat="1">
      <c r="B710" s="176"/>
      <c r="D710" s="163" t="s">
        <v>179</v>
      </c>
      <c r="E710" s="177" t="s">
        <v>1</v>
      </c>
      <c r="F710" s="178" t="s">
        <v>2252</v>
      </c>
      <c r="H710" s="179">
        <v>1.131</v>
      </c>
      <c r="I710" s="180"/>
      <c r="L710" s="176"/>
      <c r="M710" s="181"/>
      <c r="N710" s="182"/>
      <c r="O710" s="182"/>
      <c r="P710" s="182"/>
      <c r="Q710" s="182"/>
      <c r="R710" s="182"/>
      <c r="S710" s="182"/>
      <c r="T710" s="183"/>
      <c r="AT710" s="177" t="s">
        <v>179</v>
      </c>
      <c r="AU710" s="177" t="s">
        <v>84</v>
      </c>
      <c r="AV710" s="14" t="s">
        <v>84</v>
      </c>
      <c r="AW710" s="14" t="s">
        <v>31</v>
      </c>
      <c r="AX710" s="14" t="s">
        <v>75</v>
      </c>
      <c r="AY710" s="177" t="s">
        <v>168</v>
      </c>
    </row>
    <row r="711" spans="1:65" s="14" customFormat="1">
      <c r="B711" s="176"/>
      <c r="D711" s="163" t="s">
        <v>179</v>
      </c>
      <c r="E711" s="177" t="s">
        <v>1</v>
      </c>
      <c r="F711" s="178" t="s">
        <v>2253</v>
      </c>
      <c r="H711" s="179">
        <v>4.8959999999999999</v>
      </c>
      <c r="I711" s="180"/>
      <c r="L711" s="176"/>
      <c r="M711" s="181"/>
      <c r="N711" s="182"/>
      <c r="O711" s="182"/>
      <c r="P711" s="182"/>
      <c r="Q711" s="182"/>
      <c r="R711" s="182"/>
      <c r="S711" s="182"/>
      <c r="T711" s="183"/>
      <c r="AT711" s="177" t="s">
        <v>179</v>
      </c>
      <c r="AU711" s="177" t="s">
        <v>84</v>
      </c>
      <c r="AV711" s="14" t="s">
        <v>84</v>
      </c>
      <c r="AW711" s="14" t="s">
        <v>31</v>
      </c>
      <c r="AX711" s="14" t="s">
        <v>75</v>
      </c>
      <c r="AY711" s="177" t="s">
        <v>168</v>
      </c>
    </row>
    <row r="712" spans="1:65" s="14" customFormat="1">
      <c r="B712" s="176"/>
      <c r="D712" s="163" t="s">
        <v>179</v>
      </c>
      <c r="E712" s="177" t="s">
        <v>1</v>
      </c>
      <c r="F712" s="178" t="s">
        <v>2254</v>
      </c>
      <c r="H712" s="179">
        <v>4.8959999999999999</v>
      </c>
      <c r="I712" s="180"/>
      <c r="L712" s="176"/>
      <c r="M712" s="181"/>
      <c r="N712" s="182"/>
      <c r="O712" s="182"/>
      <c r="P712" s="182"/>
      <c r="Q712" s="182"/>
      <c r="R712" s="182"/>
      <c r="S712" s="182"/>
      <c r="T712" s="183"/>
      <c r="AT712" s="177" t="s">
        <v>179</v>
      </c>
      <c r="AU712" s="177" t="s">
        <v>84</v>
      </c>
      <c r="AV712" s="14" t="s">
        <v>84</v>
      </c>
      <c r="AW712" s="14" t="s">
        <v>31</v>
      </c>
      <c r="AX712" s="14" t="s">
        <v>75</v>
      </c>
      <c r="AY712" s="177" t="s">
        <v>168</v>
      </c>
    </row>
    <row r="713" spans="1:65" s="15" customFormat="1">
      <c r="B713" s="184"/>
      <c r="D713" s="163" t="s">
        <v>179</v>
      </c>
      <c r="E713" s="185" t="s">
        <v>1</v>
      </c>
      <c r="F713" s="186" t="s">
        <v>184</v>
      </c>
      <c r="H713" s="187">
        <v>11.408000000000001</v>
      </c>
      <c r="I713" s="188"/>
      <c r="L713" s="184"/>
      <c r="M713" s="189"/>
      <c r="N713" s="190"/>
      <c r="O713" s="190"/>
      <c r="P713" s="190"/>
      <c r="Q713" s="190"/>
      <c r="R713" s="190"/>
      <c r="S713" s="190"/>
      <c r="T713" s="191"/>
      <c r="AT713" s="185" t="s">
        <v>179</v>
      </c>
      <c r="AU713" s="185" t="s">
        <v>84</v>
      </c>
      <c r="AV713" s="15" t="s">
        <v>108</v>
      </c>
      <c r="AW713" s="15" t="s">
        <v>31</v>
      </c>
      <c r="AX713" s="15" t="s">
        <v>82</v>
      </c>
      <c r="AY713" s="185" t="s">
        <v>168</v>
      </c>
    </row>
    <row r="714" spans="1:65" s="2" customFormat="1" ht="24.2" customHeight="1">
      <c r="A714" s="33"/>
      <c r="B714" s="149"/>
      <c r="C714" s="150" t="s">
        <v>974</v>
      </c>
      <c r="D714" s="150" t="s">
        <v>170</v>
      </c>
      <c r="E714" s="151" t="s">
        <v>1136</v>
      </c>
      <c r="F714" s="152" t="s">
        <v>1137</v>
      </c>
      <c r="G714" s="153" t="s">
        <v>488</v>
      </c>
      <c r="H714" s="154">
        <v>1.9390000000000001</v>
      </c>
      <c r="I714" s="155"/>
      <c r="J714" s="156">
        <f>ROUND(I714*H714,2)</f>
        <v>0</v>
      </c>
      <c r="K714" s="152" t="s">
        <v>187</v>
      </c>
      <c r="L714" s="34"/>
      <c r="M714" s="157" t="s">
        <v>1</v>
      </c>
      <c r="N714" s="158" t="s">
        <v>40</v>
      </c>
      <c r="O714" s="59"/>
      <c r="P714" s="159">
        <f>O714*H714</f>
        <v>0</v>
      </c>
      <c r="Q714" s="159">
        <v>0</v>
      </c>
      <c r="R714" s="159">
        <f>Q714*H714</f>
        <v>0</v>
      </c>
      <c r="S714" s="159">
        <v>0</v>
      </c>
      <c r="T714" s="160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61" t="s">
        <v>108</v>
      </c>
      <c r="AT714" s="161" t="s">
        <v>170</v>
      </c>
      <c r="AU714" s="161" t="s">
        <v>84</v>
      </c>
      <c r="AY714" s="18" t="s">
        <v>168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8" t="s">
        <v>82</v>
      </c>
      <c r="BK714" s="162">
        <f>ROUND(I714*H714,2)</f>
        <v>0</v>
      </c>
      <c r="BL714" s="18" t="s">
        <v>108</v>
      </c>
      <c r="BM714" s="161" t="s">
        <v>2255</v>
      </c>
    </row>
    <row r="715" spans="1:65" s="2" customFormat="1" ht="29.25">
      <c r="A715" s="33"/>
      <c r="B715" s="34"/>
      <c r="C715" s="33"/>
      <c r="D715" s="163" t="s">
        <v>175</v>
      </c>
      <c r="E715" s="33"/>
      <c r="F715" s="164" t="s">
        <v>1116</v>
      </c>
      <c r="G715" s="33"/>
      <c r="H715" s="33"/>
      <c r="I715" s="165"/>
      <c r="J715" s="33"/>
      <c r="K715" s="33"/>
      <c r="L715" s="34"/>
      <c r="M715" s="166"/>
      <c r="N715" s="167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T715" s="18" t="s">
        <v>175</v>
      </c>
      <c r="AU715" s="18" t="s">
        <v>84</v>
      </c>
    </row>
    <row r="716" spans="1:65" s="14" customFormat="1" ht="22.5">
      <c r="B716" s="176"/>
      <c r="D716" s="163" t="s">
        <v>179</v>
      </c>
      <c r="E716" s="177" t="s">
        <v>1</v>
      </c>
      <c r="F716" s="178" t="s">
        <v>2256</v>
      </c>
      <c r="H716" s="179">
        <v>1.9390000000000001</v>
      </c>
      <c r="I716" s="180"/>
      <c r="L716" s="176"/>
      <c r="M716" s="181"/>
      <c r="N716" s="182"/>
      <c r="O716" s="182"/>
      <c r="P716" s="182"/>
      <c r="Q716" s="182"/>
      <c r="R716" s="182"/>
      <c r="S716" s="182"/>
      <c r="T716" s="183"/>
      <c r="AT716" s="177" t="s">
        <v>179</v>
      </c>
      <c r="AU716" s="177" t="s">
        <v>84</v>
      </c>
      <c r="AV716" s="14" t="s">
        <v>84</v>
      </c>
      <c r="AW716" s="14" t="s">
        <v>31</v>
      </c>
      <c r="AX716" s="14" t="s">
        <v>82</v>
      </c>
      <c r="AY716" s="177" t="s">
        <v>168</v>
      </c>
    </row>
    <row r="717" spans="1:65" s="2" customFormat="1" ht="24.2" customHeight="1">
      <c r="A717" s="33"/>
      <c r="B717" s="149"/>
      <c r="C717" s="150" t="s">
        <v>981</v>
      </c>
      <c r="D717" s="150" t="s">
        <v>170</v>
      </c>
      <c r="E717" s="151" t="s">
        <v>1147</v>
      </c>
      <c r="F717" s="152" t="s">
        <v>1148</v>
      </c>
      <c r="G717" s="153" t="s">
        <v>488</v>
      </c>
      <c r="H717" s="154">
        <v>101.864</v>
      </c>
      <c r="I717" s="155"/>
      <c r="J717" s="156">
        <f>ROUND(I717*H717,2)</f>
        <v>0</v>
      </c>
      <c r="K717" s="152" t="s">
        <v>187</v>
      </c>
      <c r="L717" s="34"/>
      <c r="M717" s="157" t="s">
        <v>1</v>
      </c>
      <c r="N717" s="158" t="s">
        <v>40</v>
      </c>
      <c r="O717" s="59"/>
      <c r="P717" s="159">
        <f>O717*H717</f>
        <v>0</v>
      </c>
      <c r="Q717" s="159">
        <v>0</v>
      </c>
      <c r="R717" s="159">
        <f>Q717*H717</f>
        <v>0</v>
      </c>
      <c r="S717" s="159">
        <v>0</v>
      </c>
      <c r="T717" s="160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1" t="s">
        <v>108</v>
      </c>
      <c r="AT717" s="161" t="s">
        <v>170</v>
      </c>
      <c r="AU717" s="161" t="s">
        <v>84</v>
      </c>
      <c r="AY717" s="18" t="s">
        <v>168</v>
      </c>
      <c r="BE717" s="162">
        <f>IF(N717="základní",J717,0)</f>
        <v>0</v>
      </c>
      <c r="BF717" s="162">
        <f>IF(N717="snížená",J717,0)</f>
        <v>0</v>
      </c>
      <c r="BG717" s="162">
        <f>IF(N717="zákl. přenesená",J717,0)</f>
        <v>0</v>
      </c>
      <c r="BH717" s="162">
        <f>IF(N717="sníž. přenesená",J717,0)</f>
        <v>0</v>
      </c>
      <c r="BI717" s="162">
        <f>IF(N717="nulová",J717,0)</f>
        <v>0</v>
      </c>
      <c r="BJ717" s="18" t="s">
        <v>82</v>
      </c>
      <c r="BK717" s="162">
        <f>ROUND(I717*H717,2)</f>
        <v>0</v>
      </c>
      <c r="BL717" s="18" t="s">
        <v>108</v>
      </c>
      <c r="BM717" s="161" t="s">
        <v>2257</v>
      </c>
    </row>
    <row r="718" spans="1:65" s="2" customFormat="1">
      <c r="A718" s="33"/>
      <c r="B718" s="34"/>
      <c r="C718" s="33"/>
      <c r="D718" s="163" t="s">
        <v>175</v>
      </c>
      <c r="E718" s="33"/>
      <c r="F718" s="164" t="s">
        <v>1150</v>
      </c>
      <c r="G718" s="33"/>
      <c r="H718" s="33"/>
      <c r="I718" s="165"/>
      <c r="J718" s="33"/>
      <c r="K718" s="33"/>
      <c r="L718" s="34"/>
      <c r="M718" s="166"/>
      <c r="N718" s="167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T718" s="18" t="s">
        <v>175</v>
      </c>
      <c r="AU718" s="18" t="s">
        <v>84</v>
      </c>
    </row>
    <row r="719" spans="1:65" s="14" customFormat="1">
      <c r="B719" s="176"/>
      <c r="D719" s="163" t="s">
        <v>179</v>
      </c>
      <c r="E719" s="177" t="s">
        <v>1</v>
      </c>
      <c r="F719" s="178" t="s">
        <v>2258</v>
      </c>
      <c r="H719" s="179">
        <v>101.864</v>
      </c>
      <c r="I719" s="180"/>
      <c r="L719" s="176"/>
      <c r="M719" s="181"/>
      <c r="N719" s="182"/>
      <c r="O719" s="182"/>
      <c r="P719" s="182"/>
      <c r="Q719" s="182"/>
      <c r="R719" s="182"/>
      <c r="S719" s="182"/>
      <c r="T719" s="183"/>
      <c r="AT719" s="177" t="s">
        <v>179</v>
      </c>
      <c r="AU719" s="177" t="s">
        <v>84</v>
      </c>
      <c r="AV719" s="14" t="s">
        <v>84</v>
      </c>
      <c r="AW719" s="14" t="s">
        <v>31</v>
      </c>
      <c r="AX719" s="14" t="s">
        <v>82</v>
      </c>
      <c r="AY719" s="177" t="s">
        <v>168</v>
      </c>
    </row>
    <row r="720" spans="1:65" s="2" customFormat="1" ht="37.9" customHeight="1">
      <c r="A720" s="33"/>
      <c r="B720" s="149"/>
      <c r="C720" s="150" t="s">
        <v>985</v>
      </c>
      <c r="D720" s="150" t="s">
        <v>170</v>
      </c>
      <c r="E720" s="151" t="s">
        <v>1153</v>
      </c>
      <c r="F720" s="152" t="s">
        <v>1543</v>
      </c>
      <c r="G720" s="153" t="s">
        <v>488</v>
      </c>
      <c r="H720" s="154">
        <v>1.873</v>
      </c>
      <c r="I720" s="155"/>
      <c r="J720" s="156">
        <f>ROUND(I720*H720,2)</f>
        <v>0</v>
      </c>
      <c r="K720" s="152" t="s">
        <v>187</v>
      </c>
      <c r="L720" s="34"/>
      <c r="M720" s="157" t="s">
        <v>1</v>
      </c>
      <c r="N720" s="158" t="s">
        <v>40</v>
      </c>
      <c r="O720" s="59"/>
      <c r="P720" s="159">
        <f>O720*H720</f>
        <v>0</v>
      </c>
      <c r="Q720" s="159">
        <v>0</v>
      </c>
      <c r="R720" s="159">
        <f>Q720*H720</f>
        <v>0</v>
      </c>
      <c r="S720" s="159">
        <v>0</v>
      </c>
      <c r="T720" s="160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1" t="s">
        <v>108</v>
      </c>
      <c r="AT720" s="161" t="s">
        <v>170</v>
      </c>
      <c r="AU720" s="161" t="s">
        <v>84</v>
      </c>
      <c r="AY720" s="18" t="s">
        <v>168</v>
      </c>
      <c r="BE720" s="162">
        <f>IF(N720="základní",J720,0)</f>
        <v>0</v>
      </c>
      <c r="BF720" s="162">
        <f>IF(N720="snížená",J720,0)</f>
        <v>0</v>
      </c>
      <c r="BG720" s="162">
        <f>IF(N720="zákl. přenesená",J720,0)</f>
        <v>0</v>
      </c>
      <c r="BH720" s="162">
        <f>IF(N720="sníž. přenesená",J720,0)</f>
        <v>0</v>
      </c>
      <c r="BI720" s="162">
        <f>IF(N720="nulová",J720,0)</f>
        <v>0</v>
      </c>
      <c r="BJ720" s="18" t="s">
        <v>82</v>
      </c>
      <c r="BK720" s="162">
        <f>ROUND(I720*H720,2)</f>
        <v>0</v>
      </c>
      <c r="BL720" s="18" t="s">
        <v>108</v>
      </c>
      <c r="BM720" s="161" t="s">
        <v>2259</v>
      </c>
    </row>
    <row r="721" spans="1:65" s="2" customFormat="1" ht="29.25">
      <c r="A721" s="33"/>
      <c r="B721" s="34"/>
      <c r="C721" s="33"/>
      <c r="D721" s="163" t="s">
        <v>175</v>
      </c>
      <c r="E721" s="33"/>
      <c r="F721" s="164" t="s">
        <v>1156</v>
      </c>
      <c r="G721" s="33"/>
      <c r="H721" s="33"/>
      <c r="I721" s="165"/>
      <c r="J721" s="33"/>
      <c r="K721" s="33"/>
      <c r="L721" s="34"/>
      <c r="M721" s="166"/>
      <c r="N721" s="167"/>
      <c r="O721" s="59"/>
      <c r="P721" s="59"/>
      <c r="Q721" s="59"/>
      <c r="R721" s="59"/>
      <c r="S721" s="59"/>
      <c r="T721" s="60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T721" s="18" t="s">
        <v>175</v>
      </c>
      <c r="AU721" s="18" t="s">
        <v>84</v>
      </c>
    </row>
    <row r="722" spans="1:65" s="14" customFormat="1" ht="22.5">
      <c r="B722" s="176"/>
      <c r="D722" s="163" t="s">
        <v>179</v>
      </c>
      <c r="E722" s="177" t="s">
        <v>1</v>
      </c>
      <c r="F722" s="178" t="s">
        <v>2260</v>
      </c>
      <c r="H722" s="179">
        <v>1.873</v>
      </c>
      <c r="I722" s="180"/>
      <c r="L722" s="176"/>
      <c r="M722" s="181"/>
      <c r="N722" s="182"/>
      <c r="O722" s="182"/>
      <c r="P722" s="182"/>
      <c r="Q722" s="182"/>
      <c r="R722" s="182"/>
      <c r="S722" s="182"/>
      <c r="T722" s="183"/>
      <c r="AT722" s="177" t="s">
        <v>179</v>
      </c>
      <c r="AU722" s="177" t="s">
        <v>84</v>
      </c>
      <c r="AV722" s="14" t="s">
        <v>84</v>
      </c>
      <c r="AW722" s="14" t="s">
        <v>31</v>
      </c>
      <c r="AX722" s="14" t="s">
        <v>82</v>
      </c>
      <c r="AY722" s="177" t="s">
        <v>168</v>
      </c>
    </row>
    <row r="723" spans="1:65" s="2" customFormat="1" ht="44.25" customHeight="1">
      <c r="A723" s="33"/>
      <c r="B723" s="149"/>
      <c r="C723" s="150" t="s">
        <v>994</v>
      </c>
      <c r="D723" s="150" t="s">
        <v>170</v>
      </c>
      <c r="E723" s="151" t="s">
        <v>1159</v>
      </c>
      <c r="F723" s="152" t="s">
        <v>1160</v>
      </c>
      <c r="G723" s="153" t="s">
        <v>488</v>
      </c>
      <c r="H723" s="154">
        <v>31.225000000000001</v>
      </c>
      <c r="I723" s="155"/>
      <c r="J723" s="156">
        <f>ROUND(I723*H723,2)</f>
        <v>0</v>
      </c>
      <c r="K723" s="152" t="s">
        <v>187</v>
      </c>
      <c r="L723" s="34"/>
      <c r="M723" s="157" t="s">
        <v>1</v>
      </c>
      <c r="N723" s="158" t="s">
        <v>40</v>
      </c>
      <c r="O723" s="59"/>
      <c r="P723" s="159">
        <f>O723*H723</f>
        <v>0</v>
      </c>
      <c r="Q723" s="159">
        <v>0</v>
      </c>
      <c r="R723" s="159">
        <f>Q723*H723</f>
        <v>0</v>
      </c>
      <c r="S723" s="159">
        <v>0</v>
      </c>
      <c r="T723" s="160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1" t="s">
        <v>108</v>
      </c>
      <c r="AT723" s="161" t="s">
        <v>170</v>
      </c>
      <c r="AU723" s="161" t="s">
        <v>84</v>
      </c>
      <c r="AY723" s="18" t="s">
        <v>168</v>
      </c>
      <c r="BE723" s="162">
        <f>IF(N723="základní",J723,0)</f>
        <v>0</v>
      </c>
      <c r="BF723" s="162">
        <f>IF(N723="snížená",J723,0)</f>
        <v>0</v>
      </c>
      <c r="BG723" s="162">
        <f>IF(N723="zákl. přenesená",J723,0)</f>
        <v>0</v>
      </c>
      <c r="BH723" s="162">
        <f>IF(N723="sníž. přenesená",J723,0)</f>
        <v>0</v>
      </c>
      <c r="BI723" s="162">
        <f>IF(N723="nulová",J723,0)</f>
        <v>0</v>
      </c>
      <c r="BJ723" s="18" t="s">
        <v>82</v>
      </c>
      <c r="BK723" s="162">
        <f>ROUND(I723*H723,2)</f>
        <v>0</v>
      </c>
      <c r="BL723" s="18" t="s">
        <v>108</v>
      </c>
      <c r="BM723" s="161" t="s">
        <v>2261</v>
      </c>
    </row>
    <row r="724" spans="1:65" s="2" customFormat="1" ht="29.25">
      <c r="A724" s="33"/>
      <c r="B724" s="34"/>
      <c r="C724" s="33"/>
      <c r="D724" s="163" t="s">
        <v>175</v>
      </c>
      <c r="E724" s="33"/>
      <c r="F724" s="164" t="s">
        <v>1162</v>
      </c>
      <c r="G724" s="33"/>
      <c r="H724" s="33"/>
      <c r="I724" s="165"/>
      <c r="J724" s="33"/>
      <c r="K724" s="33"/>
      <c r="L724" s="34"/>
      <c r="M724" s="166"/>
      <c r="N724" s="167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T724" s="18" t="s">
        <v>175</v>
      </c>
      <c r="AU724" s="18" t="s">
        <v>84</v>
      </c>
    </row>
    <row r="725" spans="1:65" s="14" customFormat="1">
      <c r="B725" s="176"/>
      <c r="D725" s="163" t="s">
        <v>179</v>
      </c>
      <c r="E725" s="177" t="s">
        <v>1</v>
      </c>
      <c r="F725" s="178" t="s">
        <v>2242</v>
      </c>
      <c r="H725" s="179">
        <v>23.99</v>
      </c>
      <c r="I725" s="180"/>
      <c r="L725" s="176"/>
      <c r="M725" s="181"/>
      <c r="N725" s="182"/>
      <c r="O725" s="182"/>
      <c r="P725" s="182"/>
      <c r="Q725" s="182"/>
      <c r="R725" s="182"/>
      <c r="S725" s="182"/>
      <c r="T725" s="183"/>
      <c r="AT725" s="177" t="s">
        <v>179</v>
      </c>
      <c r="AU725" s="177" t="s">
        <v>84</v>
      </c>
      <c r="AV725" s="14" t="s">
        <v>84</v>
      </c>
      <c r="AW725" s="14" t="s">
        <v>31</v>
      </c>
      <c r="AX725" s="14" t="s">
        <v>75</v>
      </c>
      <c r="AY725" s="177" t="s">
        <v>168</v>
      </c>
    </row>
    <row r="726" spans="1:65" s="14" customFormat="1">
      <c r="B726" s="176"/>
      <c r="D726" s="163" t="s">
        <v>179</v>
      </c>
      <c r="E726" s="177" t="s">
        <v>1</v>
      </c>
      <c r="F726" s="178" t="s">
        <v>2243</v>
      </c>
      <c r="H726" s="179">
        <v>7.2350000000000003</v>
      </c>
      <c r="I726" s="180"/>
      <c r="L726" s="176"/>
      <c r="M726" s="181"/>
      <c r="N726" s="182"/>
      <c r="O726" s="182"/>
      <c r="P726" s="182"/>
      <c r="Q726" s="182"/>
      <c r="R726" s="182"/>
      <c r="S726" s="182"/>
      <c r="T726" s="183"/>
      <c r="AT726" s="177" t="s">
        <v>179</v>
      </c>
      <c r="AU726" s="177" t="s">
        <v>84</v>
      </c>
      <c r="AV726" s="14" t="s">
        <v>84</v>
      </c>
      <c r="AW726" s="14" t="s">
        <v>31</v>
      </c>
      <c r="AX726" s="14" t="s">
        <v>75</v>
      </c>
      <c r="AY726" s="177" t="s">
        <v>168</v>
      </c>
    </row>
    <row r="727" spans="1:65" s="15" customFormat="1">
      <c r="B727" s="184"/>
      <c r="D727" s="163" t="s">
        <v>179</v>
      </c>
      <c r="E727" s="185" t="s">
        <v>1</v>
      </c>
      <c r="F727" s="186" t="s">
        <v>184</v>
      </c>
      <c r="H727" s="187">
        <v>31.224999999999998</v>
      </c>
      <c r="I727" s="188"/>
      <c r="L727" s="184"/>
      <c r="M727" s="189"/>
      <c r="N727" s="190"/>
      <c r="O727" s="190"/>
      <c r="P727" s="190"/>
      <c r="Q727" s="190"/>
      <c r="R727" s="190"/>
      <c r="S727" s="190"/>
      <c r="T727" s="191"/>
      <c r="AT727" s="185" t="s">
        <v>179</v>
      </c>
      <c r="AU727" s="185" t="s">
        <v>84</v>
      </c>
      <c r="AV727" s="15" t="s">
        <v>108</v>
      </c>
      <c r="AW727" s="15" t="s">
        <v>31</v>
      </c>
      <c r="AX727" s="15" t="s">
        <v>82</v>
      </c>
      <c r="AY727" s="185" t="s">
        <v>168</v>
      </c>
    </row>
    <row r="728" spans="1:65" s="2" customFormat="1" ht="37.9" customHeight="1">
      <c r="A728" s="33"/>
      <c r="B728" s="149"/>
      <c r="C728" s="150" t="s">
        <v>1002</v>
      </c>
      <c r="D728" s="150" t="s">
        <v>170</v>
      </c>
      <c r="E728" s="151" t="s">
        <v>1164</v>
      </c>
      <c r="F728" s="152" t="s">
        <v>1165</v>
      </c>
      <c r="G728" s="153" t="s">
        <v>488</v>
      </c>
      <c r="H728" s="154">
        <v>0.48499999999999999</v>
      </c>
      <c r="I728" s="155"/>
      <c r="J728" s="156">
        <f>ROUND(I728*H728,2)</f>
        <v>0</v>
      </c>
      <c r="K728" s="152" t="s">
        <v>187</v>
      </c>
      <c r="L728" s="34"/>
      <c r="M728" s="157" t="s">
        <v>1</v>
      </c>
      <c r="N728" s="158" t="s">
        <v>40</v>
      </c>
      <c r="O728" s="59"/>
      <c r="P728" s="159">
        <f>O728*H728</f>
        <v>0</v>
      </c>
      <c r="Q728" s="159">
        <v>0</v>
      </c>
      <c r="R728" s="159">
        <f>Q728*H728</f>
        <v>0</v>
      </c>
      <c r="S728" s="159">
        <v>0</v>
      </c>
      <c r="T728" s="160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61" t="s">
        <v>108</v>
      </c>
      <c r="AT728" s="161" t="s">
        <v>170</v>
      </c>
      <c r="AU728" s="161" t="s">
        <v>84</v>
      </c>
      <c r="AY728" s="18" t="s">
        <v>168</v>
      </c>
      <c r="BE728" s="162">
        <f>IF(N728="základní",J728,0)</f>
        <v>0</v>
      </c>
      <c r="BF728" s="162">
        <f>IF(N728="snížená",J728,0)</f>
        <v>0</v>
      </c>
      <c r="BG728" s="162">
        <f>IF(N728="zákl. přenesená",J728,0)</f>
        <v>0</v>
      </c>
      <c r="BH728" s="162">
        <f>IF(N728="sníž. přenesená",J728,0)</f>
        <v>0</v>
      </c>
      <c r="BI728" s="162">
        <f>IF(N728="nulová",J728,0)</f>
        <v>0</v>
      </c>
      <c r="BJ728" s="18" t="s">
        <v>82</v>
      </c>
      <c r="BK728" s="162">
        <f>ROUND(I728*H728,2)</f>
        <v>0</v>
      </c>
      <c r="BL728" s="18" t="s">
        <v>108</v>
      </c>
      <c r="BM728" s="161" t="s">
        <v>2262</v>
      </c>
    </row>
    <row r="729" spans="1:65" s="2" customFormat="1" ht="29.25">
      <c r="A729" s="33"/>
      <c r="B729" s="34"/>
      <c r="C729" s="33"/>
      <c r="D729" s="163" t="s">
        <v>175</v>
      </c>
      <c r="E729" s="33"/>
      <c r="F729" s="164" t="s">
        <v>1167</v>
      </c>
      <c r="G729" s="33"/>
      <c r="H729" s="33"/>
      <c r="I729" s="165"/>
      <c r="J729" s="33"/>
      <c r="K729" s="33"/>
      <c r="L729" s="34"/>
      <c r="M729" s="166"/>
      <c r="N729" s="167"/>
      <c r="O729" s="59"/>
      <c r="P729" s="59"/>
      <c r="Q729" s="59"/>
      <c r="R729" s="59"/>
      <c r="S729" s="59"/>
      <c r="T729" s="60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T729" s="18" t="s">
        <v>175</v>
      </c>
      <c r="AU729" s="18" t="s">
        <v>84</v>
      </c>
    </row>
    <row r="730" spans="1:65" s="14" customFormat="1">
      <c r="B730" s="176"/>
      <c r="D730" s="163" t="s">
        <v>179</v>
      </c>
      <c r="E730" s="177" t="s">
        <v>1</v>
      </c>
      <c r="F730" s="178" t="s">
        <v>2251</v>
      </c>
      <c r="H730" s="179">
        <v>0.48499999999999999</v>
      </c>
      <c r="I730" s="180"/>
      <c r="L730" s="176"/>
      <c r="M730" s="181"/>
      <c r="N730" s="182"/>
      <c r="O730" s="182"/>
      <c r="P730" s="182"/>
      <c r="Q730" s="182"/>
      <c r="R730" s="182"/>
      <c r="S730" s="182"/>
      <c r="T730" s="183"/>
      <c r="AT730" s="177" t="s">
        <v>179</v>
      </c>
      <c r="AU730" s="177" t="s">
        <v>84</v>
      </c>
      <c r="AV730" s="14" t="s">
        <v>84</v>
      </c>
      <c r="AW730" s="14" t="s">
        <v>31</v>
      </c>
      <c r="AX730" s="14" t="s">
        <v>82</v>
      </c>
      <c r="AY730" s="177" t="s">
        <v>168</v>
      </c>
    </row>
    <row r="731" spans="1:65" s="2" customFormat="1" ht="44.25" customHeight="1">
      <c r="A731" s="33"/>
      <c r="B731" s="149"/>
      <c r="C731" s="150" t="s">
        <v>1008</v>
      </c>
      <c r="D731" s="150" t="s">
        <v>170</v>
      </c>
      <c r="E731" s="151" t="s">
        <v>1169</v>
      </c>
      <c r="F731" s="152" t="s">
        <v>490</v>
      </c>
      <c r="G731" s="153" t="s">
        <v>488</v>
      </c>
      <c r="H731" s="154">
        <v>20.385999999999999</v>
      </c>
      <c r="I731" s="155"/>
      <c r="J731" s="156">
        <f>ROUND(I731*H731,2)</f>
        <v>0</v>
      </c>
      <c r="K731" s="152" t="s">
        <v>187</v>
      </c>
      <c r="L731" s="34"/>
      <c r="M731" s="157" t="s">
        <v>1</v>
      </c>
      <c r="N731" s="158" t="s">
        <v>40</v>
      </c>
      <c r="O731" s="59"/>
      <c r="P731" s="159">
        <f>O731*H731</f>
        <v>0</v>
      </c>
      <c r="Q731" s="159">
        <v>0</v>
      </c>
      <c r="R731" s="159">
        <f>Q731*H731</f>
        <v>0</v>
      </c>
      <c r="S731" s="159">
        <v>0</v>
      </c>
      <c r="T731" s="160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61" t="s">
        <v>108</v>
      </c>
      <c r="AT731" s="161" t="s">
        <v>170</v>
      </c>
      <c r="AU731" s="161" t="s">
        <v>84</v>
      </c>
      <c r="AY731" s="18" t="s">
        <v>168</v>
      </c>
      <c r="BE731" s="162">
        <f>IF(N731="základní",J731,0)</f>
        <v>0</v>
      </c>
      <c r="BF731" s="162">
        <f>IF(N731="snížená",J731,0)</f>
        <v>0</v>
      </c>
      <c r="BG731" s="162">
        <f>IF(N731="zákl. přenesená",J731,0)</f>
        <v>0</v>
      </c>
      <c r="BH731" s="162">
        <f>IF(N731="sníž. přenesená",J731,0)</f>
        <v>0</v>
      </c>
      <c r="BI731" s="162">
        <f>IF(N731="nulová",J731,0)</f>
        <v>0</v>
      </c>
      <c r="BJ731" s="18" t="s">
        <v>82</v>
      </c>
      <c r="BK731" s="162">
        <f>ROUND(I731*H731,2)</f>
        <v>0</v>
      </c>
      <c r="BL731" s="18" t="s">
        <v>108</v>
      </c>
      <c r="BM731" s="161" t="s">
        <v>2263</v>
      </c>
    </row>
    <row r="732" spans="1:65" s="2" customFormat="1" ht="29.25">
      <c r="A732" s="33"/>
      <c r="B732" s="34"/>
      <c r="C732" s="33"/>
      <c r="D732" s="163" t="s">
        <v>175</v>
      </c>
      <c r="E732" s="33"/>
      <c r="F732" s="164" t="s">
        <v>490</v>
      </c>
      <c r="G732" s="33"/>
      <c r="H732" s="33"/>
      <c r="I732" s="165"/>
      <c r="J732" s="33"/>
      <c r="K732" s="33"/>
      <c r="L732" s="34"/>
      <c r="M732" s="166"/>
      <c r="N732" s="167"/>
      <c r="O732" s="59"/>
      <c r="P732" s="59"/>
      <c r="Q732" s="59"/>
      <c r="R732" s="59"/>
      <c r="S732" s="59"/>
      <c r="T732" s="60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T732" s="18" t="s">
        <v>175</v>
      </c>
      <c r="AU732" s="18" t="s">
        <v>84</v>
      </c>
    </row>
    <row r="733" spans="1:65" s="14" customFormat="1">
      <c r="B733" s="176"/>
      <c r="D733" s="163" t="s">
        <v>179</v>
      </c>
      <c r="E733" s="177" t="s">
        <v>1</v>
      </c>
      <c r="F733" s="178" t="s">
        <v>2264</v>
      </c>
      <c r="H733" s="179">
        <v>12.895</v>
      </c>
      <c r="I733" s="180"/>
      <c r="L733" s="176"/>
      <c r="M733" s="181"/>
      <c r="N733" s="182"/>
      <c r="O733" s="182"/>
      <c r="P733" s="182"/>
      <c r="Q733" s="182"/>
      <c r="R733" s="182"/>
      <c r="S733" s="182"/>
      <c r="T733" s="183"/>
      <c r="AT733" s="177" t="s">
        <v>179</v>
      </c>
      <c r="AU733" s="177" t="s">
        <v>84</v>
      </c>
      <c r="AV733" s="14" t="s">
        <v>84</v>
      </c>
      <c r="AW733" s="14" t="s">
        <v>31</v>
      </c>
      <c r="AX733" s="14" t="s">
        <v>75</v>
      </c>
      <c r="AY733" s="177" t="s">
        <v>168</v>
      </c>
    </row>
    <row r="734" spans="1:65" s="14" customFormat="1" ht="22.5">
      <c r="B734" s="176"/>
      <c r="D734" s="163" t="s">
        <v>179</v>
      </c>
      <c r="E734" s="177" t="s">
        <v>1</v>
      </c>
      <c r="F734" s="178" t="s">
        <v>2265</v>
      </c>
      <c r="H734" s="179">
        <v>7.4909999999999997</v>
      </c>
      <c r="I734" s="180"/>
      <c r="L734" s="176"/>
      <c r="M734" s="181"/>
      <c r="N734" s="182"/>
      <c r="O734" s="182"/>
      <c r="P734" s="182"/>
      <c r="Q734" s="182"/>
      <c r="R734" s="182"/>
      <c r="S734" s="182"/>
      <c r="T734" s="183"/>
      <c r="AT734" s="177" t="s">
        <v>179</v>
      </c>
      <c r="AU734" s="177" t="s">
        <v>84</v>
      </c>
      <c r="AV734" s="14" t="s">
        <v>84</v>
      </c>
      <c r="AW734" s="14" t="s">
        <v>31</v>
      </c>
      <c r="AX734" s="14" t="s">
        <v>75</v>
      </c>
      <c r="AY734" s="177" t="s">
        <v>168</v>
      </c>
    </row>
    <row r="735" spans="1:65" s="15" customFormat="1">
      <c r="B735" s="184"/>
      <c r="D735" s="163" t="s">
        <v>179</v>
      </c>
      <c r="E735" s="185" t="s">
        <v>1</v>
      </c>
      <c r="F735" s="186" t="s">
        <v>184</v>
      </c>
      <c r="H735" s="187">
        <v>20.385999999999999</v>
      </c>
      <c r="I735" s="188"/>
      <c r="L735" s="184"/>
      <c r="M735" s="189"/>
      <c r="N735" s="190"/>
      <c r="O735" s="190"/>
      <c r="P735" s="190"/>
      <c r="Q735" s="190"/>
      <c r="R735" s="190"/>
      <c r="S735" s="190"/>
      <c r="T735" s="191"/>
      <c r="AT735" s="185" t="s">
        <v>179</v>
      </c>
      <c r="AU735" s="185" t="s">
        <v>84</v>
      </c>
      <c r="AV735" s="15" t="s">
        <v>108</v>
      </c>
      <c r="AW735" s="15" t="s">
        <v>31</v>
      </c>
      <c r="AX735" s="15" t="s">
        <v>82</v>
      </c>
      <c r="AY735" s="185" t="s">
        <v>168</v>
      </c>
    </row>
    <row r="736" spans="1:65" s="12" customFormat="1" ht="22.9" customHeight="1">
      <c r="B736" s="136"/>
      <c r="D736" s="137" t="s">
        <v>74</v>
      </c>
      <c r="E736" s="147" t="s">
        <v>1178</v>
      </c>
      <c r="F736" s="147" t="s">
        <v>1179</v>
      </c>
      <c r="I736" s="139"/>
      <c r="J736" s="148">
        <f>BK736</f>
        <v>0</v>
      </c>
      <c r="L736" s="136"/>
      <c r="M736" s="141"/>
      <c r="N736" s="142"/>
      <c r="O736" s="142"/>
      <c r="P736" s="143">
        <f>SUM(P737:P740)</f>
        <v>0</v>
      </c>
      <c r="Q736" s="142"/>
      <c r="R736" s="143">
        <f>SUM(R737:R740)</f>
        <v>0</v>
      </c>
      <c r="S736" s="142"/>
      <c r="T736" s="144">
        <f>SUM(T737:T740)</f>
        <v>0</v>
      </c>
      <c r="AR736" s="137" t="s">
        <v>82</v>
      </c>
      <c r="AT736" s="145" t="s">
        <v>74</v>
      </c>
      <c r="AU736" s="145" t="s">
        <v>82</v>
      </c>
      <c r="AY736" s="137" t="s">
        <v>168</v>
      </c>
      <c r="BK736" s="146">
        <f>SUM(BK737:BK740)</f>
        <v>0</v>
      </c>
    </row>
    <row r="737" spans="1:65" s="2" customFormat="1" ht="24.2" customHeight="1">
      <c r="A737" s="33"/>
      <c r="B737" s="149"/>
      <c r="C737" s="150" t="s">
        <v>1024</v>
      </c>
      <c r="D737" s="150" t="s">
        <v>170</v>
      </c>
      <c r="E737" s="151" t="s">
        <v>1181</v>
      </c>
      <c r="F737" s="152" t="s">
        <v>1182</v>
      </c>
      <c r="G737" s="153" t="s">
        <v>488</v>
      </c>
      <c r="H737" s="154">
        <v>14.532999999999999</v>
      </c>
      <c r="I737" s="155"/>
      <c r="J737" s="156">
        <f>ROUND(I737*H737,2)</f>
        <v>0</v>
      </c>
      <c r="K737" s="152" t="s">
        <v>187</v>
      </c>
      <c r="L737" s="34"/>
      <c r="M737" s="157" t="s">
        <v>1</v>
      </c>
      <c r="N737" s="158" t="s">
        <v>40</v>
      </c>
      <c r="O737" s="59"/>
      <c r="P737" s="159">
        <f>O737*H737</f>
        <v>0</v>
      </c>
      <c r="Q737" s="159">
        <v>0</v>
      </c>
      <c r="R737" s="159">
        <f>Q737*H737</f>
        <v>0</v>
      </c>
      <c r="S737" s="159">
        <v>0</v>
      </c>
      <c r="T737" s="160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1" t="s">
        <v>108</v>
      </c>
      <c r="AT737" s="161" t="s">
        <v>170</v>
      </c>
      <c r="AU737" s="161" t="s">
        <v>84</v>
      </c>
      <c r="AY737" s="18" t="s">
        <v>168</v>
      </c>
      <c r="BE737" s="162">
        <f>IF(N737="základní",J737,0)</f>
        <v>0</v>
      </c>
      <c r="BF737" s="162">
        <f>IF(N737="snížená",J737,0)</f>
        <v>0</v>
      </c>
      <c r="BG737" s="162">
        <f>IF(N737="zákl. přenesená",J737,0)</f>
        <v>0</v>
      </c>
      <c r="BH737" s="162">
        <f>IF(N737="sníž. přenesená",J737,0)</f>
        <v>0</v>
      </c>
      <c r="BI737" s="162">
        <f>IF(N737="nulová",J737,0)</f>
        <v>0</v>
      </c>
      <c r="BJ737" s="18" t="s">
        <v>82</v>
      </c>
      <c r="BK737" s="162">
        <f>ROUND(I737*H737,2)</f>
        <v>0</v>
      </c>
      <c r="BL737" s="18" t="s">
        <v>108</v>
      </c>
      <c r="BM737" s="161" t="s">
        <v>1183</v>
      </c>
    </row>
    <row r="738" spans="1:65" s="2" customFormat="1" ht="29.25">
      <c r="A738" s="33"/>
      <c r="B738" s="34"/>
      <c r="C738" s="33"/>
      <c r="D738" s="163" t="s">
        <v>175</v>
      </c>
      <c r="E738" s="33"/>
      <c r="F738" s="164" t="s">
        <v>1184</v>
      </c>
      <c r="G738" s="33"/>
      <c r="H738" s="33"/>
      <c r="I738" s="165"/>
      <c r="J738" s="33"/>
      <c r="K738" s="33"/>
      <c r="L738" s="34"/>
      <c r="M738" s="166"/>
      <c r="N738" s="167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T738" s="18" t="s">
        <v>175</v>
      </c>
      <c r="AU738" s="18" t="s">
        <v>84</v>
      </c>
    </row>
    <row r="739" spans="1:65" s="13" customFormat="1">
      <c r="B739" s="169"/>
      <c r="D739" s="163" t="s">
        <v>179</v>
      </c>
      <c r="E739" s="170" t="s">
        <v>1</v>
      </c>
      <c r="F739" s="171" t="s">
        <v>1185</v>
      </c>
      <c r="H739" s="170" t="s">
        <v>1</v>
      </c>
      <c r="I739" s="172"/>
      <c r="L739" s="169"/>
      <c r="M739" s="173"/>
      <c r="N739" s="174"/>
      <c r="O739" s="174"/>
      <c r="P739" s="174"/>
      <c r="Q739" s="174"/>
      <c r="R739" s="174"/>
      <c r="S739" s="174"/>
      <c r="T739" s="175"/>
      <c r="AT739" s="170" t="s">
        <v>179</v>
      </c>
      <c r="AU739" s="170" t="s">
        <v>84</v>
      </c>
      <c r="AV739" s="13" t="s">
        <v>82</v>
      </c>
      <c r="AW739" s="13" t="s">
        <v>31</v>
      </c>
      <c r="AX739" s="13" t="s">
        <v>75</v>
      </c>
      <c r="AY739" s="170" t="s">
        <v>168</v>
      </c>
    </row>
    <row r="740" spans="1:65" s="14" customFormat="1">
      <c r="B740" s="176"/>
      <c r="D740" s="163" t="s">
        <v>179</v>
      </c>
      <c r="E740" s="177" t="s">
        <v>1</v>
      </c>
      <c r="F740" s="178" t="s">
        <v>2266</v>
      </c>
      <c r="H740" s="179">
        <v>14.532999999999999</v>
      </c>
      <c r="I740" s="180"/>
      <c r="L740" s="176"/>
      <c r="M740" s="210"/>
      <c r="N740" s="211"/>
      <c r="O740" s="211"/>
      <c r="P740" s="211"/>
      <c r="Q740" s="211"/>
      <c r="R740" s="211"/>
      <c r="S740" s="211"/>
      <c r="T740" s="212"/>
      <c r="AT740" s="177" t="s">
        <v>179</v>
      </c>
      <c r="AU740" s="177" t="s">
        <v>84</v>
      </c>
      <c r="AV740" s="14" t="s">
        <v>84</v>
      </c>
      <c r="AW740" s="14" t="s">
        <v>31</v>
      </c>
      <c r="AX740" s="14" t="s">
        <v>82</v>
      </c>
      <c r="AY740" s="177" t="s">
        <v>168</v>
      </c>
    </row>
    <row r="741" spans="1:65" s="2" customFormat="1" ht="6.95" customHeight="1">
      <c r="A741" s="33"/>
      <c r="B741" s="48"/>
      <c r="C741" s="49"/>
      <c r="D741" s="49"/>
      <c r="E741" s="49"/>
      <c r="F741" s="49"/>
      <c r="G741" s="49"/>
      <c r="H741" s="49"/>
      <c r="I741" s="49"/>
      <c r="J741" s="49"/>
      <c r="K741" s="49"/>
      <c r="L741" s="34"/>
      <c r="M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</row>
  </sheetData>
  <autoFilter ref="C128:K740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38"/>
  <sheetViews>
    <sheetView showGridLines="0" workbookViewId="0">
      <selection activeCell="E119" sqref="E119:H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8.2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2268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2269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136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ROUND(J131,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ROUND((SUM(BE131:BE237)),  2)</f>
        <v>0</v>
      </c>
      <c r="G37" s="33"/>
      <c r="H37" s="33"/>
      <c r="I37" s="106">
        <v>0.21</v>
      </c>
      <c r="J37" s="105">
        <f>ROUND(((SUM(BE131:BE237))*I37),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ROUND((SUM(BF131:BF237)),  2)</f>
        <v>0</v>
      </c>
      <c r="G38" s="33"/>
      <c r="H38" s="33"/>
      <c r="I38" s="106">
        <v>0.15</v>
      </c>
      <c r="J38" s="105">
        <f>ROUND(((SUM(BF131:BF237))*I38),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ROUND((SUM(BG131:BG237)),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ROUND((SUM(BH131:BH237)),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ROUND((SUM(BI131:BI237)),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2268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00001 - SO 05.1a Vozovky - investor VST s.r.o.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Vodárenská společnost Táborsko s.r.o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J131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10" customFormat="1" ht="19.899999999999999" customHeight="1">
      <c r="B104" s="122"/>
      <c r="D104" s="123" t="s">
        <v>148</v>
      </c>
      <c r="E104" s="124"/>
      <c r="F104" s="124"/>
      <c r="G104" s="124"/>
      <c r="H104" s="124"/>
      <c r="I104" s="124"/>
      <c r="J104" s="125">
        <f>J186</f>
        <v>0</v>
      </c>
      <c r="L104" s="122"/>
    </row>
    <row r="105" spans="1:47" s="10" customFormat="1" ht="19.899999999999999" customHeight="1">
      <c r="B105" s="122"/>
      <c r="D105" s="123" t="s">
        <v>149</v>
      </c>
      <c r="E105" s="124"/>
      <c r="F105" s="124"/>
      <c r="G105" s="124"/>
      <c r="H105" s="124"/>
      <c r="I105" s="124"/>
      <c r="J105" s="125">
        <f>J197</f>
        <v>0</v>
      </c>
      <c r="L105" s="122"/>
    </row>
    <row r="106" spans="1:47" s="10" customFormat="1" ht="19.899999999999999" customHeight="1">
      <c r="B106" s="122"/>
      <c r="D106" s="123" t="s">
        <v>151</v>
      </c>
      <c r="E106" s="124"/>
      <c r="F106" s="124"/>
      <c r="G106" s="124"/>
      <c r="H106" s="124"/>
      <c r="I106" s="124"/>
      <c r="J106" s="125">
        <f>J214</f>
        <v>0</v>
      </c>
      <c r="L106" s="122"/>
    </row>
    <row r="107" spans="1:47" s="10" customFormat="1" ht="19.899999999999999" customHeight="1">
      <c r="B107" s="122"/>
      <c r="D107" s="123" t="s">
        <v>152</v>
      </c>
      <c r="E107" s="124"/>
      <c r="F107" s="124"/>
      <c r="G107" s="124"/>
      <c r="H107" s="124"/>
      <c r="I107" s="124"/>
      <c r="J107" s="125">
        <f>J233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7" s="263"/>
      <c r="G117" s="263"/>
      <c r="H117" s="26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132</v>
      </c>
      <c r="L118" s="21"/>
    </row>
    <row r="119" spans="1:31" s="1" customFormat="1" ht="23.25" customHeight="1">
      <c r="B119" s="21"/>
      <c r="E119" s="262"/>
      <c r="F119" s="231"/>
      <c r="G119" s="231"/>
      <c r="H119" s="231"/>
      <c r="L119" s="21"/>
    </row>
    <row r="120" spans="1:31" s="1" customFormat="1" ht="12" customHeight="1">
      <c r="B120" s="21"/>
      <c r="C120" s="28" t="s">
        <v>133</v>
      </c>
      <c r="L120" s="21"/>
    </row>
    <row r="121" spans="1:31" s="2" customFormat="1" ht="16.5" customHeight="1">
      <c r="A121" s="33"/>
      <c r="B121" s="34"/>
      <c r="C121" s="33"/>
      <c r="D121" s="33"/>
      <c r="E121" s="265" t="s">
        <v>2267</v>
      </c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2268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7" t="str">
        <f>E13</f>
        <v>00001 - SO 05.1a Vozovky - investor VST s.r.o.</v>
      </c>
      <c r="F123" s="261"/>
      <c r="G123" s="261"/>
      <c r="H123" s="261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Tábor</v>
      </c>
      <c r="G125" s="33"/>
      <c r="H125" s="33"/>
      <c r="I125" s="28" t="s">
        <v>21</v>
      </c>
      <c r="J125" s="56" t="str">
        <f>IF(J16="","",J16)</f>
        <v>12. 2. 2024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23</v>
      </c>
      <c r="D127" s="33"/>
      <c r="E127" s="33"/>
      <c r="F127" s="26" t="str">
        <f>E19</f>
        <v>Vodárenská společnost Táborsko s.r.o</v>
      </c>
      <c r="G127" s="33"/>
      <c r="H127" s="33"/>
      <c r="I127" s="28" t="s">
        <v>29</v>
      </c>
      <c r="J127" s="31" t="str">
        <f>E25</f>
        <v>Sweco a.s., divize Morava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IF(E22="","",E22)</f>
        <v>Vyplň údaj</v>
      </c>
      <c r="G128" s="33"/>
      <c r="H128" s="33"/>
      <c r="I128" s="28" t="s">
        <v>32</v>
      </c>
      <c r="J128" s="31" t="str">
        <f>E28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26"/>
      <c r="B130" s="127"/>
      <c r="C130" s="128" t="s">
        <v>154</v>
      </c>
      <c r="D130" s="129" t="s">
        <v>60</v>
      </c>
      <c r="E130" s="129" t="s">
        <v>56</v>
      </c>
      <c r="F130" s="129" t="s">
        <v>57</v>
      </c>
      <c r="G130" s="129" t="s">
        <v>155</v>
      </c>
      <c r="H130" s="129" t="s">
        <v>156</v>
      </c>
      <c r="I130" s="129" t="s">
        <v>157</v>
      </c>
      <c r="J130" s="129" t="s">
        <v>139</v>
      </c>
      <c r="K130" s="130" t="s">
        <v>158</v>
      </c>
      <c r="L130" s="131"/>
      <c r="M130" s="63" t="s">
        <v>1</v>
      </c>
      <c r="N130" s="64" t="s">
        <v>39</v>
      </c>
      <c r="O130" s="64" t="s">
        <v>159</v>
      </c>
      <c r="P130" s="64" t="s">
        <v>160</v>
      </c>
      <c r="Q130" s="64" t="s">
        <v>161</v>
      </c>
      <c r="R130" s="64" t="s">
        <v>162</v>
      </c>
      <c r="S130" s="64" t="s">
        <v>163</v>
      </c>
      <c r="T130" s="65" t="s">
        <v>164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3"/>
      <c r="B131" s="34"/>
      <c r="C131" s="70" t="s">
        <v>165</v>
      </c>
      <c r="D131" s="33"/>
      <c r="E131" s="33"/>
      <c r="F131" s="33"/>
      <c r="G131" s="33"/>
      <c r="H131" s="33"/>
      <c r="I131" s="33"/>
      <c r="J131" s="132">
        <f>BK131</f>
        <v>0</v>
      </c>
      <c r="K131" s="33"/>
      <c r="L131" s="34"/>
      <c r="M131" s="66"/>
      <c r="N131" s="57"/>
      <c r="O131" s="67"/>
      <c r="P131" s="133">
        <f>P132</f>
        <v>0</v>
      </c>
      <c r="Q131" s="67"/>
      <c r="R131" s="133">
        <f>R132</f>
        <v>15.819044748</v>
      </c>
      <c r="S131" s="67"/>
      <c r="T131" s="134">
        <f>T132</f>
        <v>548.02571599999999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74</v>
      </c>
      <c r="AU131" s="18" t="s">
        <v>141</v>
      </c>
      <c r="BK131" s="135">
        <f>BK132</f>
        <v>0</v>
      </c>
    </row>
    <row r="132" spans="1:65" s="12" customFormat="1" ht="25.9" customHeight="1">
      <c r="B132" s="136"/>
      <c r="D132" s="137" t="s">
        <v>74</v>
      </c>
      <c r="E132" s="138" t="s">
        <v>166</v>
      </c>
      <c r="F132" s="138" t="s">
        <v>167</v>
      </c>
      <c r="I132" s="139"/>
      <c r="J132" s="140">
        <f>BK132</f>
        <v>0</v>
      </c>
      <c r="L132" s="136"/>
      <c r="M132" s="141"/>
      <c r="N132" s="142"/>
      <c r="O132" s="142"/>
      <c r="P132" s="143">
        <f>P133+P155+P186+P197+P214+P233</f>
        <v>0</v>
      </c>
      <c r="Q132" s="142"/>
      <c r="R132" s="143">
        <f>R133+R155+R186+R197+R214+R233</f>
        <v>15.819044748</v>
      </c>
      <c r="S132" s="142"/>
      <c r="T132" s="144">
        <f>T133+T155+T186+T197+T214+T233</f>
        <v>548.02571599999999</v>
      </c>
      <c r="AR132" s="137" t="s">
        <v>82</v>
      </c>
      <c r="AT132" s="145" t="s">
        <v>74</v>
      </c>
      <c r="AU132" s="145" t="s">
        <v>75</v>
      </c>
      <c r="AY132" s="137" t="s">
        <v>168</v>
      </c>
      <c r="BK132" s="146">
        <f>BK133+BK155+BK186+BK197+BK214+BK233</f>
        <v>0</v>
      </c>
    </row>
    <row r="133" spans="1:65" s="12" customFormat="1" ht="22.9" customHeight="1">
      <c r="B133" s="136"/>
      <c r="D133" s="137" t="s">
        <v>74</v>
      </c>
      <c r="E133" s="147" t="s">
        <v>82</v>
      </c>
      <c r="F133" s="147" t="s">
        <v>169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SUM(P134:P154)</f>
        <v>0</v>
      </c>
      <c r="Q133" s="142"/>
      <c r="R133" s="143">
        <f>SUM(R134:R154)</f>
        <v>7.7429159999999997E-2</v>
      </c>
      <c r="S133" s="142"/>
      <c r="T133" s="144">
        <f>SUM(T134:T154)</f>
        <v>548.02571599999999</v>
      </c>
      <c r="AR133" s="137" t="s">
        <v>82</v>
      </c>
      <c r="AT133" s="145" t="s">
        <v>74</v>
      </c>
      <c r="AU133" s="145" t="s">
        <v>82</v>
      </c>
      <c r="AY133" s="137" t="s">
        <v>168</v>
      </c>
      <c r="BK133" s="146">
        <f>SUM(BK134:BK154)</f>
        <v>0</v>
      </c>
    </row>
    <row r="134" spans="1:65" s="2" customFormat="1" ht="24.2" customHeight="1">
      <c r="A134" s="33"/>
      <c r="B134" s="149"/>
      <c r="C134" s="150" t="s">
        <v>82</v>
      </c>
      <c r="D134" s="150" t="s">
        <v>170</v>
      </c>
      <c r="E134" s="151" t="s">
        <v>1204</v>
      </c>
      <c r="F134" s="152" t="s">
        <v>2270</v>
      </c>
      <c r="G134" s="153" t="s">
        <v>173</v>
      </c>
      <c r="H134" s="154">
        <v>1421.1659999999999</v>
      </c>
      <c r="I134" s="155"/>
      <c r="J134" s="156">
        <f>ROUND(I134*H134,2)</f>
        <v>0</v>
      </c>
      <c r="K134" s="152" t="s">
        <v>187</v>
      </c>
      <c r="L134" s="34"/>
      <c r="M134" s="157" t="s">
        <v>1</v>
      </c>
      <c r="N134" s="158" t="s">
        <v>40</v>
      </c>
      <c r="O134" s="59"/>
      <c r="P134" s="159">
        <f>O134*H134</f>
        <v>0</v>
      </c>
      <c r="Q134" s="159">
        <v>0</v>
      </c>
      <c r="R134" s="159">
        <f>Q134*H134</f>
        <v>0</v>
      </c>
      <c r="S134" s="159">
        <v>0.316</v>
      </c>
      <c r="T134" s="160">
        <f>S134*H134</f>
        <v>449.08845600000001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108</v>
      </c>
      <c r="AT134" s="161" t="s">
        <v>170</v>
      </c>
      <c r="AU134" s="161" t="s">
        <v>84</v>
      </c>
      <c r="AY134" s="18" t="s">
        <v>168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82</v>
      </c>
      <c r="BK134" s="162">
        <f>ROUND(I134*H134,2)</f>
        <v>0</v>
      </c>
      <c r="BL134" s="18" t="s">
        <v>108</v>
      </c>
      <c r="BM134" s="161" t="s">
        <v>2271</v>
      </c>
    </row>
    <row r="135" spans="1:65" s="2" customFormat="1" ht="39">
      <c r="A135" s="33"/>
      <c r="B135" s="34"/>
      <c r="C135" s="33"/>
      <c r="D135" s="163" t="s">
        <v>175</v>
      </c>
      <c r="E135" s="33"/>
      <c r="F135" s="164" t="s">
        <v>1207</v>
      </c>
      <c r="G135" s="33"/>
      <c r="H135" s="33"/>
      <c r="I135" s="165"/>
      <c r="J135" s="33"/>
      <c r="K135" s="33"/>
      <c r="L135" s="34"/>
      <c r="M135" s="166"/>
      <c r="N135" s="167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175</v>
      </c>
      <c r="AU135" s="18" t="s">
        <v>84</v>
      </c>
    </row>
    <row r="136" spans="1:65" s="13" customFormat="1">
      <c r="B136" s="169"/>
      <c r="D136" s="163" t="s">
        <v>179</v>
      </c>
      <c r="E136" s="170" t="s">
        <v>1</v>
      </c>
      <c r="F136" s="171" t="s">
        <v>2272</v>
      </c>
      <c r="H136" s="170" t="s">
        <v>1</v>
      </c>
      <c r="I136" s="172"/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179</v>
      </c>
      <c r="AU136" s="170" t="s">
        <v>84</v>
      </c>
      <c r="AV136" s="13" t="s">
        <v>82</v>
      </c>
      <c r="AW136" s="13" t="s">
        <v>31</v>
      </c>
      <c r="AX136" s="13" t="s">
        <v>75</v>
      </c>
      <c r="AY136" s="170" t="s">
        <v>168</v>
      </c>
    </row>
    <row r="137" spans="1:65" s="14" customFormat="1" ht="22.5">
      <c r="B137" s="176"/>
      <c r="D137" s="163" t="s">
        <v>179</v>
      </c>
      <c r="E137" s="177" t="s">
        <v>1</v>
      </c>
      <c r="F137" s="178" t="s">
        <v>2273</v>
      </c>
      <c r="H137" s="179">
        <v>1421.1659999999999</v>
      </c>
      <c r="I137" s="180"/>
      <c r="L137" s="176"/>
      <c r="M137" s="181"/>
      <c r="N137" s="182"/>
      <c r="O137" s="182"/>
      <c r="P137" s="182"/>
      <c r="Q137" s="182"/>
      <c r="R137" s="182"/>
      <c r="S137" s="182"/>
      <c r="T137" s="183"/>
      <c r="AT137" s="177" t="s">
        <v>179</v>
      </c>
      <c r="AU137" s="177" t="s">
        <v>84</v>
      </c>
      <c r="AV137" s="14" t="s">
        <v>84</v>
      </c>
      <c r="AW137" s="14" t="s">
        <v>31</v>
      </c>
      <c r="AX137" s="14" t="s">
        <v>75</v>
      </c>
      <c r="AY137" s="177" t="s">
        <v>168</v>
      </c>
    </row>
    <row r="138" spans="1:65" s="2" customFormat="1" ht="33" customHeight="1">
      <c r="A138" s="33"/>
      <c r="B138" s="149"/>
      <c r="C138" s="150" t="s">
        <v>84</v>
      </c>
      <c r="D138" s="150" t="s">
        <v>170</v>
      </c>
      <c r="E138" s="151" t="s">
        <v>2274</v>
      </c>
      <c r="F138" s="152" t="s">
        <v>2275</v>
      </c>
      <c r="G138" s="153" t="s">
        <v>173</v>
      </c>
      <c r="H138" s="154">
        <v>860.32399999999996</v>
      </c>
      <c r="I138" s="155"/>
      <c r="J138" s="156">
        <f>ROUND(I138*H138,2)</f>
        <v>0</v>
      </c>
      <c r="K138" s="152" t="s">
        <v>187</v>
      </c>
      <c r="L138" s="34"/>
      <c r="M138" s="157" t="s">
        <v>1</v>
      </c>
      <c r="N138" s="158" t="s">
        <v>40</v>
      </c>
      <c r="O138" s="59"/>
      <c r="P138" s="159">
        <f>O138*H138</f>
        <v>0</v>
      </c>
      <c r="Q138" s="159">
        <v>9.0000000000000006E-5</v>
      </c>
      <c r="R138" s="159">
        <f>Q138*H138</f>
        <v>7.7429159999999997E-2</v>
      </c>
      <c r="S138" s="159">
        <v>0.115</v>
      </c>
      <c r="T138" s="160">
        <f>S138*H138</f>
        <v>98.937259999999995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108</v>
      </c>
      <c r="AT138" s="161" t="s">
        <v>170</v>
      </c>
      <c r="AU138" s="161" t="s">
        <v>84</v>
      </c>
      <c r="AY138" s="18" t="s">
        <v>168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82</v>
      </c>
      <c r="BK138" s="162">
        <f>ROUND(I138*H138,2)</f>
        <v>0</v>
      </c>
      <c r="BL138" s="18" t="s">
        <v>108</v>
      </c>
      <c r="BM138" s="161" t="s">
        <v>2276</v>
      </c>
    </row>
    <row r="139" spans="1:65" s="2" customFormat="1" ht="29.25">
      <c r="A139" s="33"/>
      <c r="B139" s="34"/>
      <c r="C139" s="33"/>
      <c r="D139" s="163" t="s">
        <v>175</v>
      </c>
      <c r="E139" s="33"/>
      <c r="F139" s="164" t="s">
        <v>2277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175</v>
      </c>
      <c r="AU139" s="18" t="s">
        <v>84</v>
      </c>
    </row>
    <row r="140" spans="1:65" s="13" customFormat="1">
      <c r="B140" s="169"/>
      <c r="D140" s="163" t="s">
        <v>179</v>
      </c>
      <c r="E140" s="170" t="s">
        <v>1</v>
      </c>
      <c r="F140" s="171" t="s">
        <v>2272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179</v>
      </c>
      <c r="AU140" s="170" t="s">
        <v>84</v>
      </c>
      <c r="AV140" s="13" t="s">
        <v>82</v>
      </c>
      <c r="AW140" s="13" t="s">
        <v>31</v>
      </c>
      <c r="AX140" s="13" t="s">
        <v>75</v>
      </c>
      <c r="AY140" s="170" t="s">
        <v>168</v>
      </c>
    </row>
    <row r="141" spans="1:65" s="14" customFormat="1" ht="22.5">
      <c r="B141" s="176"/>
      <c r="D141" s="163" t="s">
        <v>179</v>
      </c>
      <c r="E141" s="177" t="s">
        <v>1</v>
      </c>
      <c r="F141" s="178" t="s">
        <v>2278</v>
      </c>
      <c r="H141" s="179">
        <v>860.32399999999996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179</v>
      </c>
      <c r="AU141" s="177" t="s">
        <v>84</v>
      </c>
      <c r="AV141" s="14" t="s">
        <v>84</v>
      </c>
      <c r="AW141" s="14" t="s">
        <v>31</v>
      </c>
      <c r="AX141" s="14" t="s">
        <v>75</v>
      </c>
      <c r="AY141" s="177" t="s">
        <v>168</v>
      </c>
    </row>
    <row r="142" spans="1:65" s="2" customFormat="1" ht="33" customHeight="1">
      <c r="A142" s="33"/>
      <c r="B142" s="149"/>
      <c r="C142" s="150" t="s">
        <v>104</v>
      </c>
      <c r="D142" s="150" t="s">
        <v>170</v>
      </c>
      <c r="E142" s="151" t="s">
        <v>2279</v>
      </c>
      <c r="F142" s="152" t="s">
        <v>2280</v>
      </c>
      <c r="G142" s="153" t="s">
        <v>319</v>
      </c>
      <c r="H142" s="154">
        <v>4.3</v>
      </c>
      <c r="I142" s="155"/>
      <c r="J142" s="156">
        <f>ROUND(I142*H142,2)</f>
        <v>0</v>
      </c>
      <c r="K142" s="152" t="s">
        <v>187</v>
      </c>
      <c r="L142" s="34"/>
      <c r="M142" s="157" t="s">
        <v>1</v>
      </c>
      <c r="N142" s="158" t="s">
        <v>40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108</v>
      </c>
      <c r="AT142" s="161" t="s">
        <v>170</v>
      </c>
      <c r="AU142" s="161" t="s">
        <v>84</v>
      </c>
      <c r="AY142" s="18" t="s">
        <v>168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82</v>
      </c>
      <c r="BK142" s="162">
        <f>ROUND(I142*H142,2)</f>
        <v>0</v>
      </c>
      <c r="BL142" s="18" t="s">
        <v>108</v>
      </c>
      <c r="BM142" s="161" t="s">
        <v>2281</v>
      </c>
    </row>
    <row r="143" spans="1:65" s="2" customFormat="1" ht="29.25">
      <c r="A143" s="33"/>
      <c r="B143" s="34"/>
      <c r="C143" s="33"/>
      <c r="D143" s="163" t="s">
        <v>175</v>
      </c>
      <c r="E143" s="33"/>
      <c r="F143" s="164" t="s">
        <v>2282</v>
      </c>
      <c r="G143" s="33"/>
      <c r="H143" s="33"/>
      <c r="I143" s="165"/>
      <c r="J143" s="33"/>
      <c r="K143" s="33"/>
      <c r="L143" s="34"/>
      <c r="M143" s="166"/>
      <c r="N143" s="167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175</v>
      </c>
      <c r="AU143" s="18" t="s">
        <v>84</v>
      </c>
    </row>
    <row r="144" spans="1:65" s="13" customFormat="1">
      <c r="B144" s="169"/>
      <c r="D144" s="163" t="s">
        <v>179</v>
      </c>
      <c r="E144" s="170" t="s">
        <v>1</v>
      </c>
      <c r="F144" s="171" t="s">
        <v>2272</v>
      </c>
      <c r="H144" s="170" t="s">
        <v>1</v>
      </c>
      <c r="I144" s="172"/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179</v>
      </c>
      <c r="AU144" s="170" t="s">
        <v>84</v>
      </c>
      <c r="AV144" s="13" t="s">
        <v>82</v>
      </c>
      <c r="AW144" s="13" t="s">
        <v>31</v>
      </c>
      <c r="AX144" s="13" t="s">
        <v>75</v>
      </c>
      <c r="AY144" s="170" t="s">
        <v>168</v>
      </c>
    </row>
    <row r="145" spans="1:65" s="14" customFormat="1">
      <c r="B145" s="176"/>
      <c r="D145" s="163" t="s">
        <v>179</v>
      </c>
      <c r="E145" s="177" t="s">
        <v>1</v>
      </c>
      <c r="F145" s="178" t="s">
        <v>2283</v>
      </c>
      <c r="H145" s="179">
        <v>4.3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77" t="s">
        <v>179</v>
      </c>
      <c r="AU145" s="177" t="s">
        <v>84</v>
      </c>
      <c r="AV145" s="14" t="s">
        <v>84</v>
      </c>
      <c r="AW145" s="14" t="s">
        <v>31</v>
      </c>
      <c r="AX145" s="14" t="s">
        <v>75</v>
      </c>
      <c r="AY145" s="177" t="s">
        <v>168</v>
      </c>
    </row>
    <row r="146" spans="1:65" s="2" customFormat="1" ht="37.9" customHeight="1">
      <c r="A146" s="33"/>
      <c r="B146" s="149"/>
      <c r="C146" s="150" t="s">
        <v>108</v>
      </c>
      <c r="D146" s="150" t="s">
        <v>170</v>
      </c>
      <c r="E146" s="151" t="s">
        <v>437</v>
      </c>
      <c r="F146" s="152" t="s">
        <v>2284</v>
      </c>
      <c r="G146" s="153" t="s">
        <v>319</v>
      </c>
      <c r="H146" s="154">
        <v>4.3</v>
      </c>
      <c r="I146" s="155"/>
      <c r="J146" s="156">
        <f>ROUND(I146*H146,2)</f>
        <v>0</v>
      </c>
      <c r="K146" s="152" t="s">
        <v>187</v>
      </c>
      <c r="L146" s="34"/>
      <c r="M146" s="157" t="s">
        <v>1</v>
      </c>
      <c r="N146" s="158" t="s">
        <v>40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108</v>
      </c>
      <c r="AT146" s="161" t="s">
        <v>170</v>
      </c>
      <c r="AU146" s="161" t="s">
        <v>84</v>
      </c>
      <c r="AY146" s="18" t="s">
        <v>168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82</v>
      </c>
      <c r="BK146" s="162">
        <f>ROUND(I146*H146,2)</f>
        <v>0</v>
      </c>
      <c r="BL146" s="18" t="s">
        <v>108</v>
      </c>
      <c r="BM146" s="161" t="s">
        <v>2285</v>
      </c>
    </row>
    <row r="147" spans="1:65" s="2" customFormat="1" ht="39">
      <c r="A147" s="33"/>
      <c r="B147" s="34"/>
      <c r="C147" s="33"/>
      <c r="D147" s="163" t="s">
        <v>175</v>
      </c>
      <c r="E147" s="33"/>
      <c r="F147" s="164" t="s">
        <v>440</v>
      </c>
      <c r="G147" s="33"/>
      <c r="H147" s="33"/>
      <c r="I147" s="165"/>
      <c r="J147" s="33"/>
      <c r="K147" s="33"/>
      <c r="L147" s="34"/>
      <c r="M147" s="166"/>
      <c r="N147" s="167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175</v>
      </c>
      <c r="AU147" s="18" t="s">
        <v>84</v>
      </c>
    </row>
    <row r="148" spans="1:65" s="14" customFormat="1">
      <c r="B148" s="176"/>
      <c r="D148" s="163" t="s">
        <v>179</v>
      </c>
      <c r="E148" s="177" t="s">
        <v>1</v>
      </c>
      <c r="F148" s="178" t="s">
        <v>2286</v>
      </c>
      <c r="H148" s="179">
        <v>4.3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2" customFormat="1" ht="37.9" customHeight="1">
      <c r="A149" s="33"/>
      <c r="B149" s="149"/>
      <c r="C149" s="150" t="s">
        <v>217</v>
      </c>
      <c r="D149" s="150" t="s">
        <v>170</v>
      </c>
      <c r="E149" s="151" t="s">
        <v>447</v>
      </c>
      <c r="F149" s="152" t="s">
        <v>2287</v>
      </c>
      <c r="G149" s="153" t="s">
        <v>319</v>
      </c>
      <c r="H149" s="154">
        <v>25.8</v>
      </c>
      <c r="I149" s="155"/>
      <c r="J149" s="156">
        <f>ROUND(I149*H149,2)</f>
        <v>0</v>
      </c>
      <c r="K149" s="152" t="s">
        <v>187</v>
      </c>
      <c r="L149" s="34"/>
      <c r="M149" s="157" t="s">
        <v>1</v>
      </c>
      <c r="N149" s="158" t="s">
        <v>40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108</v>
      </c>
      <c r="AT149" s="161" t="s">
        <v>170</v>
      </c>
      <c r="AU149" s="161" t="s">
        <v>84</v>
      </c>
      <c r="AY149" s="18" t="s">
        <v>168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82</v>
      </c>
      <c r="BK149" s="162">
        <f>ROUND(I149*H149,2)</f>
        <v>0</v>
      </c>
      <c r="BL149" s="18" t="s">
        <v>108</v>
      </c>
      <c r="BM149" s="161" t="s">
        <v>2288</v>
      </c>
    </row>
    <row r="150" spans="1:65" s="2" customFormat="1" ht="48.75">
      <c r="A150" s="33"/>
      <c r="B150" s="34"/>
      <c r="C150" s="33"/>
      <c r="D150" s="163" t="s">
        <v>175</v>
      </c>
      <c r="E150" s="33"/>
      <c r="F150" s="164" t="s">
        <v>450</v>
      </c>
      <c r="G150" s="33"/>
      <c r="H150" s="33"/>
      <c r="I150" s="165"/>
      <c r="J150" s="33"/>
      <c r="K150" s="33"/>
      <c r="L150" s="34"/>
      <c r="M150" s="166"/>
      <c r="N150" s="167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175</v>
      </c>
      <c r="AU150" s="18" t="s">
        <v>84</v>
      </c>
    </row>
    <row r="151" spans="1:65" s="14" customFormat="1">
      <c r="B151" s="176"/>
      <c r="D151" s="163" t="s">
        <v>179</v>
      </c>
      <c r="E151" s="177" t="s">
        <v>1</v>
      </c>
      <c r="F151" s="178" t="s">
        <v>2289</v>
      </c>
      <c r="H151" s="179">
        <v>25.8</v>
      </c>
      <c r="I151" s="180"/>
      <c r="L151" s="176"/>
      <c r="M151" s="181"/>
      <c r="N151" s="182"/>
      <c r="O151" s="182"/>
      <c r="P151" s="182"/>
      <c r="Q151" s="182"/>
      <c r="R151" s="182"/>
      <c r="S151" s="182"/>
      <c r="T151" s="183"/>
      <c r="AT151" s="177" t="s">
        <v>179</v>
      </c>
      <c r="AU151" s="177" t="s">
        <v>84</v>
      </c>
      <c r="AV151" s="14" t="s">
        <v>84</v>
      </c>
      <c r="AW151" s="14" t="s">
        <v>31</v>
      </c>
      <c r="AX151" s="14" t="s">
        <v>75</v>
      </c>
      <c r="AY151" s="177" t="s">
        <v>168</v>
      </c>
    </row>
    <row r="152" spans="1:65" s="2" customFormat="1" ht="33" customHeight="1">
      <c r="A152" s="33"/>
      <c r="B152" s="149"/>
      <c r="C152" s="150" t="s">
        <v>193</v>
      </c>
      <c r="D152" s="150" t="s">
        <v>170</v>
      </c>
      <c r="E152" s="151" t="s">
        <v>486</v>
      </c>
      <c r="F152" s="152" t="s">
        <v>487</v>
      </c>
      <c r="G152" s="153" t="s">
        <v>488</v>
      </c>
      <c r="H152" s="154">
        <v>4.3</v>
      </c>
      <c r="I152" s="155"/>
      <c r="J152" s="156">
        <f>ROUND(I152*H152,2)</f>
        <v>0</v>
      </c>
      <c r="K152" s="152" t="s">
        <v>187</v>
      </c>
      <c r="L152" s="34"/>
      <c r="M152" s="157" t="s">
        <v>1</v>
      </c>
      <c r="N152" s="158" t="s">
        <v>40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108</v>
      </c>
      <c r="AT152" s="161" t="s">
        <v>170</v>
      </c>
      <c r="AU152" s="161" t="s">
        <v>84</v>
      </c>
      <c r="AY152" s="18" t="s">
        <v>168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82</v>
      </c>
      <c r="BK152" s="162">
        <f>ROUND(I152*H152,2)</f>
        <v>0</v>
      </c>
      <c r="BL152" s="18" t="s">
        <v>108</v>
      </c>
      <c r="BM152" s="161" t="s">
        <v>2290</v>
      </c>
    </row>
    <row r="153" spans="1:65" s="2" customFormat="1" ht="29.25">
      <c r="A153" s="33"/>
      <c r="B153" s="34"/>
      <c r="C153" s="33"/>
      <c r="D153" s="163" t="s">
        <v>175</v>
      </c>
      <c r="E153" s="33"/>
      <c r="F153" s="164" t="s">
        <v>490</v>
      </c>
      <c r="G153" s="33"/>
      <c r="H153" s="33"/>
      <c r="I153" s="165"/>
      <c r="J153" s="33"/>
      <c r="K153" s="33"/>
      <c r="L153" s="34"/>
      <c r="M153" s="166"/>
      <c r="N153" s="167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175</v>
      </c>
      <c r="AU153" s="18" t="s">
        <v>84</v>
      </c>
    </row>
    <row r="154" spans="1:65" s="14" customFormat="1">
      <c r="B154" s="176"/>
      <c r="D154" s="163" t="s">
        <v>179</v>
      </c>
      <c r="E154" s="177" t="s">
        <v>1</v>
      </c>
      <c r="F154" s="178" t="s">
        <v>2291</v>
      </c>
      <c r="H154" s="179">
        <v>4.3</v>
      </c>
      <c r="I154" s="180"/>
      <c r="L154" s="176"/>
      <c r="M154" s="181"/>
      <c r="N154" s="182"/>
      <c r="O154" s="182"/>
      <c r="P154" s="182"/>
      <c r="Q154" s="182"/>
      <c r="R154" s="182"/>
      <c r="S154" s="182"/>
      <c r="T154" s="183"/>
      <c r="AT154" s="177" t="s">
        <v>179</v>
      </c>
      <c r="AU154" s="177" t="s">
        <v>84</v>
      </c>
      <c r="AV154" s="14" t="s">
        <v>84</v>
      </c>
      <c r="AW154" s="14" t="s">
        <v>31</v>
      </c>
      <c r="AX154" s="14" t="s">
        <v>75</v>
      </c>
      <c r="AY154" s="177" t="s">
        <v>168</v>
      </c>
    </row>
    <row r="155" spans="1:65" s="12" customFormat="1" ht="22.9" customHeight="1">
      <c r="B155" s="136"/>
      <c r="D155" s="137" t="s">
        <v>74</v>
      </c>
      <c r="E155" s="147" t="s">
        <v>217</v>
      </c>
      <c r="F155" s="147" t="s">
        <v>711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SUM(P156:P185)</f>
        <v>0</v>
      </c>
      <c r="Q155" s="142"/>
      <c r="R155" s="143">
        <f>SUM(R156:R185)</f>
        <v>0</v>
      </c>
      <c r="S155" s="142"/>
      <c r="T155" s="144">
        <f>SUM(T156:T185)</f>
        <v>0</v>
      </c>
      <c r="AR155" s="137" t="s">
        <v>82</v>
      </c>
      <c r="AT155" s="145" t="s">
        <v>74</v>
      </c>
      <c r="AU155" s="145" t="s">
        <v>82</v>
      </c>
      <c r="AY155" s="137" t="s">
        <v>168</v>
      </c>
      <c r="BK155" s="146">
        <f>SUM(BK156:BK185)</f>
        <v>0</v>
      </c>
    </row>
    <row r="156" spans="1:65" s="2" customFormat="1" ht="37.9" customHeight="1">
      <c r="A156" s="33"/>
      <c r="B156" s="149"/>
      <c r="C156" s="150" t="s">
        <v>226</v>
      </c>
      <c r="D156" s="150" t="s">
        <v>170</v>
      </c>
      <c r="E156" s="151" t="s">
        <v>2292</v>
      </c>
      <c r="F156" s="152" t="s">
        <v>2293</v>
      </c>
      <c r="G156" s="153" t="s">
        <v>173</v>
      </c>
      <c r="H156" s="154">
        <v>1421.1659999999999</v>
      </c>
      <c r="I156" s="155"/>
      <c r="J156" s="156">
        <f>ROUND(I156*H156,2)</f>
        <v>0</v>
      </c>
      <c r="K156" s="152" t="s">
        <v>187</v>
      </c>
      <c r="L156" s="34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108</v>
      </c>
      <c r="AT156" s="161" t="s">
        <v>170</v>
      </c>
      <c r="AU156" s="161" t="s">
        <v>84</v>
      </c>
      <c r="AY156" s="18" t="s">
        <v>168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82</v>
      </c>
      <c r="BK156" s="162">
        <f>ROUND(I156*H156,2)</f>
        <v>0</v>
      </c>
      <c r="BL156" s="18" t="s">
        <v>108</v>
      </c>
      <c r="BM156" s="161" t="s">
        <v>2294</v>
      </c>
    </row>
    <row r="157" spans="1:65" s="2" customFormat="1" ht="29.25">
      <c r="A157" s="33"/>
      <c r="B157" s="34"/>
      <c r="C157" s="33"/>
      <c r="D157" s="163" t="s">
        <v>175</v>
      </c>
      <c r="E157" s="33"/>
      <c r="F157" s="164" t="s">
        <v>2295</v>
      </c>
      <c r="G157" s="33"/>
      <c r="H157" s="33"/>
      <c r="I157" s="165"/>
      <c r="J157" s="33"/>
      <c r="K157" s="33"/>
      <c r="L157" s="34"/>
      <c r="M157" s="166"/>
      <c r="N157" s="167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175</v>
      </c>
      <c r="AU157" s="18" t="s">
        <v>84</v>
      </c>
    </row>
    <row r="158" spans="1:65" s="13" customFormat="1">
      <c r="B158" s="169"/>
      <c r="D158" s="163" t="s">
        <v>179</v>
      </c>
      <c r="E158" s="170" t="s">
        <v>1</v>
      </c>
      <c r="F158" s="171" t="s">
        <v>2296</v>
      </c>
      <c r="H158" s="170" t="s">
        <v>1</v>
      </c>
      <c r="I158" s="172"/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179</v>
      </c>
      <c r="AU158" s="170" t="s">
        <v>84</v>
      </c>
      <c r="AV158" s="13" t="s">
        <v>82</v>
      </c>
      <c r="AW158" s="13" t="s">
        <v>31</v>
      </c>
      <c r="AX158" s="13" t="s">
        <v>75</v>
      </c>
      <c r="AY158" s="170" t="s">
        <v>168</v>
      </c>
    </row>
    <row r="159" spans="1:65" s="13" customFormat="1" ht="22.5">
      <c r="B159" s="169"/>
      <c r="D159" s="163" t="s">
        <v>179</v>
      </c>
      <c r="E159" s="170" t="s">
        <v>1</v>
      </c>
      <c r="F159" s="171" t="s">
        <v>2297</v>
      </c>
      <c r="H159" s="170" t="s">
        <v>1</v>
      </c>
      <c r="I159" s="172"/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179</v>
      </c>
      <c r="AU159" s="170" t="s">
        <v>84</v>
      </c>
      <c r="AV159" s="13" t="s">
        <v>82</v>
      </c>
      <c r="AW159" s="13" t="s">
        <v>31</v>
      </c>
      <c r="AX159" s="13" t="s">
        <v>75</v>
      </c>
      <c r="AY159" s="170" t="s">
        <v>168</v>
      </c>
    </row>
    <row r="160" spans="1:65" s="14" customFormat="1">
      <c r="B160" s="176"/>
      <c r="D160" s="163" t="s">
        <v>179</v>
      </c>
      <c r="E160" s="177" t="s">
        <v>1</v>
      </c>
      <c r="F160" s="178" t="s">
        <v>2298</v>
      </c>
      <c r="H160" s="179">
        <v>1421.1659999999999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179</v>
      </c>
      <c r="AU160" s="177" t="s">
        <v>84</v>
      </c>
      <c r="AV160" s="14" t="s">
        <v>84</v>
      </c>
      <c r="AW160" s="14" t="s">
        <v>31</v>
      </c>
      <c r="AX160" s="14" t="s">
        <v>75</v>
      </c>
      <c r="AY160" s="177" t="s">
        <v>168</v>
      </c>
    </row>
    <row r="161" spans="1:65" s="2" customFormat="1" ht="37.9" customHeight="1">
      <c r="A161" s="33"/>
      <c r="B161" s="149"/>
      <c r="C161" s="150" t="s">
        <v>244</v>
      </c>
      <c r="D161" s="150" t="s">
        <v>170</v>
      </c>
      <c r="E161" s="151" t="s">
        <v>2299</v>
      </c>
      <c r="F161" s="152" t="s">
        <v>2300</v>
      </c>
      <c r="G161" s="153" t="s">
        <v>173</v>
      </c>
      <c r="H161" s="154">
        <v>1421.1659999999999</v>
      </c>
      <c r="I161" s="155"/>
      <c r="J161" s="156">
        <f>ROUND(I161*H161,2)</f>
        <v>0</v>
      </c>
      <c r="K161" s="152" t="s">
        <v>187</v>
      </c>
      <c r="L161" s="34"/>
      <c r="M161" s="157" t="s">
        <v>1</v>
      </c>
      <c r="N161" s="158" t="s">
        <v>40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108</v>
      </c>
      <c r="AT161" s="161" t="s">
        <v>170</v>
      </c>
      <c r="AU161" s="161" t="s">
        <v>84</v>
      </c>
      <c r="AY161" s="18" t="s">
        <v>168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82</v>
      </c>
      <c r="BK161" s="162">
        <f>ROUND(I161*H161,2)</f>
        <v>0</v>
      </c>
      <c r="BL161" s="18" t="s">
        <v>108</v>
      </c>
      <c r="BM161" s="161" t="s">
        <v>2301</v>
      </c>
    </row>
    <row r="162" spans="1:65" s="2" customFormat="1" ht="39">
      <c r="A162" s="33"/>
      <c r="B162" s="34"/>
      <c r="C162" s="33"/>
      <c r="D162" s="163" t="s">
        <v>175</v>
      </c>
      <c r="E162" s="33"/>
      <c r="F162" s="164" t="s">
        <v>2302</v>
      </c>
      <c r="G162" s="33"/>
      <c r="H162" s="33"/>
      <c r="I162" s="165"/>
      <c r="J162" s="33"/>
      <c r="K162" s="33"/>
      <c r="L162" s="34"/>
      <c r="M162" s="166"/>
      <c r="N162" s="167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175</v>
      </c>
      <c r="AU162" s="18" t="s">
        <v>84</v>
      </c>
    </row>
    <row r="163" spans="1:65" s="13" customFormat="1">
      <c r="B163" s="169"/>
      <c r="D163" s="163" t="s">
        <v>179</v>
      </c>
      <c r="E163" s="170" t="s">
        <v>1</v>
      </c>
      <c r="F163" s="171" t="s">
        <v>2296</v>
      </c>
      <c r="H163" s="170" t="s">
        <v>1</v>
      </c>
      <c r="I163" s="172"/>
      <c r="L163" s="169"/>
      <c r="M163" s="173"/>
      <c r="N163" s="174"/>
      <c r="O163" s="174"/>
      <c r="P163" s="174"/>
      <c r="Q163" s="174"/>
      <c r="R163" s="174"/>
      <c r="S163" s="174"/>
      <c r="T163" s="175"/>
      <c r="AT163" s="170" t="s">
        <v>179</v>
      </c>
      <c r="AU163" s="170" t="s">
        <v>84</v>
      </c>
      <c r="AV163" s="13" t="s">
        <v>82</v>
      </c>
      <c r="AW163" s="13" t="s">
        <v>31</v>
      </c>
      <c r="AX163" s="13" t="s">
        <v>75</v>
      </c>
      <c r="AY163" s="170" t="s">
        <v>168</v>
      </c>
    </row>
    <row r="164" spans="1:65" s="13" customFormat="1" ht="22.5">
      <c r="B164" s="169"/>
      <c r="D164" s="163" t="s">
        <v>179</v>
      </c>
      <c r="E164" s="170" t="s">
        <v>1</v>
      </c>
      <c r="F164" s="171" t="s">
        <v>2297</v>
      </c>
      <c r="H164" s="170" t="s">
        <v>1</v>
      </c>
      <c r="I164" s="172"/>
      <c r="L164" s="169"/>
      <c r="M164" s="173"/>
      <c r="N164" s="174"/>
      <c r="O164" s="174"/>
      <c r="P164" s="174"/>
      <c r="Q164" s="174"/>
      <c r="R164" s="174"/>
      <c r="S164" s="174"/>
      <c r="T164" s="175"/>
      <c r="AT164" s="170" t="s">
        <v>179</v>
      </c>
      <c r="AU164" s="170" t="s">
        <v>84</v>
      </c>
      <c r="AV164" s="13" t="s">
        <v>82</v>
      </c>
      <c r="AW164" s="13" t="s">
        <v>31</v>
      </c>
      <c r="AX164" s="13" t="s">
        <v>75</v>
      </c>
      <c r="AY164" s="170" t="s">
        <v>168</v>
      </c>
    </row>
    <row r="165" spans="1:65" s="14" customFormat="1">
      <c r="B165" s="176"/>
      <c r="D165" s="163" t="s">
        <v>179</v>
      </c>
      <c r="E165" s="177" t="s">
        <v>1</v>
      </c>
      <c r="F165" s="178" t="s">
        <v>2303</v>
      </c>
      <c r="H165" s="179">
        <v>1421.1659999999999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179</v>
      </c>
      <c r="AU165" s="177" t="s">
        <v>84</v>
      </c>
      <c r="AV165" s="14" t="s">
        <v>84</v>
      </c>
      <c r="AW165" s="14" t="s">
        <v>31</v>
      </c>
      <c r="AX165" s="14" t="s">
        <v>75</v>
      </c>
      <c r="AY165" s="177" t="s">
        <v>168</v>
      </c>
    </row>
    <row r="166" spans="1:65" s="2" customFormat="1" ht="21.75" customHeight="1">
      <c r="A166" s="33"/>
      <c r="B166" s="149"/>
      <c r="C166" s="200" t="s">
        <v>251</v>
      </c>
      <c r="D166" s="200" t="s">
        <v>523</v>
      </c>
      <c r="E166" s="201" t="s">
        <v>2304</v>
      </c>
      <c r="F166" s="202" t="s">
        <v>2305</v>
      </c>
      <c r="G166" s="203" t="s">
        <v>488</v>
      </c>
      <c r="H166" s="204">
        <v>16.513999999999999</v>
      </c>
      <c r="I166" s="205"/>
      <c r="J166" s="206">
        <f>ROUND(I166*H166,2)</f>
        <v>0</v>
      </c>
      <c r="K166" s="202" t="s">
        <v>1011</v>
      </c>
      <c r="L166" s="207"/>
      <c r="M166" s="208" t="s">
        <v>1</v>
      </c>
      <c r="N166" s="209" t="s">
        <v>40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244</v>
      </c>
      <c r="AT166" s="161" t="s">
        <v>523</v>
      </c>
      <c r="AU166" s="161" t="s">
        <v>84</v>
      </c>
      <c r="AY166" s="18" t="s">
        <v>168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8" t="s">
        <v>82</v>
      </c>
      <c r="BK166" s="162">
        <f>ROUND(I166*H166,2)</f>
        <v>0</v>
      </c>
      <c r="BL166" s="18" t="s">
        <v>108</v>
      </c>
      <c r="BM166" s="161" t="s">
        <v>2306</v>
      </c>
    </row>
    <row r="167" spans="1:65" s="2" customFormat="1">
      <c r="A167" s="33"/>
      <c r="B167" s="34"/>
      <c r="C167" s="33"/>
      <c r="D167" s="163" t="s">
        <v>175</v>
      </c>
      <c r="E167" s="33"/>
      <c r="F167" s="164" t="s">
        <v>2305</v>
      </c>
      <c r="G167" s="33"/>
      <c r="H167" s="33"/>
      <c r="I167" s="165"/>
      <c r="J167" s="33"/>
      <c r="K167" s="33"/>
      <c r="L167" s="34"/>
      <c r="M167" s="166"/>
      <c r="N167" s="167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175</v>
      </c>
      <c r="AU167" s="18" t="s">
        <v>84</v>
      </c>
    </row>
    <row r="168" spans="1:65" s="2" customFormat="1" ht="29.25">
      <c r="A168" s="33"/>
      <c r="B168" s="34"/>
      <c r="C168" s="33"/>
      <c r="D168" s="163" t="s">
        <v>177</v>
      </c>
      <c r="E168" s="33"/>
      <c r="F168" s="168" t="s">
        <v>2307</v>
      </c>
      <c r="G168" s="33"/>
      <c r="H168" s="33"/>
      <c r="I168" s="165"/>
      <c r="J168" s="33"/>
      <c r="K168" s="33"/>
      <c r="L168" s="34"/>
      <c r="M168" s="166"/>
      <c r="N168" s="167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177</v>
      </c>
      <c r="AU168" s="18" t="s">
        <v>84</v>
      </c>
    </row>
    <row r="169" spans="1:65" s="14" customFormat="1" ht="33.75">
      <c r="B169" s="176"/>
      <c r="D169" s="163" t="s">
        <v>179</v>
      </c>
      <c r="E169" s="177" t="s">
        <v>1</v>
      </c>
      <c r="F169" s="178" t="s">
        <v>2308</v>
      </c>
      <c r="H169" s="179">
        <v>16.513999999999999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179</v>
      </c>
      <c r="AU169" s="177" t="s">
        <v>84</v>
      </c>
      <c r="AV169" s="14" t="s">
        <v>84</v>
      </c>
      <c r="AW169" s="14" t="s">
        <v>31</v>
      </c>
      <c r="AX169" s="14" t="s">
        <v>75</v>
      </c>
      <c r="AY169" s="177" t="s">
        <v>168</v>
      </c>
    </row>
    <row r="170" spans="1:65" s="2" customFormat="1" ht="16.5" customHeight="1">
      <c r="A170" s="33"/>
      <c r="B170" s="149"/>
      <c r="C170" s="200" t="s">
        <v>259</v>
      </c>
      <c r="D170" s="200" t="s">
        <v>523</v>
      </c>
      <c r="E170" s="201" t="s">
        <v>2309</v>
      </c>
      <c r="F170" s="202" t="s">
        <v>2310</v>
      </c>
      <c r="G170" s="203" t="s">
        <v>488</v>
      </c>
      <c r="H170" s="204">
        <v>26.405000000000001</v>
      </c>
      <c r="I170" s="205"/>
      <c r="J170" s="206">
        <f>ROUND(I170*H170,2)</f>
        <v>0</v>
      </c>
      <c r="K170" s="202" t="s">
        <v>1011</v>
      </c>
      <c r="L170" s="207"/>
      <c r="M170" s="208" t="s">
        <v>1</v>
      </c>
      <c r="N170" s="209" t="s">
        <v>40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244</v>
      </c>
      <c r="AT170" s="161" t="s">
        <v>523</v>
      </c>
      <c r="AU170" s="161" t="s">
        <v>84</v>
      </c>
      <c r="AY170" s="18" t="s">
        <v>168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82</v>
      </c>
      <c r="BK170" s="162">
        <f>ROUND(I170*H170,2)</f>
        <v>0</v>
      </c>
      <c r="BL170" s="18" t="s">
        <v>108</v>
      </c>
      <c r="BM170" s="161" t="s">
        <v>2311</v>
      </c>
    </row>
    <row r="171" spans="1:65" s="2" customFormat="1">
      <c r="A171" s="33"/>
      <c r="B171" s="34"/>
      <c r="C171" s="33"/>
      <c r="D171" s="163" t="s">
        <v>175</v>
      </c>
      <c r="E171" s="33"/>
      <c r="F171" s="164" t="s">
        <v>2310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175</v>
      </c>
      <c r="AU171" s="18" t="s">
        <v>84</v>
      </c>
    </row>
    <row r="172" spans="1:65" s="2" customFormat="1" ht="29.25">
      <c r="A172" s="33"/>
      <c r="B172" s="34"/>
      <c r="C172" s="33"/>
      <c r="D172" s="163" t="s">
        <v>177</v>
      </c>
      <c r="E172" s="33"/>
      <c r="F172" s="168" t="s">
        <v>2307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177</v>
      </c>
      <c r="AU172" s="18" t="s">
        <v>84</v>
      </c>
    </row>
    <row r="173" spans="1:65" s="14" customFormat="1" ht="33.75">
      <c r="B173" s="176"/>
      <c r="D173" s="163" t="s">
        <v>179</v>
      </c>
      <c r="E173" s="177" t="s">
        <v>1</v>
      </c>
      <c r="F173" s="178" t="s">
        <v>2312</v>
      </c>
      <c r="H173" s="179">
        <v>26.405000000000001</v>
      </c>
      <c r="I173" s="180"/>
      <c r="L173" s="176"/>
      <c r="M173" s="181"/>
      <c r="N173" s="182"/>
      <c r="O173" s="182"/>
      <c r="P173" s="182"/>
      <c r="Q173" s="182"/>
      <c r="R173" s="182"/>
      <c r="S173" s="182"/>
      <c r="T173" s="183"/>
      <c r="AT173" s="177" t="s">
        <v>179</v>
      </c>
      <c r="AU173" s="177" t="s">
        <v>84</v>
      </c>
      <c r="AV173" s="14" t="s">
        <v>84</v>
      </c>
      <c r="AW173" s="14" t="s">
        <v>31</v>
      </c>
      <c r="AX173" s="14" t="s">
        <v>75</v>
      </c>
      <c r="AY173" s="177" t="s">
        <v>168</v>
      </c>
    </row>
    <row r="174" spans="1:65" s="2" customFormat="1" ht="24.2" customHeight="1">
      <c r="A174" s="33"/>
      <c r="B174" s="149"/>
      <c r="C174" s="150" t="s">
        <v>266</v>
      </c>
      <c r="D174" s="150" t="s">
        <v>170</v>
      </c>
      <c r="E174" s="151" t="s">
        <v>2313</v>
      </c>
      <c r="F174" s="152" t="s">
        <v>2314</v>
      </c>
      <c r="G174" s="153" t="s">
        <v>173</v>
      </c>
      <c r="H174" s="154">
        <v>3702.6559999999999</v>
      </c>
      <c r="I174" s="155"/>
      <c r="J174" s="156">
        <f>ROUND(I174*H174,2)</f>
        <v>0</v>
      </c>
      <c r="K174" s="152" t="s">
        <v>187</v>
      </c>
      <c r="L174" s="34"/>
      <c r="M174" s="157" t="s">
        <v>1</v>
      </c>
      <c r="N174" s="158" t="s">
        <v>40</v>
      </c>
      <c r="O174" s="59"/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1" t="s">
        <v>108</v>
      </c>
      <c r="AT174" s="161" t="s">
        <v>170</v>
      </c>
      <c r="AU174" s="161" t="s">
        <v>84</v>
      </c>
      <c r="AY174" s="18" t="s">
        <v>168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8" t="s">
        <v>82</v>
      </c>
      <c r="BK174" s="162">
        <f>ROUND(I174*H174,2)</f>
        <v>0</v>
      </c>
      <c r="BL174" s="18" t="s">
        <v>108</v>
      </c>
      <c r="BM174" s="161" t="s">
        <v>2315</v>
      </c>
    </row>
    <row r="175" spans="1:65" s="2" customFormat="1" ht="19.5">
      <c r="A175" s="33"/>
      <c r="B175" s="34"/>
      <c r="C175" s="33"/>
      <c r="D175" s="163" t="s">
        <v>175</v>
      </c>
      <c r="E175" s="33"/>
      <c r="F175" s="164" t="s">
        <v>2316</v>
      </c>
      <c r="G175" s="33"/>
      <c r="H175" s="33"/>
      <c r="I175" s="165"/>
      <c r="J175" s="33"/>
      <c r="K175" s="33"/>
      <c r="L175" s="34"/>
      <c r="M175" s="166"/>
      <c r="N175" s="167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175</v>
      </c>
      <c r="AU175" s="18" t="s">
        <v>84</v>
      </c>
    </row>
    <row r="176" spans="1:65" s="13" customFormat="1">
      <c r="B176" s="169"/>
      <c r="D176" s="163" t="s">
        <v>179</v>
      </c>
      <c r="E176" s="170" t="s">
        <v>1</v>
      </c>
      <c r="F176" s="171" t="s">
        <v>2296</v>
      </c>
      <c r="H176" s="170" t="s">
        <v>1</v>
      </c>
      <c r="I176" s="172"/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179</v>
      </c>
      <c r="AU176" s="170" t="s">
        <v>84</v>
      </c>
      <c r="AV176" s="13" t="s">
        <v>82</v>
      </c>
      <c r="AW176" s="13" t="s">
        <v>31</v>
      </c>
      <c r="AX176" s="13" t="s">
        <v>75</v>
      </c>
      <c r="AY176" s="170" t="s">
        <v>168</v>
      </c>
    </row>
    <row r="177" spans="1:65" s="14" customFormat="1" ht="22.5">
      <c r="B177" s="176"/>
      <c r="D177" s="163" t="s">
        <v>179</v>
      </c>
      <c r="E177" s="177" t="s">
        <v>1</v>
      </c>
      <c r="F177" s="178" t="s">
        <v>2317</v>
      </c>
      <c r="H177" s="179">
        <v>3702.6559999999999</v>
      </c>
      <c r="I177" s="180"/>
      <c r="L177" s="176"/>
      <c r="M177" s="181"/>
      <c r="N177" s="182"/>
      <c r="O177" s="182"/>
      <c r="P177" s="182"/>
      <c r="Q177" s="182"/>
      <c r="R177" s="182"/>
      <c r="S177" s="182"/>
      <c r="T177" s="183"/>
      <c r="AT177" s="177" t="s">
        <v>179</v>
      </c>
      <c r="AU177" s="177" t="s">
        <v>84</v>
      </c>
      <c r="AV177" s="14" t="s">
        <v>84</v>
      </c>
      <c r="AW177" s="14" t="s">
        <v>31</v>
      </c>
      <c r="AX177" s="14" t="s">
        <v>75</v>
      </c>
      <c r="AY177" s="177" t="s">
        <v>168</v>
      </c>
    </row>
    <row r="178" spans="1:65" s="2" customFormat="1" ht="33" customHeight="1">
      <c r="A178" s="33"/>
      <c r="B178" s="149"/>
      <c r="C178" s="150" t="s">
        <v>274</v>
      </c>
      <c r="D178" s="150" t="s">
        <v>170</v>
      </c>
      <c r="E178" s="151" t="s">
        <v>2318</v>
      </c>
      <c r="F178" s="152" t="s">
        <v>2319</v>
      </c>
      <c r="G178" s="153" t="s">
        <v>173</v>
      </c>
      <c r="H178" s="154">
        <v>2281.4899999999998</v>
      </c>
      <c r="I178" s="155"/>
      <c r="J178" s="156">
        <f>ROUND(I178*H178,2)</f>
        <v>0</v>
      </c>
      <c r="K178" s="152" t="s">
        <v>187</v>
      </c>
      <c r="L178" s="34"/>
      <c r="M178" s="157" t="s">
        <v>1</v>
      </c>
      <c r="N178" s="158" t="s">
        <v>40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108</v>
      </c>
      <c r="AT178" s="161" t="s">
        <v>170</v>
      </c>
      <c r="AU178" s="161" t="s">
        <v>84</v>
      </c>
      <c r="AY178" s="18" t="s">
        <v>168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82</v>
      </c>
      <c r="BK178" s="162">
        <f>ROUND(I178*H178,2)</f>
        <v>0</v>
      </c>
      <c r="BL178" s="18" t="s">
        <v>108</v>
      </c>
      <c r="BM178" s="161" t="s">
        <v>2320</v>
      </c>
    </row>
    <row r="179" spans="1:65" s="2" customFormat="1" ht="29.25">
      <c r="A179" s="33"/>
      <c r="B179" s="34"/>
      <c r="C179" s="33"/>
      <c r="D179" s="163" t="s">
        <v>175</v>
      </c>
      <c r="E179" s="33"/>
      <c r="F179" s="164" t="s">
        <v>2321</v>
      </c>
      <c r="G179" s="33"/>
      <c r="H179" s="33"/>
      <c r="I179" s="165"/>
      <c r="J179" s="33"/>
      <c r="K179" s="33"/>
      <c r="L179" s="34"/>
      <c r="M179" s="166"/>
      <c r="N179" s="167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175</v>
      </c>
      <c r="AU179" s="18" t="s">
        <v>84</v>
      </c>
    </row>
    <row r="180" spans="1:65" s="13" customFormat="1">
      <c r="B180" s="169"/>
      <c r="D180" s="163" t="s">
        <v>179</v>
      </c>
      <c r="E180" s="170" t="s">
        <v>1</v>
      </c>
      <c r="F180" s="171" t="s">
        <v>2296</v>
      </c>
      <c r="H180" s="170" t="s">
        <v>1</v>
      </c>
      <c r="I180" s="172"/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179</v>
      </c>
      <c r="AU180" s="170" t="s">
        <v>84</v>
      </c>
      <c r="AV180" s="13" t="s">
        <v>82</v>
      </c>
      <c r="AW180" s="13" t="s">
        <v>31</v>
      </c>
      <c r="AX180" s="13" t="s">
        <v>75</v>
      </c>
      <c r="AY180" s="170" t="s">
        <v>168</v>
      </c>
    </row>
    <row r="181" spans="1:65" s="14" customFormat="1" ht="22.5">
      <c r="B181" s="176"/>
      <c r="D181" s="163" t="s">
        <v>179</v>
      </c>
      <c r="E181" s="177" t="s">
        <v>1</v>
      </c>
      <c r="F181" s="178" t="s">
        <v>2322</v>
      </c>
      <c r="H181" s="179">
        <v>2281.4899999999998</v>
      </c>
      <c r="I181" s="180"/>
      <c r="L181" s="176"/>
      <c r="M181" s="181"/>
      <c r="N181" s="182"/>
      <c r="O181" s="182"/>
      <c r="P181" s="182"/>
      <c r="Q181" s="182"/>
      <c r="R181" s="182"/>
      <c r="S181" s="182"/>
      <c r="T181" s="183"/>
      <c r="AT181" s="177" t="s">
        <v>179</v>
      </c>
      <c r="AU181" s="177" t="s">
        <v>84</v>
      </c>
      <c r="AV181" s="14" t="s">
        <v>84</v>
      </c>
      <c r="AW181" s="14" t="s">
        <v>31</v>
      </c>
      <c r="AX181" s="14" t="s">
        <v>75</v>
      </c>
      <c r="AY181" s="177" t="s">
        <v>168</v>
      </c>
    </row>
    <row r="182" spans="1:65" s="2" customFormat="1" ht="24.2" customHeight="1">
      <c r="A182" s="33"/>
      <c r="B182" s="149"/>
      <c r="C182" s="150" t="s">
        <v>282</v>
      </c>
      <c r="D182" s="150" t="s">
        <v>170</v>
      </c>
      <c r="E182" s="151" t="s">
        <v>2323</v>
      </c>
      <c r="F182" s="152" t="s">
        <v>2324</v>
      </c>
      <c r="G182" s="153" t="s">
        <v>173</v>
      </c>
      <c r="H182" s="154">
        <v>1421.1659999999999</v>
      </c>
      <c r="I182" s="155"/>
      <c r="J182" s="156">
        <f>ROUND(I182*H182,2)</f>
        <v>0</v>
      </c>
      <c r="K182" s="152" t="s">
        <v>187</v>
      </c>
      <c r="L182" s="34"/>
      <c r="M182" s="157" t="s">
        <v>1</v>
      </c>
      <c r="N182" s="158" t="s">
        <v>40</v>
      </c>
      <c r="O182" s="59"/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1" t="s">
        <v>108</v>
      </c>
      <c r="AT182" s="161" t="s">
        <v>170</v>
      </c>
      <c r="AU182" s="161" t="s">
        <v>84</v>
      </c>
      <c r="AY182" s="18" t="s">
        <v>168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8" t="s">
        <v>82</v>
      </c>
      <c r="BK182" s="162">
        <f>ROUND(I182*H182,2)</f>
        <v>0</v>
      </c>
      <c r="BL182" s="18" t="s">
        <v>108</v>
      </c>
      <c r="BM182" s="161" t="s">
        <v>2325</v>
      </c>
    </row>
    <row r="183" spans="1:65" s="2" customFormat="1" ht="29.25">
      <c r="A183" s="33"/>
      <c r="B183" s="34"/>
      <c r="C183" s="33"/>
      <c r="D183" s="163" t="s">
        <v>175</v>
      </c>
      <c r="E183" s="33"/>
      <c r="F183" s="164" t="s">
        <v>2326</v>
      </c>
      <c r="G183" s="33"/>
      <c r="H183" s="33"/>
      <c r="I183" s="165"/>
      <c r="J183" s="33"/>
      <c r="K183" s="33"/>
      <c r="L183" s="34"/>
      <c r="M183" s="166"/>
      <c r="N183" s="167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175</v>
      </c>
      <c r="AU183" s="18" t="s">
        <v>84</v>
      </c>
    </row>
    <row r="184" spans="1:65" s="13" customFormat="1">
      <c r="B184" s="169"/>
      <c r="D184" s="163" t="s">
        <v>179</v>
      </c>
      <c r="E184" s="170" t="s">
        <v>1</v>
      </c>
      <c r="F184" s="171" t="s">
        <v>2296</v>
      </c>
      <c r="H184" s="170" t="s">
        <v>1</v>
      </c>
      <c r="I184" s="172"/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179</v>
      </c>
      <c r="AU184" s="170" t="s">
        <v>84</v>
      </c>
      <c r="AV184" s="13" t="s">
        <v>82</v>
      </c>
      <c r="AW184" s="13" t="s">
        <v>31</v>
      </c>
      <c r="AX184" s="13" t="s">
        <v>75</v>
      </c>
      <c r="AY184" s="170" t="s">
        <v>168</v>
      </c>
    </row>
    <row r="185" spans="1:65" s="14" customFormat="1" ht="22.5">
      <c r="B185" s="176"/>
      <c r="D185" s="163" t="s">
        <v>179</v>
      </c>
      <c r="E185" s="177" t="s">
        <v>1</v>
      </c>
      <c r="F185" s="178" t="s">
        <v>2327</v>
      </c>
      <c r="H185" s="179">
        <v>1421.1659999999999</v>
      </c>
      <c r="I185" s="180"/>
      <c r="L185" s="176"/>
      <c r="M185" s="181"/>
      <c r="N185" s="182"/>
      <c r="O185" s="182"/>
      <c r="P185" s="182"/>
      <c r="Q185" s="182"/>
      <c r="R185" s="182"/>
      <c r="S185" s="182"/>
      <c r="T185" s="183"/>
      <c r="AT185" s="177" t="s">
        <v>179</v>
      </c>
      <c r="AU185" s="177" t="s">
        <v>84</v>
      </c>
      <c r="AV185" s="14" t="s">
        <v>84</v>
      </c>
      <c r="AW185" s="14" t="s">
        <v>31</v>
      </c>
      <c r="AX185" s="14" t="s">
        <v>75</v>
      </c>
      <c r="AY185" s="177" t="s">
        <v>168</v>
      </c>
    </row>
    <row r="186" spans="1:65" s="12" customFormat="1" ht="22.9" customHeight="1">
      <c r="B186" s="136"/>
      <c r="D186" s="137" t="s">
        <v>74</v>
      </c>
      <c r="E186" s="147" t="s">
        <v>244</v>
      </c>
      <c r="F186" s="147" t="s">
        <v>732</v>
      </c>
      <c r="I186" s="139"/>
      <c r="J186" s="148">
        <f>BK186</f>
        <v>0</v>
      </c>
      <c r="L186" s="136"/>
      <c r="M186" s="141"/>
      <c r="N186" s="142"/>
      <c r="O186" s="142"/>
      <c r="P186" s="143">
        <f>SUM(P187:P196)</f>
        <v>0</v>
      </c>
      <c r="Q186" s="142"/>
      <c r="R186" s="143">
        <f>SUM(R187:R196)</f>
        <v>9.8255200000000009</v>
      </c>
      <c r="S186" s="142"/>
      <c r="T186" s="144">
        <f>SUM(T187:T196)</f>
        <v>0</v>
      </c>
      <c r="AR186" s="137" t="s">
        <v>82</v>
      </c>
      <c r="AT186" s="145" t="s">
        <v>74</v>
      </c>
      <c r="AU186" s="145" t="s">
        <v>82</v>
      </c>
      <c r="AY186" s="137" t="s">
        <v>168</v>
      </c>
      <c r="BK186" s="146">
        <f>SUM(BK187:BK196)</f>
        <v>0</v>
      </c>
    </row>
    <row r="187" spans="1:65" s="2" customFormat="1" ht="33" customHeight="1">
      <c r="A187" s="33"/>
      <c r="B187" s="149"/>
      <c r="C187" s="150" t="s">
        <v>288</v>
      </c>
      <c r="D187" s="150" t="s">
        <v>170</v>
      </c>
      <c r="E187" s="151" t="s">
        <v>2328</v>
      </c>
      <c r="F187" s="152" t="s">
        <v>2329</v>
      </c>
      <c r="G187" s="153" t="s">
        <v>670</v>
      </c>
      <c r="H187" s="154">
        <v>13</v>
      </c>
      <c r="I187" s="155"/>
      <c r="J187" s="156">
        <f>ROUND(I187*H187,2)</f>
        <v>0</v>
      </c>
      <c r="K187" s="152" t="s">
        <v>1</v>
      </c>
      <c r="L187" s="34"/>
      <c r="M187" s="157" t="s">
        <v>1</v>
      </c>
      <c r="N187" s="158" t="s">
        <v>40</v>
      </c>
      <c r="O187" s="59"/>
      <c r="P187" s="159">
        <f>O187*H187</f>
        <v>0</v>
      </c>
      <c r="Q187" s="159">
        <v>0.42080000000000001</v>
      </c>
      <c r="R187" s="159">
        <f>Q187*H187</f>
        <v>5.4703999999999997</v>
      </c>
      <c r="S187" s="159">
        <v>0</v>
      </c>
      <c r="T187" s="16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1" t="s">
        <v>108</v>
      </c>
      <c r="AT187" s="161" t="s">
        <v>170</v>
      </c>
      <c r="AU187" s="161" t="s">
        <v>84</v>
      </c>
      <c r="AY187" s="18" t="s">
        <v>168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8" t="s">
        <v>82</v>
      </c>
      <c r="BK187" s="162">
        <f>ROUND(I187*H187,2)</f>
        <v>0</v>
      </c>
      <c r="BL187" s="18" t="s">
        <v>108</v>
      </c>
      <c r="BM187" s="161" t="s">
        <v>2330</v>
      </c>
    </row>
    <row r="188" spans="1:65" s="2" customFormat="1" ht="19.5">
      <c r="A188" s="33"/>
      <c r="B188" s="34"/>
      <c r="C188" s="33"/>
      <c r="D188" s="163" t="s">
        <v>175</v>
      </c>
      <c r="E188" s="33"/>
      <c r="F188" s="164" t="s">
        <v>2329</v>
      </c>
      <c r="G188" s="33"/>
      <c r="H188" s="33"/>
      <c r="I188" s="165"/>
      <c r="J188" s="33"/>
      <c r="K188" s="33"/>
      <c r="L188" s="34"/>
      <c r="M188" s="166"/>
      <c r="N188" s="167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175</v>
      </c>
      <c r="AU188" s="18" t="s">
        <v>84</v>
      </c>
    </row>
    <row r="189" spans="1:65" s="2" customFormat="1" ht="29.25">
      <c r="A189" s="33"/>
      <c r="B189" s="34"/>
      <c r="C189" s="33"/>
      <c r="D189" s="163" t="s">
        <v>177</v>
      </c>
      <c r="E189" s="33"/>
      <c r="F189" s="168" t="s">
        <v>2331</v>
      </c>
      <c r="G189" s="33"/>
      <c r="H189" s="33"/>
      <c r="I189" s="165"/>
      <c r="J189" s="33"/>
      <c r="K189" s="33"/>
      <c r="L189" s="34"/>
      <c r="M189" s="166"/>
      <c r="N189" s="167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177</v>
      </c>
      <c r="AU189" s="18" t="s">
        <v>84</v>
      </c>
    </row>
    <row r="190" spans="1:65" s="13" customFormat="1">
      <c r="B190" s="169"/>
      <c r="D190" s="163" t="s">
        <v>179</v>
      </c>
      <c r="E190" s="170" t="s">
        <v>1</v>
      </c>
      <c r="F190" s="171" t="s">
        <v>2332</v>
      </c>
      <c r="H190" s="170" t="s">
        <v>1</v>
      </c>
      <c r="I190" s="172"/>
      <c r="L190" s="169"/>
      <c r="M190" s="173"/>
      <c r="N190" s="174"/>
      <c r="O190" s="174"/>
      <c r="P190" s="174"/>
      <c r="Q190" s="174"/>
      <c r="R190" s="174"/>
      <c r="S190" s="174"/>
      <c r="T190" s="175"/>
      <c r="AT190" s="170" t="s">
        <v>179</v>
      </c>
      <c r="AU190" s="170" t="s">
        <v>84</v>
      </c>
      <c r="AV190" s="13" t="s">
        <v>82</v>
      </c>
      <c r="AW190" s="13" t="s">
        <v>31</v>
      </c>
      <c r="AX190" s="13" t="s">
        <v>75</v>
      </c>
      <c r="AY190" s="170" t="s">
        <v>168</v>
      </c>
    </row>
    <row r="191" spans="1:65" s="14" customFormat="1" ht="22.5">
      <c r="B191" s="176"/>
      <c r="D191" s="163" t="s">
        <v>179</v>
      </c>
      <c r="E191" s="177" t="s">
        <v>1</v>
      </c>
      <c r="F191" s="178" t="s">
        <v>2333</v>
      </c>
      <c r="H191" s="179">
        <v>13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7" t="s">
        <v>179</v>
      </c>
      <c r="AU191" s="177" t="s">
        <v>84</v>
      </c>
      <c r="AV191" s="14" t="s">
        <v>84</v>
      </c>
      <c r="AW191" s="14" t="s">
        <v>31</v>
      </c>
      <c r="AX191" s="14" t="s">
        <v>75</v>
      </c>
      <c r="AY191" s="177" t="s">
        <v>168</v>
      </c>
    </row>
    <row r="192" spans="1:65" s="2" customFormat="1" ht="37.9" customHeight="1">
      <c r="A192" s="33"/>
      <c r="B192" s="149"/>
      <c r="C192" s="150" t="s">
        <v>8</v>
      </c>
      <c r="D192" s="150" t="s">
        <v>170</v>
      </c>
      <c r="E192" s="151" t="s">
        <v>2334</v>
      </c>
      <c r="F192" s="152" t="s">
        <v>2335</v>
      </c>
      <c r="G192" s="153" t="s">
        <v>670</v>
      </c>
      <c r="H192" s="154">
        <v>14</v>
      </c>
      <c r="I192" s="155"/>
      <c r="J192" s="156">
        <f>ROUND(I192*H192,2)</f>
        <v>0</v>
      </c>
      <c r="K192" s="152" t="s">
        <v>1</v>
      </c>
      <c r="L192" s="34"/>
      <c r="M192" s="157" t="s">
        <v>1</v>
      </c>
      <c r="N192" s="158" t="s">
        <v>40</v>
      </c>
      <c r="O192" s="59"/>
      <c r="P192" s="159">
        <f>O192*H192</f>
        <v>0</v>
      </c>
      <c r="Q192" s="159">
        <v>0.31108000000000002</v>
      </c>
      <c r="R192" s="159">
        <f>Q192*H192</f>
        <v>4.3551200000000003</v>
      </c>
      <c r="S192" s="159">
        <v>0</v>
      </c>
      <c r="T192" s="160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1" t="s">
        <v>108</v>
      </c>
      <c r="AT192" s="161" t="s">
        <v>170</v>
      </c>
      <c r="AU192" s="161" t="s">
        <v>84</v>
      </c>
      <c r="AY192" s="18" t="s">
        <v>168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8" t="s">
        <v>82</v>
      </c>
      <c r="BK192" s="162">
        <f>ROUND(I192*H192,2)</f>
        <v>0</v>
      </c>
      <c r="BL192" s="18" t="s">
        <v>108</v>
      </c>
      <c r="BM192" s="161" t="s">
        <v>2336</v>
      </c>
    </row>
    <row r="193" spans="1:65" s="2" customFormat="1" ht="29.25">
      <c r="A193" s="33"/>
      <c r="B193" s="34"/>
      <c r="C193" s="33"/>
      <c r="D193" s="163" t="s">
        <v>175</v>
      </c>
      <c r="E193" s="33"/>
      <c r="F193" s="164" t="s">
        <v>2337</v>
      </c>
      <c r="G193" s="33"/>
      <c r="H193" s="33"/>
      <c r="I193" s="165"/>
      <c r="J193" s="33"/>
      <c r="K193" s="33"/>
      <c r="L193" s="34"/>
      <c r="M193" s="166"/>
      <c r="N193" s="167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175</v>
      </c>
      <c r="AU193" s="18" t="s">
        <v>84</v>
      </c>
    </row>
    <row r="194" spans="1:65" s="2" customFormat="1" ht="29.25">
      <c r="A194" s="33"/>
      <c r="B194" s="34"/>
      <c r="C194" s="33"/>
      <c r="D194" s="163" t="s">
        <v>177</v>
      </c>
      <c r="E194" s="33"/>
      <c r="F194" s="168" t="s">
        <v>2338</v>
      </c>
      <c r="G194" s="33"/>
      <c r="H194" s="33"/>
      <c r="I194" s="165"/>
      <c r="J194" s="33"/>
      <c r="K194" s="33"/>
      <c r="L194" s="34"/>
      <c r="M194" s="166"/>
      <c r="N194" s="167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177</v>
      </c>
      <c r="AU194" s="18" t="s">
        <v>84</v>
      </c>
    </row>
    <row r="195" spans="1:65" s="13" customFormat="1">
      <c r="B195" s="169"/>
      <c r="D195" s="163" t="s">
        <v>179</v>
      </c>
      <c r="E195" s="170" t="s">
        <v>1</v>
      </c>
      <c r="F195" s="171" t="s">
        <v>2332</v>
      </c>
      <c r="H195" s="170" t="s">
        <v>1</v>
      </c>
      <c r="I195" s="172"/>
      <c r="L195" s="169"/>
      <c r="M195" s="173"/>
      <c r="N195" s="174"/>
      <c r="O195" s="174"/>
      <c r="P195" s="174"/>
      <c r="Q195" s="174"/>
      <c r="R195" s="174"/>
      <c r="S195" s="174"/>
      <c r="T195" s="175"/>
      <c r="AT195" s="170" t="s">
        <v>179</v>
      </c>
      <c r="AU195" s="170" t="s">
        <v>84</v>
      </c>
      <c r="AV195" s="13" t="s">
        <v>82</v>
      </c>
      <c r="AW195" s="13" t="s">
        <v>31</v>
      </c>
      <c r="AX195" s="13" t="s">
        <v>75</v>
      </c>
      <c r="AY195" s="170" t="s">
        <v>168</v>
      </c>
    </row>
    <row r="196" spans="1:65" s="14" customFormat="1" ht="22.5">
      <c r="B196" s="176"/>
      <c r="D196" s="163" t="s">
        <v>179</v>
      </c>
      <c r="E196" s="177" t="s">
        <v>1</v>
      </c>
      <c r="F196" s="178" t="s">
        <v>2339</v>
      </c>
      <c r="H196" s="179">
        <v>14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7" t="s">
        <v>179</v>
      </c>
      <c r="AU196" s="177" t="s">
        <v>84</v>
      </c>
      <c r="AV196" s="14" t="s">
        <v>84</v>
      </c>
      <c r="AW196" s="14" t="s">
        <v>31</v>
      </c>
      <c r="AX196" s="14" t="s">
        <v>75</v>
      </c>
      <c r="AY196" s="177" t="s">
        <v>168</v>
      </c>
    </row>
    <row r="197" spans="1:65" s="12" customFormat="1" ht="22.9" customHeight="1">
      <c r="B197" s="136"/>
      <c r="D197" s="137" t="s">
        <v>74</v>
      </c>
      <c r="E197" s="147" t="s">
        <v>251</v>
      </c>
      <c r="F197" s="147" t="s">
        <v>1023</v>
      </c>
      <c r="I197" s="139"/>
      <c r="J197" s="148">
        <f>BK197</f>
        <v>0</v>
      </c>
      <c r="L197" s="136"/>
      <c r="M197" s="141"/>
      <c r="N197" s="142"/>
      <c r="O197" s="142"/>
      <c r="P197" s="143">
        <f>SUM(P198:P213)</f>
        <v>0</v>
      </c>
      <c r="Q197" s="142"/>
      <c r="R197" s="143">
        <f>SUM(R198:R213)</f>
        <v>5.9160955880000001</v>
      </c>
      <c r="S197" s="142"/>
      <c r="T197" s="144">
        <f>SUM(T198:T213)</f>
        <v>0</v>
      </c>
      <c r="AR197" s="137" t="s">
        <v>82</v>
      </c>
      <c r="AT197" s="145" t="s">
        <v>74</v>
      </c>
      <c r="AU197" s="145" t="s">
        <v>82</v>
      </c>
      <c r="AY197" s="137" t="s">
        <v>168</v>
      </c>
      <c r="BK197" s="146">
        <f>SUM(BK198:BK213)</f>
        <v>0</v>
      </c>
    </row>
    <row r="198" spans="1:65" s="2" customFormat="1" ht="33" customHeight="1">
      <c r="A198" s="33"/>
      <c r="B198" s="149"/>
      <c r="C198" s="150" t="s">
        <v>303</v>
      </c>
      <c r="D198" s="150" t="s">
        <v>170</v>
      </c>
      <c r="E198" s="151" t="s">
        <v>2340</v>
      </c>
      <c r="F198" s="152" t="s">
        <v>2341</v>
      </c>
      <c r="G198" s="153" t="s">
        <v>254</v>
      </c>
      <c r="H198" s="154">
        <v>34.4</v>
      </c>
      <c r="I198" s="155"/>
      <c r="J198" s="156">
        <f>ROUND(I198*H198,2)</f>
        <v>0</v>
      </c>
      <c r="K198" s="152" t="s">
        <v>1</v>
      </c>
      <c r="L198" s="34"/>
      <c r="M198" s="157" t="s">
        <v>1</v>
      </c>
      <c r="N198" s="158" t="s">
        <v>40</v>
      </c>
      <c r="O198" s="59"/>
      <c r="P198" s="159">
        <f>O198*H198</f>
        <v>0</v>
      </c>
      <c r="Q198" s="159">
        <v>0.15539952000000001</v>
      </c>
      <c r="R198" s="159">
        <f>Q198*H198</f>
        <v>5.3457434880000001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108</v>
      </c>
      <c r="AT198" s="161" t="s">
        <v>170</v>
      </c>
      <c r="AU198" s="161" t="s">
        <v>84</v>
      </c>
      <c r="AY198" s="18" t="s">
        <v>168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82</v>
      </c>
      <c r="BK198" s="162">
        <f>ROUND(I198*H198,2)</f>
        <v>0</v>
      </c>
      <c r="BL198" s="18" t="s">
        <v>108</v>
      </c>
      <c r="BM198" s="161" t="s">
        <v>2342</v>
      </c>
    </row>
    <row r="199" spans="1:65" s="2" customFormat="1" ht="29.25">
      <c r="A199" s="33"/>
      <c r="B199" s="34"/>
      <c r="C199" s="33"/>
      <c r="D199" s="163" t="s">
        <v>175</v>
      </c>
      <c r="E199" s="33"/>
      <c r="F199" s="164" t="s">
        <v>2343</v>
      </c>
      <c r="G199" s="33"/>
      <c r="H199" s="33"/>
      <c r="I199" s="165"/>
      <c r="J199" s="33"/>
      <c r="K199" s="33"/>
      <c r="L199" s="34"/>
      <c r="M199" s="166"/>
      <c r="N199" s="167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175</v>
      </c>
      <c r="AU199" s="18" t="s">
        <v>84</v>
      </c>
    </row>
    <row r="200" spans="1:65" s="13" customFormat="1">
      <c r="B200" s="169"/>
      <c r="D200" s="163" t="s">
        <v>179</v>
      </c>
      <c r="E200" s="170" t="s">
        <v>1</v>
      </c>
      <c r="F200" s="171" t="s">
        <v>2296</v>
      </c>
      <c r="H200" s="170" t="s">
        <v>1</v>
      </c>
      <c r="I200" s="172"/>
      <c r="L200" s="169"/>
      <c r="M200" s="173"/>
      <c r="N200" s="174"/>
      <c r="O200" s="174"/>
      <c r="P200" s="174"/>
      <c r="Q200" s="174"/>
      <c r="R200" s="174"/>
      <c r="S200" s="174"/>
      <c r="T200" s="175"/>
      <c r="AT200" s="170" t="s">
        <v>179</v>
      </c>
      <c r="AU200" s="170" t="s">
        <v>84</v>
      </c>
      <c r="AV200" s="13" t="s">
        <v>82</v>
      </c>
      <c r="AW200" s="13" t="s">
        <v>31</v>
      </c>
      <c r="AX200" s="13" t="s">
        <v>75</v>
      </c>
      <c r="AY200" s="170" t="s">
        <v>168</v>
      </c>
    </row>
    <row r="201" spans="1:65" s="14" customFormat="1" ht="33.75">
      <c r="B201" s="176"/>
      <c r="D201" s="163" t="s">
        <v>179</v>
      </c>
      <c r="E201" s="177" t="s">
        <v>1</v>
      </c>
      <c r="F201" s="178" t="s">
        <v>2344</v>
      </c>
      <c r="H201" s="179">
        <v>34.4</v>
      </c>
      <c r="I201" s="180"/>
      <c r="L201" s="176"/>
      <c r="M201" s="181"/>
      <c r="N201" s="182"/>
      <c r="O201" s="182"/>
      <c r="P201" s="182"/>
      <c r="Q201" s="182"/>
      <c r="R201" s="182"/>
      <c r="S201" s="182"/>
      <c r="T201" s="183"/>
      <c r="AT201" s="177" t="s">
        <v>179</v>
      </c>
      <c r="AU201" s="177" t="s">
        <v>84</v>
      </c>
      <c r="AV201" s="14" t="s">
        <v>84</v>
      </c>
      <c r="AW201" s="14" t="s">
        <v>31</v>
      </c>
      <c r="AX201" s="14" t="s">
        <v>75</v>
      </c>
      <c r="AY201" s="177" t="s">
        <v>168</v>
      </c>
    </row>
    <row r="202" spans="1:65" s="2" customFormat="1" ht="16.5" customHeight="1">
      <c r="A202" s="33"/>
      <c r="B202" s="149"/>
      <c r="C202" s="200" t="s">
        <v>316</v>
      </c>
      <c r="D202" s="200" t="s">
        <v>523</v>
      </c>
      <c r="E202" s="201" t="s">
        <v>2345</v>
      </c>
      <c r="F202" s="202" t="s">
        <v>2346</v>
      </c>
      <c r="G202" s="203" t="s">
        <v>254</v>
      </c>
      <c r="H202" s="204">
        <v>7.0179999999999998</v>
      </c>
      <c r="I202" s="205"/>
      <c r="J202" s="206">
        <f>ROUND(I202*H202,2)</f>
        <v>0</v>
      </c>
      <c r="K202" s="202" t="s">
        <v>187</v>
      </c>
      <c r="L202" s="207"/>
      <c r="M202" s="208" t="s">
        <v>1</v>
      </c>
      <c r="N202" s="209" t="s">
        <v>40</v>
      </c>
      <c r="O202" s="59"/>
      <c r="P202" s="159">
        <f>O202*H202</f>
        <v>0</v>
      </c>
      <c r="Q202" s="159">
        <v>0.08</v>
      </c>
      <c r="R202" s="159">
        <f>Q202*H202</f>
        <v>0.56144000000000005</v>
      </c>
      <c r="S202" s="159">
        <v>0</v>
      </c>
      <c r="T202" s="16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1" t="s">
        <v>244</v>
      </c>
      <c r="AT202" s="161" t="s">
        <v>523</v>
      </c>
      <c r="AU202" s="161" t="s">
        <v>84</v>
      </c>
      <c r="AY202" s="18" t="s">
        <v>168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8" t="s">
        <v>82</v>
      </c>
      <c r="BK202" s="162">
        <f>ROUND(I202*H202,2)</f>
        <v>0</v>
      </c>
      <c r="BL202" s="18" t="s">
        <v>108</v>
      </c>
      <c r="BM202" s="161" t="s">
        <v>2347</v>
      </c>
    </row>
    <row r="203" spans="1:65" s="2" customFormat="1">
      <c r="A203" s="33"/>
      <c r="B203" s="34"/>
      <c r="C203" s="33"/>
      <c r="D203" s="163" t="s">
        <v>175</v>
      </c>
      <c r="E203" s="33"/>
      <c r="F203" s="164" t="s">
        <v>2346</v>
      </c>
      <c r="G203" s="33"/>
      <c r="H203" s="33"/>
      <c r="I203" s="165"/>
      <c r="J203" s="33"/>
      <c r="K203" s="33"/>
      <c r="L203" s="34"/>
      <c r="M203" s="166"/>
      <c r="N203" s="167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175</v>
      </c>
      <c r="AU203" s="18" t="s">
        <v>84</v>
      </c>
    </row>
    <row r="204" spans="1:65" s="14" customFormat="1" ht="22.5">
      <c r="B204" s="176"/>
      <c r="D204" s="163" t="s">
        <v>179</v>
      </c>
      <c r="E204" s="177" t="s">
        <v>1</v>
      </c>
      <c r="F204" s="178" t="s">
        <v>2348</v>
      </c>
      <c r="H204" s="179">
        <v>6.88</v>
      </c>
      <c r="I204" s="180"/>
      <c r="L204" s="176"/>
      <c r="M204" s="181"/>
      <c r="N204" s="182"/>
      <c r="O204" s="182"/>
      <c r="P204" s="182"/>
      <c r="Q204" s="182"/>
      <c r="R204" s="182"/>
      <c r="S204" s="182"/>
      <c r="T204" s="183"/>
      <c r="AT204" s="177" t="s">
        <v>179</v>
      </c>
      <c r="AU204" s="177" t="s">
        <v>84</v>
      </c>
      <c r="AV204" s="14" t="s">
        <v>84</v>
      </c>
      <c r="AW204" s="14" t="s">
        <v>31</v>
      </c>
      <c r="AX204" s="14" t="s">
        <v>82</v>
      </c>
      <c r="AY204" s="177" t="s">
        <v>168</v>
      </c>
    </row>
    <row r="205" spans="1:65" s="14" customFormat="1">
      <c r="B205" s="176"/>
      <c r="D205" s="163" t="s">
        <v>179</v>
      </c>
      <c r="F205" s="178" t="s">
        <v>2349</v>
      </c>
      <c r="H205" s="179">
        <v>7.0179999999999998</v>
      </c>
      <c r="I205" s="180"/>
      <c r="L205" s="176"/>
      <c r="M205" s="181"/>
      <c r="N205" s="182"/>
      <c r="O205" s="182"/>
      <c r="P205" s="182"/>
      <c r="Q205" s="182"/>
      <c r="R205" s="182"/>
      <c r="S205" s="182"/>
      <c r="T205" s="183"/>
      <c r="AT205" s="177" t="s">
        <v>179</v>
      </c>
      <c r="AU205" s="177" t="s">
        <v>84</v>
      </c>
      <c r="AV205" s="14" t="s">
        <v>84</v>
      </c>
      <c r="AW205" s="14" t="s">
        <v>3</v>
      </c>
      <c r="AX205" s="14" t="s">
        <v>82</v>
      </c>
      <c r="AY205" s="177" t="s">
        <v>168</v>
      </c>
    </row>
    <row r="206" spans="1:65" s="2" customFormat="1" ht="33" customHeight="1">
      <c r="A206" s="33"/>
      <c r="B206" s="149"/>
      <c r="C206" s="150" t="s">
        <v>335</v>
      </c>
      <c r="D206" s="150" t="s">
        <v>170</v>
      </c>
      <c r="E206" s="151" t="s">
        <v>2350</v>
      </c>
      <c r="F206" s="152" t="s">
        <v>2351</v>
      </c>
      <c r="G206" s="153" t="s">
        <v>254</v>
      </c>
      <c r="H206" s="154">
        <v>14.61</v>
      </c>
      <c r="I206" s="155"/>
      <c r="J206" s="156">
        <f>ROUND(I206*H206,2)</f>
        <v>0</v>
      </c>
      <c r="K206" s="152" t="s">
        <v>187</v>
      </c>
      <c r="L206" s="34"/>
      <c r="M206" s="157" t="s">
        <v>1</v>
      </c>
      <c r="N206" s="158" t="s">
        <v>40</v>
      </c>
      <c r="O206" s="59"/>
      <c r="P206" s="159">
        <f>O206*H206</f>
        <v>0</v>
      </c>
      <c r="Q206" s="159">
        <v>6.0999999999999997E-4</v>
      </c>
      <c r="R206" s="159">
        <f>Q206*H206</f>
        <v>8.9120999999999992E-3</v>
      </c>
      <c r="S206" s="159">
        <v>0</v>
      </c>
      <c r="T206" s="16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1" t="s">
        <v>108</v>
      </c>
      <c r="AT206" s="161" t="s">
        <v>170</v>
      </c>
      <c r="AU206" s="161" t="s">
        <v>84</v>
      </c>
      <c r="AY206" s="18" t="s">
        <v>168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82</v>
      </c>
      <c r="BK206" s="162">
        <f>ROUND(I206*H206,2)</f>
        <v>0</v>
      </c>
      <c r="BL206" s="18" t="s">
        <v>108</v>
      </c>
      <c r="BM206" s="161" t="s">
        <v>2352</v>
      </c>
    </row>
    <row r="207" spans="1:65" s="2" customFormat="1" ht="39">
      <c r="A207" s="33"/>
      <c r="B207" s="34"/>
      <c r="C207" s="33"/>
      <c r="D207" s="163" t="s">
        <v>175</v>
      </c>
      <c r="E207" s="33"/>
      <c r="F207" s="164" t="s">
        <v>2353</v>
      </c>
      <c r="G207" s="33"/>
      <c r="H207" s="33"/>
      <c r="I207" s="165"/>
      <c r="J207" s="33"/>
      <c r="K207" s="33"/>
      <c r="L207" s="34"/>
      <c r="M207" s="166"/>
      <c r="N207" s="167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175</v>
      </c>
      <c r="AU207" s="18" t="s">
        <v>84</v>
      </c>
    </row>
    <row r="208" spans="1:65" s="13" customFormat="1">
      <c r="B208" s="169"/>
      <c r="D208" s="163" t="s">
        <v>179</v>
      </c>
      <c r="E208" s="170" t="s">
        <v>1</v>
      </c>
      <c r="F208" s="171" t="s">
        <v>2296</v>
      </c>
      <c r="H208" s="170" t="s">
        <v>1</v>
      </c>
      <c r="I208" s="172"/>
      <c r="L208" s="169"/>
      <c r="M208" s="173"/>
      <c r="N208" s="174"/>
      <c r="O208" s="174"/>
      <c r="P208" s="174"/>
      <c r="Q208" s="174"/>
      <c r="R208" s="174"/>
      <c r="S208" s="174"/>
      <c r="T208" s="175"/>
      <c r="AT208" s="170" t="s">
        <v>179</v>
      </c>
      <c r="AU208" s="170" t="s">
        <v>84</v>
      </c>
      <c r="AV208" s="13" t="s">
        <v>82</v>
      </c>
      <c r="AW208" s="13" t="s">
        <v>31</v>
      </c>
      <c r="AX208" s="13" t="s">
        <v>75</v>
      </c>
      <c r="AY208" s="170" t="s">
        <v>168</v>
      </c>
    </row>
    <row r="209" spans="1:65" s="14" customFormat="1" ht="22.5">
      <c r="B209" s="176"/>
      <c r="D209" s="163" t="s">
        <v>179</v>
      </c>
      <c r="E209" s="177" t="s">
        <v>1</v>
      </c>
      <c r="F209" s="178" t="s">
        <v>2354</v>
      </c>
      <c r="H209" s="179">
        <v>14.61</v>
      </c>
      <c r="I209" s="180"/>
      <c r="L209" s="176"/>
      <c r="M209" s="181"/>
      <c r="N209" s="182"/>
      <c r="O209" s="182"/>
      <c r="P209" s="182"/>
      <c r="Q209" s="182"/>
      <c r="R209" s="182"/>
      <c r="S209" s="182"/>
      <c r="T209" s="183"/>
      <c r="AT209" s="177" t="s">
        <v>179</v>
      </c>
      <c r="AU209" s="177" t="s">
        <v>84</v>
      </c>
      <c r="AV209" s="14" t="s">
        <v>84</v>
      </c>
      <c r="AW209" s="14" t="s">
        <v>31</v>
      </c>
      <c r="AX209" s="14" t="s">
        <v>75</v>
      </c>
      <c r="AY209" s="177" t="s">
        <v>168</v>
      </c>
    </row>
    <row r="210" spans="1:65" s="2" customFormat="1" ht="24.2" customHeight="1">
      <c r="A210" s="33"/>
      <c r="B210" s="149"/>
      <c r="C210" s="150" t="s">
        <v>342</v>
      </c>
      <c r="D210" s="150" t="s">
        <v>170</v>
      </c>
      <c r="E210" s="151" t="s">
        <v>2355</v>
      </c>
      <c r="F210" s="152" t="s">
        <v>2356</v>
      </c>
      <c r="G210" s="153" t="s">
        <v>254</v>
      </c>
      <c r="H210" s="154">
        <v>14.61</v>
      </c>
      <c r="I210" s="155"/>
      <c r="J210" s="156">
        <f>ROUND(I210*H210,2)</f>
        <v>0</v>
      </c>
      <c r="K210" s="152" t="s">
        <v>187</v>
      </c>
      <c r="L210" s="34"/>
      <c r="M210" s="157" t="s">
        <v>1</v>
      </c>
      <c r="N210" s="158" t="s">
        <v>40</v>
      </c>
      <c r="O210" s="59"/>
      <c r="P210" s="159">
        <f>O210*H210</f>
        <v>0</v>
      </c>
      <c r="Q210" s="159">
        <v>0</v>
      </c>
      <c r="R210" s="159">
        <f>Q210*H210</f>
        <v>0</v>
      </c>
      <c r="S210" s="159">
        <v>0</v>
      </c>
      <c r="T210" s="16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1" t="s">
        <v>108</v>
      </c>
      <c r="AT210" s="161" t="s">
        <v>170</v>
      </c>
      <c r="AU210" s="161" t="s">
        <v>84</v>
      </c>
      <c r="AY210" s="18" t="s">
        <v>168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8" t="s">
        <v>82</v>
      </c>
      <c r="BK210" s="162">
        <f>ROUND(I210*H210,2)</f>
        <v>0</v>
      </c>
      <c r="BL210" s="18" t="s">
        <v>108</v>
      </c>
      <c r="BM210" s="161" t="s">
        <v>2357</v>
      </c>
    </row>
    <row r="211" spans="1:65" s="2" customFormat="1" ht="19.5">
      <c r="A211" s="33"/>
      <c r="B211" s="34"/>
      <c r="C211" s="33"/>
      <c r="D211" s="163" t="s">
        <v>175</v>
      </c>
      <c r="E211" s="33"/>
      <c r="F211" s="164" t="s">
        <v>2358</v>
      </c>
      <c r="G211" s="33"/>
      <c r="H211" s="33"/>
      <c r="I211" s="165"/>
      <c r="J211" s="33"/>
      <c r="K211" s="33"/>
      <c r="L211" s="34"/>
      <c r="M211" s="166"/>
      <c r="N211" s="167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175</v>
      </c>
      <c r="AU211" s="18" t="s">
        <v>84</v>
      </c>
    </row>
    <row r="212" spans="1:65" s="13" customFormat="1">
      <c r="B212" s="169"/>
      <c r="D212" s="163" t="s">
        <v>179</v>
      </c>
      <c r="E212" s="170" t="s">
        <v>1</v>
      </c>
      <c r="F212" s="171" t="s">
        <v>2272</v>
      </c>
      <c r="H212" s="170" t="s">
        <v>1</v>
      </c>
      <c r="I212" s="172"/>
      <c r="L212" s="169"/>
      <c r="M212" s="173"/>
      <c r="N212" s="174"/>
      <c r="O212" s="174"/>
      <c r="P212" s="174"/>
      <c r="Q212" s="174"/>
      <c r="R212" s="174"/>
      <c r="S212" s="174"/>
      <c r="T212" s="175"/>
      <c r="AT212" s="170" t="s">
        <v>179</v>
      </c>
      <c r="AU212" s="170" t="s">
        <v>84</v>
      </c>
      <c r="AV212" s="13" t="s">
        <v>82</v>
      </c>
      <c r="AW212" s="13" t="s">
        <v>31</v>
      </c>
      <c r="AX212" s="13" t="s">
        <v>75</v>
      </c>
      <c r="AY212" s="170" t="s">
        <v>168</v>
      </c>
    </row>
    <row r="213" spans="1:65" s="14" customFormat="1" ht="22.5">
      <c r="B213" s="176"/>
      <c r="D213" s="163" t="s">
        <v>179</v>
      </c>
      <c r="E213" s="177" t="s">
        <v>1</v>
      </c>
      <c r="F213" s="178" t="s">
        <v>2359</v>
      </c>
      <c r="H213" s="179">
        <v>14.61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77" t="s">
        <v>179</v>
      </c>
      <c r="AU213" s="177" t="s">
        <v>84</v>
      </c>
      <c r="AV213" s="14" t="s">
        <v>84</v>
      </c>
      <c r="AW213" s="14" t="s">
        <v>31</v>
      </c>
      <c r="AX213" s="14" t="s">
        <v>75</v>
      </c>
      <c r="AY213" s="177" t="s">
        <v>168</v>
      </c>
    </row>
    <row r="214" spans="1:65" s="12" customFormat="1" ht="22.9" customHeight="1">
      <c r="B214" s="136"/>
      <c r="D214" s="137" t="s">
        <v>74</v>
      </c>
      <c r="E214" s="147" t="s">
        <v>1101</v>
      </c>
      <c r="F214" s="147" t="s">
        <v>1102</v>
      </c>
      <c r="I214" s="139"/>
      <c r="J214" s="148">
        <f>BK214</f>
        <v>0</v>
      </c>
      <c r="L214" s="136"/>
      <c r="M214" s="141"/>
      <c r="N214" s="142"/>
      <c r="O214" s="142"/>
      <c r="P214" s="143">
        <f>SUM(P215:P232)</f>
        <v>0</v>
      </c>
      <c r="Q214" s="142"/>
      <c r="R214" s="143">
        <f>SUM(R215:R232)</f>
        <v>0</v>
      </c>
      <c r="S214" s="142"/>
      <c r="T214" s="144">
        <f>SUM(T215:T232)</f>
        <v>0</v>
      </c>
      <c r="AR214" s="137" t="s">
        <v>82</v>
      </c>
      <c r="AT214" s="145" t="s">
        <v>74</v>
      </c>
      <c r="AU214" s="145" t="s">
        <v>82</v>
      </c>
      <c r="AY214" s="137" t="s">
        <v>168</v>
      </c>
      <c r="BK214" s="146">
        <f>SUM(BK215:BK232)</f>
        <v>0</v>
      </c>
    </row>
    <row r="215" spans="1:65" s="2" customFormat="1" ht="21.75" customHeight="1">
      <c r="A215" s="33"/>
      <c r="B215" s="149"/>
      <c r="C215" s="150" t="s">
        <v>348</v>
      </c>
      <c r="D215" s="150" t="s">
        <v>170</v>
      </c>
      <c r="E215" s="151" t="s">
        <v>1104</v>
      </c>
      <c r="F215" s="152" t="s">
        <v>1105</v>
      </c>
      <c r="G215" s="153" t="s">
        <v>488</v>
      </c>
      <c r="H215" s="154">
        <v>548.02499999999998</v>
      </c>
      <c r="I215" s="155"/>
      <c r="J215" s="156">
        <f>ROUND(I215*H215,2)</f>
        <v>0</v>
      </c>
      <c r="K215" s="152" t="s">
        <v>1</v>
      </c>
      <c r="L215" s="34"/>
      <c r="M215" s="157" t="s">
        <v>1</v>
      </c>
      <c r="N215" s="158" t="s">
        <v>40</v>
      </c>
      <c r="O215" s="59"/>
      <c r="P215" s="159">
        <f>O215*H215</f>
        <v>0</v>
      </c>
      <c r="Q215" s="159">
        <v>0</v>
      </c>
      <c r="R215" s="159">
        <f>Q215*H215</f>
        <v>0</v>
      </c>
      <c r="S215" s="159">
        <v>0</v>
      </c>
      <c r="T215" s="16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1" t="s">
        <v>108</v>
      </c>
      <c r="AT215" s="161" t="s">
        <v>170</v>
      </c>
      <c r="AU215" s="161" t="s">
        <v>84</v>
      </c>
      <c r="AY215" s="18" t="s">
        <v>168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8" t="s">
        <v>82</v>
      </c>
      <c r="BK215" s="162">
        <f>ROUND(I215*H215,2)</f>
        <v>0</v>
      </c>
      <c r="BL215" s="18" t="s">
        <v>108</v>
      </c>
      <c r="BM215" s="161" t="s">
        <v>2360</v>
      </c>
    </row>
    <row r="216" spans="1:65" s="2" customFormat="1" ht="19.5">
      <c r="A216" s="33"/>
      <c r="B216" s="34"/>
      <c r="C216" s="33"/>
      <c r="D216" s="163" t="s">
        <v>175</v>
      </c>
      <c r="E216" s="33"/>
      <c r="F216" s="164" t="s">
        <v>1107</v>
      </c>
      <c r="G216" s="33"/>
      <c r="H216" s="33"/>
      <c r="I216" s="165"/>
      <c r="J216" s="33"/>
      <c r="K216" s="33"/>
      <c r="L216" s="34"/>
      <c r="M216" s="166"/>
      <c r="N216" s="167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175</v>
      </c>
      <c r="AU216" s="18" t="s">
        <v>84</v>
      </c>
    </row>
    <row r="217" spans="1:65" s="14" customFormat="1" ht="22.5">
      <c r="B217" s="176"/>
      <c r="D217" s="163" t="s">
        <v>179</v>
      </c>
      <c r="E217" s="177" t="s">
        <v>1</v>
      </c>
      <c r="F217" s="178" t="s">
        <v>2361</v>
      </c>
      <c r="H217" s="179">
        <v>548.02499999999998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179</v>
      </c>
      <c r="AU217" s="177" t="s">
        <v>84</v>
      </c>
      <c r="AV217" s="14" t="s">
        <v>84</v>
      </c>
      <c r="AW217" s="14" t="s">
        <v>31</v>
      </c>
      <c r="AX217" s="14" t="s">
        <v>75</v>
      </c>
      <c r="AY217" s="177" t="s">
        <v>168</v>
      </c>
    </row>
    <row r="218" spans="1:65" s="2" customFormat="1" ht="24.2" customHeight="1">
      <c r="A218" s="33"/>
      <c r="B218" s="149"/>
      <c r="C218" s="150" t="s">
        <v>7</v>
      </c>
      <c r="D218" s="150" t="s">
        <v>170</v>
      </c>
      <c r="E218" s="151" t="s">
        <v>1113</v>
      </c>
      <c r="F218" s="152" t="s">
        <v>1114</v>
      </c>
      <c r="G218" s="153" t="s">
        <v>488</v>
      </c>
      <c r="H218" s="154">
        <v>8220.375</v>
      </c>
      <c r="I218" s="155"/>
      <c r="J218" s="156">
        <f>ROUND(I218*H218,2)</f>
        <v>0</v>
      </c>
      <c r="K218" s="152" t="s">
        <v>1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2362</v>
      </c>
    </row>
    <row r="219" spans="1:65" s="2" customFormat="1" ht="29.25">
      <c r="A219" s="33"/>
      <c r="B219" s="34"/>
      <c r="C219" s="33"/>
      <c r="D219" s="163" t="s">
        <v>175</v>
      </c>
      <c r="E219" s="33"/>
      <c r="F219" s="164" t="s">
        <v>1116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14" customFormat="1" ht="22.5">
      <c r="B220" s="176"/>
      <c r="D220" s="163" t="s">
        <v>179</v>
      </c>
      <c r="E220" s="177" t="s">
        <v>1</v>
      </c>
      <c r="F220" s="178" t="s">
        <v>2363</v>
      </c>
      <c r="H220" s="179">
        <v>8220.375</v>
      </c>
      <c r="I220" s="180"/>
      <c r="L220" s="176"/>
      <c r="M220" s="181"/>
      <c r="N220" s="182"/>
      <c r="O220" s="182"/>
      <c r="P220" s="182"/>
      <c r="Q220" s="182"/>
      <c r="R220" s="182"/>
      <c r="S220" s="182"/>
      <c r="T220" s="183"/>
      <c r="AT220" s="177" t="s">
        <v>179</v>
      </c>
      <c r="AU220" s="177" t="s">
        <v>84</v>
      </c>
      <c r="AV220" s="14" t="s">
        <v>84</v>
      </c>
      <c r="AW220" s="14" t="s">
        <v>31</v>
      </c>
      <c r="AX220" s="14" t="s">
        <v>75</v>
      </c>
      <c r="AY220" s="177" t="s">
        <v>168</v>
      </c>
    </row>
    <row r="221" spans="1:65" s="2" customFormat="1" ht="16.5" customHeight="1">
      <c r="A221" s="33"/>
      <c r="B221" s="149"/>
      <c r="C221" s="150" t="s">
        <v>375</v>
      </c>
      <c r="D221" s="150" t="s">
        <v>170</v>
      </c>
      <c r="E221" s="151" t="s">
        <v>2364</v>
      </c>
      <c r="F221" s="152" t="s">
        <v>2365</v>
      </c>
      <c r="G221" s="153" t="s">
        <v>488</v>
      </c>
      <c r="H221" s="154">
        <v>2.202</v>
      </c>
      <c r="I221" s="155"/>
      <c r="J221" s="156">
        <f>ROUND(I221*H221,2)</f>
        <v>0</v>
      </c>
      <c r="K221" s="152" t="s">
        <v>187</v>
      </c>
      <c r="L221" s="34"/>
      <c r="M221" s="157" t="s">
        <v>1</v>
      </c>
      <c r="N221" s="158" t="s">
        <v>40</v>
      </c>
      <c r="O221" s="59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108</v>
      </c>
      <c r="AT221" s="161" t="s">
        <v>170</v>
      </c>
      <c r="AU221" s="161" t="s">
        <v>84</v>
      </c>
      <c r="AY221" s="18" t="s">
        <v>168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82</v>
      </c>
      <c r="BK221" s="162">
        <f>ROUND(I221*H221,2)</f>
        <v>0</v>
      </c>
      <c r="BL221" s="18" t="s">
        <v>108</v>
      </c>
      <c r="BM221" s="161" t="s">
        <v>2366</v>
      </c>
    </row>
    <row r="222" spans="1:65" s="2" customFormat="1" ht="19.5">
      <c r="A222" s="33"/>
      <c r="B222" s="34"/>
      <c r="C222" s="33"/>
      <c r="D222" s="163" t="s">
        <v>175</v>
      </c>
      <c r="E222" s="33"/>
      <c r="F222" s="164" t="s">
        <v>2367</v>
      </c>
      <c r="G222" s="33"/>
      <c r="H222" s="33"/>
      <c r="I222" s="165"/>
      <c r="J222" s="33"/>
      <c r="K222" s="33"/>
      <c r="L222" s="34"/>
      <c r="M222" s="166"/>
      <c r="N222" s="167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175</v>
      </c>
      <c r="AU222" s="18" t="s">
        <v>84</v>
      </c>
    </row>
    <row r="223" spans="1:65" s="14" customFormat="1" ht="33.75">
      <c r="B223" s="176"/>
      <c r="D223" s="163" t="s">
        <v>179</v>
      </c>
      <c r="E223" s="177" t="s">
        <v>1</v>
      </c>
      <c r="F223" s="178" t="s">
        <v>2368</v>
      </c>
      <c r="H223" s="179">
        <v>2.202</v>
      </c>
      <c r="I223" s="180"/>
      <c r="L223" s="176"/>
      <c r="M223" s="181"/>
      <c r="N223" s="182"/>
      <c r="O223" s="182"/>
      <c r="P223" s="182"/>
      <c r="Q223" s="182"/>
      <c r="R223" s="182"/>
      <c r="S223" s="182"/>
      <c r="T223" s="183"/>
      <c r="AT223" s="177" t="s">
        <v>179</v>
      </c>
      <c r="AU223" s="177" t="s">
        <v>84</v>
      </c>
      <c r="AV223" s="14" t="s">
        <v>84</v>
      </c>
      <c r="AW223" s="14" t="s">
        <v>31</v>
      </c>
      <c r="AX223" s="14" t="s">
        <v>75</v>
      </c>
      <c r="AY223" s="177" t="s">
        <v>168</v>
      </c>
    </row>
    <row r="224" spans="1:65" s="2" customFormat="1" ht="24.2" customHeight="1">
      <c r="A224" s="33"/>
      <c r="B224" s="149"/>
      <c r="C224" s="150" t="s">
        <v>381</v>
      </c>
      <c r="D224" s="150" t="s">
        <v>170</v>
      </c>
      <c r="E224" s="151" t="s">
        <v>1147</v>
      </c>
      <c r="F224" s="152" t="s">
        <v>1148</v>
      </c>
      <c r="G224" s="153" t="s">
        <v>488</v>
      </c>
      <c r="H224" s="154">
        <v>548.02499999999998</v>
      </c>
      <c r="I224" s="155"/>
      <c r="J224" s="156">
        <f>ROUND(I224*H224,2)</f>
        <v>0</v>
      </c>
      <c r="K224" s="152" t="s">
        <v>1</v>
      </c>
      <c r="L224" s="34"/>
      <c r="M224" s="157" t="s">
        <v>1</v>
      </c>
      <c r="N224" s="158" t="s">
        <v>40</v>
      </c>
      <c r="O224" s="59"/>
      <c r="P224" s="159">
        <f>O224*H224</f>
        <v>0</v>
      </c>
      <c r="Q224" s="159">
        <v>0</v>
      </c>
      <c r="R224" s="159">
        <f>Q224*H224</f>
        <v>0</v>
      </c>
      <c r="S224" s="159">
        <v>0</v>
      </c>
      <c r="T224" s="160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1" t="s">
        <v>108</v>
      </c>
      <c r="AT224" s="161" t="s">
        <v>170</v>
      </c>
      <c r="AU224" s="161" t="s">
        <v>84</v>
      </c>
      <c r="AY224" s="18" t="s">
        <v>168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8" t="s">
        <v>82</v>
      </c>
      <c r="BK224" s="162">
        <f>ROUND(I224*H224,2)</f>
        <v>0</v>
      </c>
      <c r="BL224" s="18" t="s">
        <v>108</v>
      </c>
      <c r="BM224" s="161" t="s">
        <v>2369</v>
      </c>
    </row>
    <row r="225" spans="1:65" s="2" customFormat="1">
      <c r="A225" s="33"/>
      <c r="B225" s="34"/>
      <c r="C225" s="33"/>
      <c r="D225" s="163" t="s">
        <v>175</v>
      </c>
      <c r="E225" s="33"/>
      <c r="F225" s="164" t="s">
        <v>1150</v>
      </c>
      <c r="G225" s="33"/>
      <c r="H225" s="33"/>
      <c r="I225" s="165"/>
      <c r="J225" s="33"/>
      <c r="K225" s="33"/>
      <c r="L225" s="34"/>
      <c r="M225" s="166"/>
      <c r="N225" s="167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175</v>
      </c>
      <c r="AU225" s="18" t="s">
        <v>84</v>
      </c>
    </row>
    <row r="226" spans="1:65" s="14" customFormat="1">
      <c r="B226" s="176"/>
      <c r="D226" s="163" t="s">
        <v>179</v>
      </c>
      <c r="E226" s="177" t="s">
        <v>1</v>
      </c>
      <c r="F226" s="178" t="s">
        <v>2370</v>
      </c>
      <c r="H226" s="179">
        <v>548.02499999999998</v>
      </c>
      <c r="I226" s="180"/>
      <c r="L226" s="176"/>
      <c r="M226" s="181"/>
      <c r="N226" s="182"/>
      <c r="O226" s="182"/>
      <c r="P226" s="182"/>
      <c r="Q226" s="182"/>
      <c r="R226" s="182"/>
      <c r="S226" s="182"/>
      <c r="T226" s="183"/>
      <c r="AT226" s="177" t="s">
        <v>179</v>
      </c>
      <c r="AU226" s="177" t="s">
        <v>84</v>
      </c>
      <c r="AV226" s="14" t="s">
        <v>84</v>
      </c>
      <c r="AW226" s="14" t="s">
        <v>31</v>
      </c>
      <c r="AX226" s="14" t="s">
        <v>75</v>
      </c>
      <c r="AY226" s="177" t="s">
        <v>168</v>
      </c>
    </row>
    <row r="227" spans="1:65" s="2" customFormat="1" ht="24.2" customHeight="1">
      <c r="A227" s="33"/>
      <c r="B227" s="149"/>
      <c r="C227" s="150" t="s">
        <v>388</v>
      </c>
      <c r="D227" s="150" t="s">
        <v>170</v>
      </c>
      <c r="E227" s="151" t="s">
        <v>2371</v>
      </c>
      <c r="F227" s="152" t="s">
        <v>2372</v>
      </c>
      <c r="G227" s="153" t="s">
        <v>488</v>
      </c>
      <c r="H227" s="154">
        <v>2.202</v>
      </c>
      <c r="I227" s="155"/>
      <c r="J227" s="156">
        <f>ROUND(I227*H227,2)</f>
        <v>0</v>
      </c>
      <c r="K227" s="152" t="s">
        <v>187</v>
      </c>
      <c r="L227" s="34"/>
      <c r="M227" s="157" t="s">
        <v>1</v>
      </c>
      <c r="N227" s="158" t="s">
        <v>40</v>
      </c>
      <c r="O227" s="59"/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1" t="s">
        <v>108</v>
      </c>
      <c r="AT227" s="161" t="s">
        <v>170</v>
      </c>
      <c r="AU227" s="161" t="s">
        <v>84</v>
      </c>
      <c r="AY227" s="18" t="s">
        <v>168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8" t="s">
        <v>82</v>
      </c>
      <c r="BK227" s="162">
        <f>ROUND(I227*H227,2)</f>
        <v>0</v>
      </c>
      <c r="BL227" s="18" t="s">
        <v>108</v>
      </c>
      <c r="BM227" s="161" t="s">
        <v>2373</v>
      </c>
    </row>
    <row r="228" spans="1:65" s="2" customFormat="1" ht="19.5">
      <c r="A228" s="33"/>
      <c r="B228" s="34"/>
      <c r="C228" s="33"/>
      <c r="D228" s="163" t="s">
        <v>175</v>
      </c>
      <c r="E228" s="33"/>
      <c r="F228" s="164" t="s">
        <v>2374</v>
      </c>
      <c r="G228" s="33"/>
      <c r="H228" s="33"/>
      <c r="I228" s="165"/>
      <c r="J228" s="33"/>
      <c r="K228" s="33"/>
      <c r="L228" s="34"/>
      <c r="M228" s="166"/>
      <c r="N228" s="167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175</v>
      </c>
      <c r="AU228" s="18" t="s">
        <v>84</v>
      </c>
    </row>
    <row r="229" spans="1:65" s="14" customFormat="1" ht="22.5">
      <c r="B229" s="176"/>
      <c r="D229" s="163" t="s">
        <v>179</v>
      </c>
      <c r="E229" s="177" t="s">
        <v>1</v>
      </c>
      <c r="F229" s="178" t="s">
        <v>2375</v>
      </c>
      <c r="H229" s="179">
        <v>2.202</v>
      </c>
      <c r="I229" s="180"/>
      <c r="L229" s="176"/>
      <c r="M229" s="181"/>
      <c r="N229" s="182"/>
      <c r="O229" s="182"/>
      <c r="P229" s="182"/>
      <c r="Q229" s="182"/>
      <c r="R229" s="182"/>
      <c r="S229" s="182"/>
      <c r="T229" s="183"/>
      <c r="AT229" s="177" t="s">
        <v>179</v>
      </c>
      <c r="AU229" s="177" t="s">
        <v>84</v>
      </c>
      <c r="AV229" s="14" t="s">
        <v>84</v>
      </c>
      <c r="AW229" s="14" t="s">
        <v>31</v>
      </c>
      <c r="AX229" s="14" t="s">
        <v>75</v>
      </c>
      <c r="AY229" s="177" t="s">
        <v>168</v>
      </c>
    </row>
    <row r="230" spans="1:65" s="2" customFormat="1" ht="44.25" customHeight="1">
      <c r="A230" s="33"/>
      <c r="B230" s="149"/>
      <c r="C230" s="150" t="s">
        <v>399</v>
      </c>
      <c r="D230" s="150" t="s">
        <v>170</v>
      </c>
      <c r="E230" s="151" t="s">
        <v>1159</v>
      </c>
      <c r="F230" s="152" t="s">
        <v>1160</v>
      </c>
      <c r="G230" s="153" t="s">
        <v>488</v>
      </c>
      <c r="H230" s="154">
        <v>548.02499999999998</v>
      </c>
      <c r="I230" s="155"/>
      <c r="J230" s="156">
        <f>ROUND(I230*H230,2)</f>
        <v>0</v>
      </c>
      <c r="K230" s="152" t="s">
        <v>187</v>
      </c>
      <c r="L230" s="34"/>
      <c r="M230" s="157" t="s">
        <v>1</v>
      </c>
      <c r="N230" s="158" t="s">
        <v>40</v>
      </c>
      <c r="O230" s="59"/>
      <c r="P230" s="159">
        <f>O230*H230</f>
        <v>0</v>
      </c>
      <c r="Q230" s="159">
        <v>0</v>
      </c>
      <c r="R230" s="159">
        <f>Q230*H230</f>
        <v>0</v>
      </c>
      <c r="S230" s="159">
        <v>0</v>
      </c>
      <c r="T230" s="16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1" t="s">
        <v>108</v>
      </c>
      <c r="AT230" s="161" t="s">
        <v>170</v>
      </c>
      <c r="AU230" s="161" t="s">
        <v>84</v>
      </c>
      <c r="AY230" s="18" t="s">
        <v>168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8" t="s">
        <v>82</v>
      </c>
      <c r="BK230" s="162">
        <f>ROUND(I230*H230,2)</f>
        <v>0</v>
      </c>
      <c r="BL230" s="18" t="s">
        <v>108</v>
      </c>
      <c r="BM230" s="161" t="s">
        <v>2376</v>
      </c>
    </row>
    <row r="231" spans="1:65" s="2" customFormat="1" ht="29.25">
      <c r="A231" s="33"/>
      <c r="B231" s="34"/>
      <c r="C231" s="33"/>
      <c r="D231" s="163" t="s">
        <v>175</v>
      </c>
      <c r="E231" s="33"/>
      <c r="F231" s="164" t="s">
        <v>1162</v>
      </c>
      <c r="G231" s="33"/>
      <c r="H231" s="33"/>
      <c r="I231" s="165"/>
      <c r="J231" s="33"/>
      <c r="K231" s="33"/>
      <c r="L231" s="34"/>
      <c r="M231" s="166"/>
      <c r="N231" s="167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175</v>
      </c>
      <c r="AU231" s="18" t="s">
        <v>84</v>
      </c>
    </row>
    <row r="232" spans="1:65" s="14" customFormat="1" ht="22.5">
      <c r="B232" s="176"/>
      <c r="D232" s="163" t="s">
        <v>179</v>
      </c>
      <c r="E232" s="177" t="s">
        <v>1</v>
      </c>
      <c r="F232" s="178" t="s">
        <v>2361</v>
      </c>
      <c r="H232" s="179">
        <v>548.02499999999998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179</v>
      </c>
      <c r="AU232" s="177" t="s">
        <v>84</v>
      </c>
      <c r="AV232" s="14" t="s">
        <v>84</v>
      </c>
      <c r="AW232" s="14" t="s">
        <v>31</v>
      </c>
      <c r="AX232" s="14" t="s">
        <v>75</v>
      </c>
      <c r="AY232" s="177" t="s">
        <v>168</v>
      </c>
    </row>
    <row r="233" spans="1:65" s="12" customFormat="1" ht="22.9" customHeight="1">
      <c r="B233" s="136"/>
      <c r="D233" s="137" t="s">
        <v>74</v>
      </c>
      <c r="E233" s="147" t="s">
        <v>1178</v>
      </c>
      <c r="F233" s="147" t="s">
        <v>1179</v>
      </c>
      <c r="I233" s="139"/>
      <c r="J233" s="148">
        <f>BK233</f>
        <v>0</v>
      </c>
      <c r="L233" s="136"/>
      <c r="M233" s="141"/>
      <c r="N233" s="142"/>
      <c r="O233" s="142"/>
      <c r="P233" s="143">
        <f>SUM(P234:P237)</f>
        <v>0</v>
      </c>
      <c r="Q233" s="142"/>
      <c r="R233" s="143">
        <f>SUM(R234:R237)</f>
        <v>0</v>
      </c>
      <c r="S233" s="142"/>
      <c r="T233" s="144">
        <f>SUM(T234:T237)</f>
        <v>0</v>
      </c>
      <c r="AR233" s="137" t="s">
        <v>82</v>
      </c>
      <c r="AT233" s="145" t="s">
        <v>74</v>
      </c>
      <c r="AU233" s="145" t="s">
        <v>82</v>
      </c>
      <c r="AY233" s="137" t="s">
        <v>168</v>
      </c>
      <c r="BK233" s="146">
        <f>SUM(BK234:BK237)</f>
        <v>0</v>
      </c>
    </row>
    <row r="234" spans="1:65" s="2" customFormat="1" ht="33" customHeight="1">
      <c r="A234" s="33"/>
      <c r="B234" s="149"/>
      <c r="C234" s="150" t="s">
        <v>404</v>
      </c>
      <c r="D234" s="150" t="s">
        <v>170</v>
      </c>
      <c r="E234" s="151" t="s">
        <v>550</v>
      </c>
      <c r="F234" s="152" t="s">
        <v>551</v>
      </c>
      <c r="G234" s="153" t="s">
        <v>488</v>
      </c>
      <c r="H234" s="154">
        <v>15.819000000000001</v>
      </c>
      <c r="I234" s="155"/>
      <c r="J234" s="156">
        <f>ROUND(I234*H234,2)</f>
        <v>0</v>
      </c>
      <c r="K234" s="152" t="s">
        <v>1</v>
      </c>
      <c r="L234" s="34"/>
      <c r="M234" s="157" t="s">
        <v>1</v>
      </c>
      <c r="N234" s="158" t="s">
        <v>40</v>
      </c>
      <c r="O234" s="59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108</v>
      </c>
      <c r="AT234" s="161" t="s">
        <v>170</v>
      </c>
      <c r="AU234" s="161" t="s">
        <v>84</v>
      </c>
      <c r="AY234" s="18" t="s">
        <v>168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82</v>
      </c>
      <c r="BK234" s="162">
        <f>ROUND(I234*H234,2)</f>
        <v>0</v>
      </c>
      <c r="BL234" s="18" t="s">
        <v>108</v>
      </c>
      <c r="BM234" s="161" t="s">
        <v>2377</v>
      </c>
    </row>
    <row r="235" spans="1:65" s="2" customFormat="1" ht="29.25">
      <c r="A235" s="33"/>
      <c r="B235" s="34"/>
      <c r="C235" s="33"/>
      <c r="D235" s="163" t="s">
        <v>175</v>
      </c>
      <c r="E235" s="33"/>
      <c r="F235" s="164" t="s">
        <v>553</v>
      </c>
      <c r="G235" s="33"/>
      <c r="H235" s="33"/>
      <c r="I235" s="165"/>
      <c r="J235" s="33"/>
      <c r="K235" s="33"/>
      <c r="L235" s="34"/>
      <c r="M235" s="166"/>
      <c r="N235" s="167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175</v>
      </c>
      <c r="AU235" s="18" t="s">
        <v>84</v>
      </c>
    </row>
    <row r="236" spans="1:65" s="2" customFormat="1" ht="33" customHeight="1">
      <c r="A236" s="33"/>
      <c r="B236" s="149"/>
      <c r="C236" s="150" t="s">
        <v>414</v>
      </c>
      <c r="D236" s="150" t="s">
        <v>170</v>
      </c>
      <c r="E236" s="151" t="s">
        <v>2378</v>
      </c>
      <c r="F236" s="152" t="s">
        <v>2379</v>
      </c>
      <c r="G236" s="153" t="s">
        <v>488</v>
      </c>
      <c r="H236" s="154">
        <v>15.819000000000001</v>
      </c>
      <c r="I236" s="155"/>
      <c r="J236" s="156">
        <f>ROUND(I236*H236,2)</f>
        <v>0</v>
      </c>
      <c r="K236" s="152" t="s">
        <v>187</v>
      </c>
      <c r="L236" s="34"/>
      <c r="M236" s="157" t="s">
        <v>1</v>
      </c>
      <c r="N236" s="158" t="s">
        <v>40</v>
      </c>
      <c r="O236" s="59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1" t="s">
        <v>108</v>
      </c>
      <c r="AT236" s="161" t="s">
        <v>170</v>
      </c>
      <c r="AU236" s="161" t="s">
        <v>84</v>
      </c>
      <c r="AY236" s="18" t="s">
        <v>168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8" t="s">
        <v>82</v>
      </c>
      <c r="BK236" s="162">
        <f>ROUND(I236*H236,2)</f>
        <v>0</v>
      </c>
      <c r="BL236" s="18" t="s">
        <v>108</v>
      </c>
      <c r="BM236" s="161" t="s">
        <v>2380</v>
      </c>
    </row>
    <row r="237" spans="1:65" s="2" customFormat="1" ht="29.25">
      <c r="A237" s="33"/>
      <c r="B237" s="34"/>
      <c r="C237" s="33"/>
      <c r="D237" s="163" t="s">
        <v>175</v>
      </c>
      <c r="E237" s="33"/>
      <c r="F237" s="164" t="s">
        <v>2381</v>
      </c>
      <c r="G237" s="33"/>
      <c r="H237" s="33"/>
      <c r="I237" s="165"/>
      <c r="J237" s="33"/>
      <c r="K237" s="33"/>
      <c r="L237" s="34"/>
      <c r="M237" s="213"/>
      <c r="N237" s="214"/>
      <c r="O237" s="215"/>
      <c r="P237" s="215"/>
      <c r="Q237" s="215"/>
      <c r="R237" s="215"/>
      <c r="S237" s="215"/>
      <c r="T237" s="216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175</v>
      </c>
      <c r="AU237" s="18" t="s">
        <v>84</v>
      </c>
    </row>
    <row r="238" spans="1:65" s="2" customFormat="1" ht="6.95" customHeight="1">
      <c r="A238" s="33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130:K237" xr:uid="{00000000-0009-0000-0000-000005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93"/>
  <sheetViews>
    <sheetView showGridLines="0" workbookViewId="0">
      <selection activeCell="E119" sqref="E119:H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40.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2268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2382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2383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ROUND(J131,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ROUND((SUM(BE131:BE292)),  2)</f>
        <v>0</v>
      </c>
      <c r="G37" s="33"/>
      <c r="H37" s="33"/>
      <c r="I37" s="106">
        <v>0.21</v>
      </c>
      <c r="J37" s="105">
        <f>ROUND(((SUM(BE131:BE292))*I37),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ROUND((SUM(BF131:BF292)),  2)</f>
        <v>0</v>
      </c>
      <c r="G38" s="33"/>
      <c r="H38" s="33"/>
      <c r="I38" s="106">
        <v>0.15</v>
      </c>
      <c r="J38" s="105">
        <f>ROUND(((SUM(BF131:BF292))*I38),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ROUND((SUM(BG131:BG292)),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ROUND((SUM(BH131:BH292)),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ROUND((SUM(BI131:BI292)),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2268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00002 - SO 05.1b Vozovky - investor město Tábor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Město Tábor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J131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J182</f>
        <v>0</v>
      </c>
      <c r="L103" s="122"/>
    </row>
    <row r="104" spans="1:47" s="10" customFormat="1" ht="19.899999999999999" customHeight="1">
      <c r="B104" s="122"/>
      <c r="D104" s="123" t="s">
        <v>148</v>
      </c>
      <c r="E104" s="124"/>
      <c r="F104" s="124"/>
      <c r="G104" s="124"/>
      <c r="H104" s="124"/>
      <c r="I104" s="124"/>
      <c r="J104" s="125">
        <f>J220</f>
        <v>0</v>
      </c>
      <c r="L104" s="122"/>
    </row>
    <row r="105" spans="1:47" s="10" customFormat="1" ht="19.899999999999999" customHeight="1">
      <c r="B105" s="122"/>
      <c r="D105" s="123" t="s">
        <v>149</v>
      </c>
      <c r="E105" s="124"/>
      <c r="F105" s="124"/>
      <c r="G105" s="124"/>
      <c r="H105" s="124"/>
      <c r="I105" s="124"/>
      <c r="J105" s="125">
        <f>J226</f>
        <v>0</v>
      </c>
      <c r="L105" s="122"/>
    </row>
    <row r="106" spans="1:47" s="10" customFormat="1" ht="19.899999999999999" customHeight="1">
      <c r="B106" s="122"/>
      <c r="D106" s="123" t="s">
        <v>151</v>
      </c>
      <c r="E106" s="124"/>
      <c r="F106" s="124"/>
      <c r="G106" s="124"/>
      <c r="H106" s="124"/>
      <c r="I106" s="124"/>
      <c r="J106" s="125">
        <f>J255</f>
        <v>0</v>
      </c>
      <c r="L106" s="122"/>
    </row>
    <row r="107" spans="1:47" s="10" customFormat="1" ht="19.899999999999999" customHeight="1">
      <c r="B107" s="122"/>
      <c r="D107" s="123" t="s">
        <v>152</v>
      </c>
      <c r="E107" s="124"/>
      <c r="F107" s="124"/>
      <c r="G107" s="124"/>
      <c r="H107" s="124"/>
      <c r="I107" s="124"/>
      <c r="J107" s="125">
        <f>J288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7" s="263"/>
      <c r="G117" s="263"/>
      <c r="H117" s="26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132</v>
      </c>
      <c r="L118" s="21"/>
    </row>
    <row r="119" spans="1:31" s="1" customFormat="1" ht="23.25" customHeight="1">
      <c r="B119" s="21"/>
      <c r="E119" s="262"/>
      <c r="F119" s="231"/>
      <c r="G119" s="231"/>
      <c r="H119" s="231"/>
      <c r="L119" s="21"/>
    </row>
    <row r="120" spans="1:31" s="1" customFormat="1" ht="12" customHeight="1">
      <c r="B120" s="21"/>
      <c r="C120" s="28" t="s">
        <v>133</v>
      </c>
      <c r="L120" s="21"/>
    </row>
    <row r="121" spans="1:31" s="2" customFormat="1" ht="16.5" customHeight="1">
      <c r="A121" s="33"/>
      <c r="B121" s="34"/>
      <c r="C121" s="33"/>
      <c r="D121" s="33"/>
      <c r="E121" s="265" t="s">
        <v>2267</v>
      </c>
      <c r="F121" s="261"/>
      <c r="G121" s="261"/>
      <c r="H121" s="26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2268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7" t="str">
        <f>E13</f>
        <v>00002 - SO 05.1b Vozovky - investor město Tábor</v>
      </c>
      <c r="F123" s="261"/>
      <c r="G123" s="261"/>
      <c r="H123" s="261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Tábor</v>
      </c>
      <c r="G125" s="33"/>
      <c r="H125" s="33"/>
      <c r="I125" s="28" t="s">
        <v>21</v>
      </c>
      <c r="J125" s="56" t="str">
        <f>IF(J16="","",J16)</f>
        <v>12. 2. 2024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23</v>
      </c>
      <c r="D127" s="33"/>
      <c r="E127" s="33"/>
      <c r="F127" s="26" t="str">
        <f>E19</f>
        <v>Město Tábor</v>
      </c>
      <c r="G127" s="33"/>
      <c r="H127" s="33"/>
      <c r="I127" s="28" t="s">
        <v>29</v>
      </c>
      <c r="J127" s="31" t="str">
        <f>E25</f>
        <v>Sweco a.s., divize Morava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IF(E22="","",E22)</f>
        <v>Vyplň údaj</v>
      </c>
      <c r="G128" s="33"/>
      <c r="H128" s="33"/>
      <c r="I128" s="28" t="s">
        <v>32</v>
      </c>
      <c r="J128" s="31" t="str">
        <f>E28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26"/>
      <c r="B130" s="127"/>
      <c r="C130" s="128" t="s">
        <v>154</v>
      </c>
      <c r="D130" s="129" t="s">
        <v>60</v>
      </c>
      <c r="E130" s="129" t="s">
        <v>56</v>
      </c>
      <c r="F130" s="129" t="s">
        <v>57</v>
      </c>
      <c r="G130" s="129" t="s">
        <v>155</v>
      </c>
      <c r="H130" s="129" t="s">
        <v>156</v>
      </c>
      <c r="I130" s="129" t="s">
        <v>157</v>
      </c>
      <c r="J130" s="129" t="s">
        <v>139</v>
      </c>
      <c r="K130" s="130" t="s">
        <v>158</v>
      </c>
      <c r="L130" s="131"/>
      <c r="M130" s="63" t="s">
        <v>1</v>
      </c>
      <c r="N130" s="64" t="s">
        <v>39</v>
      </c>
      <c r="O130" s="64" t="s">
        <v>159</v>
      </c>
      <c r="P130" s="64" t="s">
        <v>160</v>
      </c>
      <c r="Q130" s="64" t="s">
        <v>161</v>
      </c>
      <c r="R130" s="64" t="s">
        <v>162</v>
      </c>
      <c r="S130" s="64" t="s">
        <v>163</v>
      </c>
      <c r="T130" s="65" t="s">
        <v>164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3"/>
      <c r="B131" s="34"/>
      <c r="C131" s="70" t="s">
        <v>165</v>
      </c>
      <c r="D131" s="33"/>
      <c r="E131" s="33"/>
      <c r="F131" s="33"/>
      <c r="G131" s="33"/>
      <c r="H131" s="33"/>
      <c r="I131" s="33"/>
      <c r="J131" s="132">
        <f>BK131</f>
        <v>0</v>
      </c>
      <c r="K131" s="33"/>
      <c r="L131" s="34"/>
      <c r="M131" s="66"/>
      <c r="N131" s="57"/>
      <c r="O131" s="67"/>
      <c r="P131" s="133">
        <f>P132</f>
        <v>0</v>
      </c>
      <c r="Q131" s="67"/>
      <c r="R131" s="133">
        <f>R132</f>
        <v>134.09528190399999</v>
      </c>
      <c r="S131" s="67"/>
      <c r="T131" s="134">
        <f>T132</f>
        <v>182.21011599999997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74</v>
      </c>
      <c r="AU131" s="18" t="s">
        <v>141</v>
      </c>
      <c r="BK131" s="135">
        <f>BK132</f>
        <v>0</v>
      </c>
    </row>
    <row r="132" spans="1:65" s="12" customFormat="1" ht="25.9" customHeight="1">
      <c r="B132" s="136"/>
      <c r="D132" s="137" t="s">
        <v>74</v>
      </c>
      <c r="E132" s="138" t="s">
        <v>166</v>
      </c>
      <c r="F132" s="138" t="s">
        <v>167</v>
      </c>
      <c r="I132" s="139"/>
      <c r="J132" s="140">
        <f>BK132</f>
        <v>0</v>
      </c>
      <c r="L132" s="136"/>
      <c r="M132" s="141"/>
      <c r="N132" s="142"/>
      <c r="O132" s="142"/>
      <c r="P132" s="143">
        <f>P133+P182+P220+P226+P255+P288</f>
        <v>0</v>
      </c>
      <c r="Q132" s="142"/>
      <c r="R132" s="143">
        <f>R133+R182+R220+R226+R255+R288</f>
        <v>134.09528190399999</v>
      </c>
      <c r="S132" s="142"/>
      <c r="T132" s="144">
        <f>T133+T182+T220+T226+T255+T288</f>
        <v>182.21011599999997</v>
      </c>
      <c r="AR132" s="137" t="s">
        <v>82</v>
      </c>
      <c r="AT132" s="145" t="s">
        <v>74</v>
      </c>
      <c r="AU132" s="145" t="s">
        <v>75</v>
      </c>
      <c r="AY132" s="137" t="s">
        <v>168</v>
      </c>
      <c r="BK132" s="146">
        <f>BK133+BK182+BK220+BK226+BK255+BK288</f>
        <v>0</v>
      </c>
    </row>
    <row r="133" spans="1:65" s="12" customFormat="1" ht="22.9" customHeight="1">
      <c r="B133" s="136"/>
      <c r="D133" s="137" t="s">
        <v>74</v>
      </c>
      <c r="E133" s="147" t="s">
        <v>82</v>
      </c>
      <c r="F133" s="147" t="s">
        <v>169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SUM(P134:P181)</f>
        <v>0</v>
      </c>
      <c r="Q133" s="142"/>
      <c r="R133" s="143">
        <f>SUM(R134:R181)</f>
        <v>31.46803684</v>
      </c>
      <c r="S133" s="142"/>
      <c r="T133" s="144">
        <f>SUM(T134:T181)</f>
        <v>182.21011599999997</v>
      </c>
      <c r="AR133" s="137" t="s">
        <v>82</v>
      </c>
      <c r="AT133" s="145" t="s">
        <v>74</v>
      </c>
      <c r="AU133" s="145" t="s">
        <v>82</v>
      </c>
      <c r="AY133" s="137" t="s">
        <v>168</v>
      </c>
      <c r="BK133" s="146">
        <f>SUM(BK134:BK181)</f>
        <v>0</v>
      </c>
    </row>
    <row r="134" spans="1:65" s="2" customFormat="1" ht="33" customHeight="1">
      <c r="A134" s="33"/>
      <c r="B134" s="149"/>
      <c r="C134" s="150" t="s">
        <v>82</v>
      </c>
      <c r="D134" s="150" t="s">
        <v>170</v>
      </c>
      <c r="E134" s="151" t="s">
        <v>2384</v>
      </c>
      <c r="F134" s="152" t="s">
        <v>2385</v>
      </c>
      <c r="G134" s="153" t="s">
        <v>173</v>
      </c>
      <c r="H134" s="154">
        <v>149.69999999999999</v>
      </c>
      <c r="I134" s="155"/>
      <c r="J134" s="156">
        <f>ROUND(I134*H134,2)</f>
        <v>0</v>
      </c>
      <c r="K134" s="152" t="s">
        <v>187</v>
      </c>
      <c r="L134" s="34"/>
      <c r="M134" s="157" t="s">
        <v>1</v>
      </c>
      <c r="N134" s="158" t="s">
        <v>40</v>
      </c>
      <c r="O134" s="59"/>
      <c r="P134" s="159">
        <f>O134*H134</f>
        <v>0</v>
      </c>
      <c r="Q134" s="159">
        <v>5.0000000000000002E-5</v>
      </c>
      <c r="R134" s="159">
        <f>Q134*H134</f>
        <v>7.4849999999999995E-3</v>
      </c>
      <c r="S134" s="159">
        <v>0.115</v>
      </c>
      <c r="T134" s="160">
        <f>S134*H134</f>
        <v>17.215499999999999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108</v>
      </c>
      <c r="AT134" s="161" t="s">
        <v>170</v>
      </c>
      <c r="AU134" s="161" t="s">
        <v>84</v>
      </c>
      <c r="AY134" s="18" t="s">
        <v>168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82</v>
      </c>
      <c r="BK134" s="162">
        <f>ROUND(I134*H134,2)</f>
        <v>0</v>
      </c>
      <c r="BL134" s="18" t="s">
        <v>108</v>
      </c>
      <c r="BM134" s="161" t="s">
        <v>2386</v>
      </c>
    </row>
    <row r="135" spans="1:65" s="2" customFormat="1" ht="29.25">
      <c r="A135" s="33"/>
      <c r="B135" s="34"/>
      <c r="C135" s="33"/>
      <c r="D135" s="163" t="s">
        <v>175</v>
      </c>
      <c r="E135" s="33"/>
      <c r="F135" s="164" t="s">
        <v>2387</v>
      </c>
      <c r="G135" s="33"/>
      <c r="H135" s="33"/>
      <c r="I135" s="165"/>
      <c r="J135" s="33"/>
      <c r="K135" s="33"/>
      <c r="L135" s="34"/>
      <c r="M135" s="166"/>
      <c r="N135" s="167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175</v>
      </c>
      <c r="AU135" s="18" t="s">
        <v>84</v>
      </c>
    </row>
    <row r="136" spans="1:65" s="13" customFormat="1">
      <c r="B136" s="169"/>
      <c r="D136" s="163" t="s">
        <v>179</v>
      </c>
      <c r="E136" s="170" t="s">
        <v>1</v>
      </c>
      <c r="F136" s="171" t="s">
        <v>2272</v>
      </c>
      <c r="H136" s="170" t="s">
        <v>1</v>
      </c>
      <c r="I136" s="172"/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179</v>
      </c>
      <c r="AU136" s="170" t="s">
        <v>84</v>
      </c>
      <c r="AV136" s="13" t="s">
        <v>82</v>
      </c>
      <c r="AW136" s="13" t="s">
        <v>31</v>
      </c>
      <c r="AX136" s="13" t="s">
        <v>75</v>
      </c>
      <c r="AY136" s="170" t="s">
        <v>168</v>
      </c>
    </row>
    <row r="137" spans="1:65" s="14" customFormat="1" ht="22.5">
      <c r="B137" s="176"/>
      <c r="D137" s="163" t="s">
        <v>179</v>
      </c>
      <c r="E137" s="177" t="s">
        <v>1</v>
      </c>
      <c r="F137" s="178" t="s">
        <v>2388</v>
      </c>
      <c r="H137" s="179">
        <v>149.69999999999999</v>
      </c>
      <c r="I137" s="180"/>
      <c r="L137" s="176"/>
      <c r="M137" s="181"/>
      <c r="N137" s="182"/>
      <c r="O137" s="182"/>
      <c r="P137" s="182"/>
      <c r="Q137" s="182"/>
      <c r="R137" s="182"/>
      <c r="S137" s="182"/>
      <c r="T137" s="183"/>
      <c r="AT137" s="177" t="s">
        <v>179</v>
      </c>
      <c r="AU137" s="177" t="s">
        <v>84</v>
      </c>
      <c r="AV137" s="14" t="s">
        <v>84</v>
      </c>
      <c r="AW137" s="14" t="s">
        <v>31</v>
      </c>
      <c r="AX137" s="14" t="s">
        <v>75</v>
      </c>
      <c r="AY137" s="177" t="s">
        <v>168</v>
      </c>
    </row>
    <row r="138" spans="1:65" s="2" customFormat="1" ht="33" customHeight="1">
      <c r="A138" s="33"/>
      <c r="B138" s="149"/>
      <c r="C138" s="150" t="s">
        <v>84</v>
      </c>
      <c r="D138" s="150" t="s">
        <v>170</v>
      </c>
      <c r="E138" s="151" t="s">
        <v>2389</v>
      </c>
      <c r="F138" s="152" t="s">
        <v>2390</v>
      </c>
      <c r="G138" s="153" t="s">
        <v>173</v>
      </c>
      <c r="H138" s="154">
        <v>860.32399999999996</v>
      </c>
      <c r="I138" s="155"/>
      <c r="J138" s="156">
        <f>ROUND(I138*H138,2)</f>
        <v>0</v>
      </c>
      <c r="K138" s="152" t="s">
        <v>187</v>
      </c>
      <c r="L138" s="34"/>
      <c r="M138" s="157" t="s">
        <v>1</v>
      </c>
      <c r="N138" s="158" t="s">
        <v>40</v>
      </c>
      <c r="O138" s="59"/>
      <c r="P138" s="159">
        <f>O138*H138</f>
        <v>0</v>
      </c>
      <c r="Q138" s="159">
        <v>1.6000000000000001E-4</v>
      </c>
      <c r="R138" s="159">
        <f>Q138*H138</f>
        <v>0.13765184</v>
      </c>
      <c r="S138" s="159">
        <v>0.184</v>
      </c>
      <c r="T138" s="160">
        <f>S138*H138</f>
        <v>158.29961599999999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108</v>
      </c>
      <c r="AT138" s="161" t="s">
        <v>170</v>
      </c>
      <c r="AU138" s="161" t="s">
        <v>84</v>
      </c>
      <c r="AY138" s="18" t="s">
        <v>168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82</v>
      </c>
      <c r="BK138" s="162">
        <f>ROUND(I138*H138,2)</f>
        <v>0</v>
      </c>
      <c r="BL138" s="18" t="s">
        <v>108</v>
      </c>
      <c r="BM138" s="161" t="s">
        <v>2391</v>
      </c>
    </row>
    <row r="139" spans="1:65" s="2" customFormat="1" ht="29.25">
      <c r="A139" s="33"/>
      <c r="B139" s="34"/>
      <c r="C139" s="33"/>
      <c r="D139" s="163" t="s">
        <v>175</v>
      </c>
      <c r="E139" s="33"/>
      <c r="F139" s="164" t="s">
        <v>2392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175</v>
      </c>
      <c r="AU139" s="18" t="s">
        <v>84</v>
      </c>
    </row>
    <row r="140" spans="1:65" s="2" customFormat="1" ht="19.5">
      <c r="A140" s="33"/>
      <c r="B140" s="34"/>
      <c r="C140" s="33"/>
      <c r="D140" s="163" t="s">
        <v>177</v>
      </c>
      <c r="E140" s="33"/>
      <c r="F140" s="168" t="s">
        <v>2393</v>
      </c>
      <c r="G140" s="33"/>
      <c r="H140" s="33"/>
      <c r="I140" s="165"/>
      <c r="J140" s="33"/>
      <c r="K140" s="33"/>
      <c r="L140" s="34"/>
      <c r="M140" s="166"/>
      <c r="N140" s="167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177</v>
      </c>
      <c r="AU140" s="18" t="s">
        <v>84</v>
      </c>
    </row>
    <row r="141" spans="1:65" s="13" customFormat="1">
      <c r="B141" s="169"/>
      <c r="D141" s="163" t="s">
        <v>179</v>
      </c>
      <c r="E141" s="170" t="s">
        <v>1</v>
      </c>
      <c r="F141" s="171" t="s">
        <v>2272</v>
      </c>
      <c r="H141" s="170" t="s">
        <v>1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179</v>
      </c>
      <c r="AU141" s="170" t="s">
        <v>84</v>
      </c>
      <c r="AV141" s="13" t="s">
        <v>82</v>
      </c>
      <c r="AW141" s="13" t="s">
        <v>31</v>
      </c>
      <c r="AX141" s="13" t="s">
        <v>75</v>
      </c>
      <c r="AY141" s="170" t="s">
        <v>168</v>
      </c>
    </row>
    <row r="142" spans="1:65" s="14" customFormat="1" ht="22.5">
      <c r="B142" s="176"/>
      <c r="D142" s="163" t="s">
        <v>179</v>
      </c>
      <c r="E142" s="177" t="s">
        <v>1</v>
      </c>
      <c r="F142" s="178" t="s">
        <v>2394</v>
      </c>
      <c r="H142" s="179">
        <v>860.32399999999996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75</v>
      </c>
      <c r="AY142" s="177" t="s">
        <v>168</v>
      </c>
    </row>
    <row r="143" spans="1:65" s="2" customFormat="1" ht="16.5" customHeight="1">
      <c r="A143" s="33"/>
      <c r="B143" s="149"/>
      <c r="C143" s="150" t="s">
        <v>104</v>
      </c>
      <c r="D143" s="150" t="s">
        <v>170</v>
      </c>
      <c r="E143" s="151" t="s">
        <v>2395</v>
      </c>
      <c r="F143" s="152" t="s">
        <v>2396</v>
      </c>
      <c r="G143" s="153" t="s">
        <v>254</v>
      </c>
      <c r="H143" s="154">
        <v>4</v>
      </c>
      <c r="I143" s="155"/>
      <c r="J143" s="156">
        <f>ROUND(I143*H143,2)</f>
        <v>0</v>
      </c>
      <c r="K143" s="152" t="s">
        <v>187</v>
      </c>
      <c r="L143" s="34"/>
      <c r="M143" s="157" t="s">
        <v>1</v>
      </c>
      <c r="N143" s="158" t="s">
        <v>40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0.28999999999999998</v>
      </c>
      <c r="T143" s="160">
        <f>S143*H143</f>
        <v>1.1599999999999999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108</v>
      </c>
      <c r="AT143" s="161" t="s">
        <v>170</v>
      </c>
      <c r="AU143" s="161" t="s">
        <v>84</v>
      </c>
      <c r="AY143" s="18" t="s">
        <v>168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82</v>
      </c>
      <c r="BK143" s="162">
        <f>ROUND(I143*H143,2)</f>
        <v>0</v>
      </c>
      <c r="BL143" s="18" t="s">
        <v>108</v>
      </c>
      <c r="BM143" s="161" t="s">
        <v>2397</v>
      </c>
    </row>
    <row r="144" spans="1:65" s="2" customFormat="1" ht="29.25">
      <c r="A144" s="33"/>
      <c r="B144" s="34"/>
      <c r="C144" s="33"/>
      <c r="D144" s="163" t="s">
        <v>175</v>
      </c>
      <c r="E144" s="33"/>
      <c r="F144" s="164" t="s">
        <v>2398</v>
      </c>
      <c r="G144" s="33"/>
      <c r="H144" s="33"/>
      <c r="I144" s="165"/>
      <c r="J144" s="33"/>
      <c r="K144" s="33"/>
      <c r="L144" s="34"/>
      <c r="M144" s="166"/>
      <c r="N144" s="167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175</v>
      </c>
      <c r="AU144" s="18" t="s">
        <v>84</v>
      </c>
    </row>
    <row r="145" spans="1:65" s="14" customFormat="1" ht="22.5">
      <c r="B145" s="176"/>
      <c r="D145" s="163" t="s">
        <v>179</v>
      </c>
      <c r="E145" s="177" t="s">
        <v>1</v>
      </c>
      <c r="F145" s="178" t="s">
        <v>2399</v>
      </c>
      <c r="H145" s="179">
        <v>4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77" t="s">
        <v>179</v>
      </c>
      <c r="AU145" s="177" t="s">
        <v>84</v>
      </c>
      <c r="AV145" s="14" t="s">
        <v>84</v>
      </c>
      <c r="AW145" s="14" t="s">
        <v>31</v>
      </c>
      <c r="AX145" s="14" t="s">
        <v>75</v>
      </c>
      <c r="AY145" s="177" t="s">
        <v>168</v>
      </c>
    </row>
    <row r="146" spans="1:65" s="2" customFormat="1" ht="16.5" customHeight="1">
      <c r="A146" s="33"/>
      <c r="B146" s="149"/>
      <c r="C146" s="150" t="s">
        <v>108</v>
      </c>
      <c r="D146" s="150" t="s">
        <v>170</v>
      </c>
      <c r="E146" s="151" t="s">
        <v>252</v>
      </c>
      <c r="F146" s="152" t="s">
        <v>253</v>
      </c>
      <c r="G146" s="153" t="s">
        <v>254</v>
      </c>
      <c r="H146" s="154">
        <v>27</v>
      </c>
      <c r="I146" s="155"/>
      <c r="J146" s="156">
        <f>ROUND(I146*H146,2)</f>
        <v>0</v>
      </c>
      <c r="K146" s="152" t="s">
        <v>187</v>
      </c>
      <c r="L146" s="34"/>
      <c r="M146" s="157" t="s">
        <v>1</v>
      </c>
      <c r="N146" s="158" t="s">
        <v>40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0.20499999999999999</v>
      </c>
      <c r="T146" s="160">
        <f>S146*H146</f>
        <v>5.5349999999999993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108</v>
      </c>
      <c r="AT146" s="161" t="s">
        <v>170</v>
      </c>
      <c r="AU146" s="161" t="s">
        <v>84</v>
      </c>
      <c r="AY146" s="18" t="s">
        <v>168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82</v>
      </c>
      <c r="BK146" s="162">
        <f>ROUND(I146*H146,2)</f>
        <v>0</v>
      </c>
      <c r="BL146" s="18" t="s">
        <v>108</v>
      </c>
      <c r="BM146" s="161" t="s">
        <v>2400</v>
      </c>
    </row>
    <row r="147" spans="1:65" s="2" customFormat="1" ht="29.25">
      <c r="A147" s="33"/>
      <c r="B147" s="34"/>
      <c r="C147" s="33"/>
      <c r="D147" s="163" t="s">
        <v>175</v>
      </c>
      <c r="E147" s="33"/>
      <c r="F147" s="164" t="s">
        <v>2401</v>
      </c>
      <c r="G147" s="33"/>
      <c r="H147" s="33"/>
      <c r="I147" s="165"/>
      <c r="J147" s="33"/>
      <c r="K147" s="33"/>
      <c r="L147" s="34"/>
      <c r="M147" s="166"/>
      <c r="N147" s="167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175</v>
      </c>
      <c r="AU147" s="18" t="s">
        <v>84</v>
      </c>
    </row>
    <row r="148" spans="1:65" s="14" customFormat="1" ht="22.5">
      <c r="B148" s="176"/>
      <c r="D148" s="163" t="s">
        <v>179</v>
      </c>
      <c r="E148" s="177" t="s">
        <v>1</v>
      </c>
      <c r="F148" s="178" t="s">
        <v>2402</v>
      </c>
      <c r="H148" s="179">
        <v>27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77" t="s">
        <v>179</v>
      </c>
      <c r="AU148" s="177" t="s">
        <v>84</v>
      </c>
      <c r="AV148" s="14" t="s">
        <v>84</v>
      </c>
      <c r="AW148" s="14" t="s">
        <v>31</v>
      </c>
      <c r="AX148" s="14" t="s">
        <v>75</v>
      </c>
      <c r="AY148" s="177" t="s">
        <v>168</v>
      </c>
    </row>
    <row r="149" spans="1:65" s="2" customFormat="1" ht="33" customHeight="1">
      <c r="A149" s="33"/>
      <c r="B149" s="149"/>
      <c r="C149" s="150" t="s">
        <v>217</v>
      </c>
      <c r="D149" s="150" t="s">
        <v>170</v>
      </c>
      <c r="E149" s="151" t="s">
        <v>2403</v>
      </c>
      <c r="F149" s="152" t="s">
        <v>2404</v>
      </c>
      <c r="G149" s="153" t="s">
        <v>319</v>
      </c>
      <c r="H149" s="154">
        <v>49.924999999999997</v>
      </c>
      <c r="I149" s="155"/>
      <c r="J149" s="156">
        <f>ROUND(I149*H149,2)</f>
        <v>0</v>
      </c>
      <c r="K149" s="152" t="s">
        <v>187</v>
      </c>
      <c r="L149" s="34"/>
      <c r="M149" s="157" t="s">
        <v>1</v>
      </c>
      <c r="N149" s="158" t="s">
        <v>40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108</v>
      </c>
      <c r="AT149" s="161" t="s">
        <v>170</v>
      </c>
      <c r="AU149" s="161" t="s">
        <v>84</v>
      </c>
      <c r="AY149" s="18" t="s">
        <v>168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82</v>
      </c>
      <c r="BK149" s="162">
        <f>ROUND(I149*H149,2)</f>
        <v>0</v>
      </c>
      <c r="BL149" s="18" t="s">
        <v>108</v>
      </c>
      <c r="BM149" s="161" t="s">
        <v>2405</v>
      </c>
    </row>
    <row r="150" spans="1:65" s="2" customFormat="1" ht="29.25">
      <c r="A150" s="33"/>
      <c r="B150" s="34"/>
      <c r="C150" s="33"/>
      <c r="D150" s="163" t="s">
        <v>175</v>
      </c>
      <c r="E150" s="33"/>
      <c r="F150" s="164" t="s">
        <v>2406</v>
      </c>
      <c r="G150" s="33"/>
      <c r="H150" s="33"/>
      <c r="I150" s="165"/>
      <c r="J150" s="33"/>
      <c r="K150" s="33"/>
      <c r="L150" s="34"/>
      <c r="M150" s="166"/>
      <c r="N150" s="167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175</v>
      </c>
      <c r="AU150" s="18" t="s">
        <v>84</v>
      </c>
    </row>
    <row r="151" spans="1:65" s="13" customFormat="1">
      <c r="B151" s="169"/>
      <c r="D151" s="163" t="s">
        <v>179</v>
      </c>
      <c r="E151" s="170" t="s">
        <v>1</v>
      </c>
      <c r="F151" s="171" t="s">
        <v>2272</v>
      </c>
      <c r="H151" s="170" t="s">
        <v>1</v>
      </c>
      <c r="I151" s="172"/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179</v>
      </c>
      <c r="AU151" s="170" t="s">
        <v>84</v>
      </c>
      <c r="AV151" s="13" t="s">
        <v>82</v>
      </c>
      <c r="AW151" s="13" t="s">
        <v>31</v>
      </c>
      <c r="AX151" s="13" t="s">
        <v>75</v>
      </c>
      <c r="AY151" s="170" t="s">
        <v>168</v>
      </c>
    </row>
    <row r="152" spans="1:65" s="14" customFormat="1" ht="22.5">
      <c r="B152" s="176"/>
      <c r="D152" s="163" t="s">
        <v>179</v>
      </c>
      <c r="E152" s="177" t="s">
        <v>1</v>
      </c>
      <c r="F152" s="178" t="s">
        <v>2407</v>
      </c>
      <c r="H152" s="179">
        <v>45.274999999999999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7" t="s">
        <v>179</v>
      </c>
      <c r="AU152" s="177" t="s">
        <v>84</v>
      </c>
      <c r="AV152" s="14" t="s">
        <v>84</v>
      </c>
      <c r="AW152" s="14" t="s">
        <v>31</v>
      </c>
      <c r="AX152" s="14" t="s">
        <v>75</v>
      </c>
      <c r="AY152" s="177" t="s">
        <v>168</v>
      </c>
    </row>
    <row r="153" spans="1:65" s="14" customFormat="1">
      <c r="B153" s="176"/>
      <c r="D153" s="163" t="s">
        <v>179</v>
      </c>
      <c r="E153" s="177" t="s">
        <v>1</v>
      </c>
      <c r="F153" s="178" t="s">
        <v>2408</v>
      </c>
      <c r="H153" s="179">
        <v>4.6500000000000004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179</v>
      </c>
      <c r="AU153" s="177" t="s">
        <v>84</v>
      </c>
      <c r="AV153" s="14" t="s">
        <v>84</v>
      </c>
      <c r="AW153" s="14" t="s">
        <v>31</v>
      </c>
      <c r="AX153" s="14" t="s">
        <v>75</v>
      </c>
      <c r="AY153" s="177" t="s">
        <v>168</v>
      </c>
    </row>
    <row r="154" spans="1:65" s="2" customFormat="1" ht="37.9" customHeight="1">
      <c r="A154" s="33"/>
      <c r="B154" s="149"/>
      <c r="C154" s="150" t="s">
        <v>193</v>
      </c>
      <c r="D154" s="150" t="s">
        <v>170</v>
      </c>
      <c r="E154" s="151" t="s">
        <v>437</v>
      </c>
      <c r="F154" s="152" t="s">
        <v>2284</v>
      </c>
      <c r="G154" s="153" t="s">
        <v>319</v>
      </c>
      <c r="H154" s="154">
        <v>49.924999999999997</v>
      </c>
      <c r="I154" s="155"/>
      <c r="J154" s="156">
        <f>ROUND(I154*H154,2)</f>
        <v>0</v>
      </c>
      <c r="K154" s="152" t="s">
        <v>187</v>
      </c>
      <c r="L154" s="34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108</v>
      </c>
      <c r="AT154" s="161" t="s">
        <v>170</v>
      </c>
      <c r="AU154" s="161" t="s">
        <v>84</v>
      </c>
      <c r="AY154" s="18" t="s">
        <v>168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82</v>
      </c>
      <c r="BK154" s="162">
        <f>ROUND(I154*H154,2)</f>
        <v>0</v>
      </c>
      <c r="BL154" s="18" t="s">
        <v>108</v>
      </c>
      <c r="BM154" s="161" t="s">
        <v>2409</v>
      </c>
    </row>
    <row r="155" spans="1:65" s="2" customFormat="1" ht="39">
      <c r="A155" s="33"/>
      <c r="B155" s="34"/>
      <c r="C155" s="33"/>
      <c r="D155" s="163" t="s">
        <v>175</v>
      </c>
      <c r="E155" s="33"/>
      <c r="F155" s="164" t="s">
        <v>440</v>
      </c>
      <c r="G155" s="33"/>
      <c r="H155" s="33"/>
      <c r="I155" s="165"/>
      <c r="J155" s="33"/>
      <c r="K155" s="33"/>
      <c r="L155" s="34"/>
      <c r="M155" s="166"/>
      <c r="N155" s="167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175</v>
      </c>
      <c r="AU155" s="18" t="s">
        <v>84</v>
      </c>
    </row>
    <row r="156" spans="1:65" s="14" customFormat="1">
      <c r="B156" s="176"/>
      <c r="D156" s="163" t="s">
        <v>179</v>
      </c>
      <c r="E156" s="177" t="s">
        <v>1</v>
      </c>
      <c r="F156" s="178" t="s">
        <v>2410</v>
      </c>
      <c r="H156" s="179">
        <v>49.924999999999997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7" t="s">
        <v>179</v>
      </c>
      <c r="AU156" s="177" t="s">
        <v>84</v>
      </c>
      <c r="AV156" s="14" t="s">
        <v>84</v>
      </c>
      <c r="AW156" s="14" t="s">
        <v>31</v>
      </c>
      <c r="AX156" s="14" t="s">
        <v>75</v>
      </c>
      <c r="AY156" s="177" t="s">
        <v>168</v>
      </c>
    </row>
    <row r="157" spans="1:65" s="2" customFormat="1" ht="37.9" customHeight="1">
      <c r="A157" s="33"/>
      <c r="B157" s="149"/>
      <c r="C157" s="150" t="s">
        <v>226</v>
      </c>
      <c r="D157" s="150" t="s">
        <v>170</v>
      </c>
      <c r="E157" s="151" t="s">
        <v>447</v>
      </c>
      <c r="F157" s="152" t="s">
        <v>2287</v>
      </c>
      <c r="G157" s="153" t="s">
        <v>319</v>
      </c>
      <c r="H157" s="154">
        <v>299.55</v>
      </c>
      <c r="I157" s="155"/>
      <c r="J157" s="156">
        <f>ROUND(I157*H157,2)</f>
        <v>0</v>
      </c>
      <c r="K157" s="152" t="s">
        <v>187</v>
      </c>
      <c r="L157" s="34"/>
      <c r="M157" s="157" t="s">
        <v>1</v>
      </c>
      <c r="N157" s="158" t="s">
        <v>40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108</v>
      </c>
      <c r="AT157" s="161" t="s">
        <v>170</v>
      </c>
      <c r="AU157" s="161" t="s">
        <v>84</v>
      </c>
      <c r="AY157" s="18" t="s">
        <v>168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82</v>
      </c>
      <c r="BK157" s="162">
        <f>ROUND(I157*H157,2)</f>
        <v>0</v>
      </c>
      <c r="BL157" s="18" t="s">
        <v>108</v>
      </c>
      <c r="BM157" s="161" t="s">
        <v>2411</v>
      </c>
    </row>
    <row r="158" spans="1:65" s="2" customFormat="1" ht="48.75">
      <c r="A158" s="33"/>
      <c r="B158" s="34"/>
      <c r="C158" s="33"/>
      <c r="D158" s="163" t="s">
        <v>175</v>
      </c>
      <c r="E158" s="33"/>
      <c r="F158" s="164" t="s">
        <v>450</v>
      </c>
      <c r="G158" s="33"/>
      <c r="H158" s="33"/>
      <c r="I158" s="165"/>
      <c r="J158" s="33"/>
      <c r="K158" s="33"/>
      <c r="L158" s="34"/>
      <c r="M158" s="166"/>
      <c r="N158" s="167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175</v>
      </c>
      <c r="AU158" s="18" t="s">
        <v>84</v>
      </c>
    </row>
    <row r="159" spans="1:65" s="14" customFormat="1">
      <c r="B159" s="176"/>
      <c r="D159" s="163" t="s">
        <v>179</v>
      </c>
      <c r="E159" s="177" t="s">
        <v>1</v>
      </c>
      <c r="F159" s="178" t="s">
        <v>2412</v>
      </c>
      <c r="H159" s="179">
        <v>299.55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75</v>
      </c>
      <c r="AY159" s="177" t="s">
        <v>168</v>
      </c>
    </row>
    <row r="160" spans="1:65" s="2" customFormat="1" ht="33" customHeight="1">
      <c r="A160" s="33"/>
      <c r="B160" s="149"/>
      <c r="C160" s="150" t="s">
        <v>244</v>
      </c>
      <c r="D160" s="150" t="s">
        <v>170</v>
      </c>
      <c r="E160" s="151" t="s">
        <v>486</v>
      </c>
      <c r="F160" s="152" t="s">
        <v>487</v>
      </c>
      <c r="G160" s="153" t="s">
        <v>488</v>
      </c>
      <c r="H160" s="154">
        <v>89.864999999999995</v>
      </c>
      <c r="I160" s="155"/>
      <c r="J160" s="156">
        <f>ROUND(I160*H160,2)</f>
        <v>0</v>
      </c>
      <c r="K160" s="152" t="s">
        <v>187</v>
      </c>
      <c r="L160" s="34"/>
      <c r="M160" s="157" t="s">
        <v>1</v>
      </c>
      <c r="N160" s="158" t="s">
        <v>40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108</v>
      </c>
      <c r="AT160" s="161" t="s">
        <v>170</v>
      </c>
      <c r="AU160" s="161" t="s">
        <v>84</v>
      </c>
      <c r="AY160" s="18" t="s">
        <v>168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82</v>
      </c>
      <c r="BK160" s="162">
        <f>ROUND(I160*H160,2)</f>
        <v>0</v>
      </c>
      <c r="BL160" s="18" t="s">
        <v>108</v>
      </c>
      <c r="BM160" s="161" t="s">
        <v>2413</v>
      </c>
    </row>
    <row r="161" spans="1:65" s="2" customFormat="1" ht="29.25">
      <c r="A161" s="33"/>
      <c r="B161" s="34"/>
      <c r="C161" s="33"/>
      <c r="D161" s="163" t="s">
        <v>175</v>
      </c>
      <c r="E161" s="33"/>
      <c r="F161" s="164" t="s">
        <v>490</v>
      </c>
      <c r="G161" s="33"/>
      <c r="H161" s="33"/>
      <c r="I161" s="165"/>
      <c r="J161" s="33"/>
      <c r="K161" s="33"/>
      <c r="L161" s="34"/>
      <c r="M161" s="166"/>
      <c r="N161" s="167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175</v>
      </c>
      <c r="AU161" s="18" t="s">
        <v>84</v>
      </c>
    </row>
    <row r="162" spans="1:65" s="14" customFormat="1">
      <c r="B162" s="176"/>
      <c r="D162" s="163" t="s">
        <v>179</v>
      </c>
      <c r="E162" s="177" t="s">
        <v>1</v>
      </c>
      <c r="F162" s="178" t="s">
        <v>2414</v>
      </c>
      <c r="H162" s="179">
        <v>49.924999999999997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179</v>
      </c>
      <c r="AU162" s="177" t="s">
        <v>84</v>
      </c>
      <c r="AV162" s="14" t="s">
        <v>84</v>
      </c>
      <c r="AW162" s="14" t="s">
        <v>31</v>
      </c>
      <c r="AX162" s="14" t="s">
        <v>75</v>
      </c>
      <c r="AY162" s="177" t="s">
        <v>168</v>
      </c>
    </row>
    <row r="163" spans="1:65" s="14" customFormat="1">
      <c r="B163" s="176"/>
      <c r="D163" s="163" t="s">
        <v>179</v>
      </c>
      <c r="F163" s="178" t="s">
        <v>2415</v>
      </c>
      <c r="H163" s="179">
        <v>89.864999999999995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</v>
      </c>
      <c r="AX163" s="14" t="s">
        <v>82</v>
      </c>
      <c r="AY163" s="177" t="s">
        <v>168</v>
      </c>
    </row>
    <row r="164" spans="1:65" s="2" customFormat="1" ht="24.2" customHeight="1">
      <c r="A164" s="33"/>
      <c r="B164" s="149"/>
      <c r="C164" s="150" t="s">
        <v>251</v>
      </c>
      <c r="D164" s="150" t="s">
        <v>170</v>
      </c>
      <c r="E164" s="151" t="s">
        <v>2416</v>
      </c>
      <c r="F164" s="152" t="s">
        <v>2417</v>
      </c>
      <c r="G164" s="153" t="s">
        <v>173</v>
      </c>
      <c r="H164" s="154">
        <v>116</v>
      </c>
      <c r="I164" s="155"/>
      <c r="J164" s="156">
        <f>ROUND(I164*H164,2)</f>
        <v>0</v>
      </c>
      <c r="K164" s="152" t="s">
        <v>187</v>
      </c>
      <c r="L164" s="34"/>
      <c r="M164" s="157" t="s">
        <v>1</v>
      </c>
      <c r="N164" s="158" t="s">
        <v>40</v>
      </c>
      <c r="O164" s="59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1" t="s">
        <v>108</v>
      </c>
      <c r="AT164" s="161" t="s">
        <v>170</v>
      </c>
      <c r="AU164" s="161" t="s">
        <v>84</v>
      </c>
      <c r="AY164" s="18" t="s">
        <v>168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8" t="s">
        <v>82</v>
      </c>
      <c r="BK164" s="162">
        <f>ROUND(I164*H164,2)</f>
        <v>0</v>
      </c>
      <c r="BL164" s="18" t="s">
        <v>108</v>
      </c>
      <c r="BM164" s="161" t="s">
        <v>2418</v>
      </c>
    </row>
    <row r="165" spans="1:65" s="2" customFormat="1" ht="19.5">
      <c r="A165" s="33"/>
      <c r="B165" s="34"/>
      <c r="C165" s="33"/>
      <c r="D165" s="163" t="s">
        <v>175</v>
      </c>
      <c r="E165" s="33"/>
      <c r="F165" s="164" t="s">
        <v>2419</v>
      </c>
      <c r="G165" s="33"/>
      <c r="H165" s="33"/>
      <c r="I165" s="165"/>
      <c r="J165" s="33"/>
      <c r="K165" s="33"/>
      <c r="L165" s="34"/>
      <c r="M165" s="166"/>
      <c r="N165" s="167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175</v>
      </c>
      <c r="AU165" s="18" t="s">
        <v>84</v>
      </c>
    </row>
    <row r="166" spans="1:65" s="13" customFormat="1">
      <c r="B166" s="169"/>
      <c r="D166" s="163" t="s">
        <v>179</v>
      </c>
      <c r="E166" s="170" t="s">
        <v>1</v>
      </c>
      <c r="F166" s="171" t="s">
        <v>2296</v>
      </c>
      <c r="H166" s="170" t="s">
        <v>1</v>
      </c>
      <c r="I166" s="172"/>
      <c r="L166" s="169"/>
      <c r="M166" s="173"/>
      <c r="N166" s="174"/>
      <c r="O166" s="174"/>
      <c r="P166" s="174"/>
      <c r="Q166" s="174"/>
      <c r="R166" s="174"/>
      <c r="S166" s="174"/>
      <c r="T166" s="175"/>
      <c r="AT166" s="170" t="s">
        <v>179</v>
      </c>
      <c r="AU166" s="170" t="s">
        <v>84</v>
      </c>
      <c r="AV166" s="13" t="s">
        <v>82</v>
      </c>
      <c r="AW166" s="13" t="s">
        <v>31</v>
      </c>
      <c r="AX166" s="13" t="s">
        <v>75</v>
      </c>
      <c r="AY166" s="170" t="s">
        <v>168</v>
      </c>
    </row>
    <row r="167" spans="1:65" s="14" customFormat="1" ht="22.5">
      <c r="B167" s="176"/>
      <c r="D167" s="163" t="s">
        <v>179</v>
      </c>
      <c r="E167" s="177" t="s">
        <v>1</v>
      </c>
      <c r="F167" s="178" t="s">
        <v>2420</v>
      </c>
      <c r="H167" s="179">
        <v>116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179</v>
      </c>
      <c r="AU167" s="177" t="s">
        <v>84</v>
      </c>
      <c r="AV167" s="14" t="s">
        <v>84</v>
      </c>
      <c r="AW167" s="14" t="s">
        <v>31</v>
      </c>
      <c r="AX167" s="14" t="s">
        <v>75</v>
      </c>
      <c r="AY167" s="177" t="s">
        <v>168</v>
      </c>
    </row>
    <row r="168" spans="1:65" s="2" customFormat="1" ht="16.5" customHeight="1">
      <c r="A168" s="33"/>
      <c r="B168" s="149"/>
      <c r="C168" s="200" t="s">
        <v>259</v>
      </c>
      <c r="D168" s="200" t="s">
        <v>523</v>
      </c>
      <c r="E168" s="201" t="s">
        <v>2421</v>
      </c>
      <c r="F168" s="202" t="s">
        <v>2422</v>
      </c>
      <c r="G168" s="203" t="s">
        <v>488</v>
      </c>
      <c r="H168" s="204">
        <v>31.32</v>
      </c>
      <c r="I168" s="205"/>
      <c r="J168" s="206">
        <f>ROUND(I168*H168,2)</f>
        <v>0</v>
      </c>
      <c r="K168" s="202" t="s">
        <v>187</v>
      </c>
      <c r="L168" s="207"/>
      <c r="M168" s="208" t="s">
        <v>1</v>
      </c>
      <c r="N168" s="209" t="s">
        <v>40</v>
      </c>
      <c r="O168" s="59"/>
      <c r="P168" s="159">
        <f>O168*H168</f>
        <v>0</v>
      </c>
      <c r="Q168" s="159">
        <v>1</v>
      </c>
      <c r="R168" s="159">
        <f>Q168*H168</f>
        <v>31.32</v>
      </c>
      <c r="S168" s="159">
        <v>0</v>
      </c>
      <c r="T168" s="160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1" t="s">
        <v>244</v>
      </c>
      <c r="AT168" s="161" t="s">
        <v>523</v>
      </c>
      <c r="AU168" s="161" t="s">
        <v>84</v>
      </c>
      <c r="AY168" s="18" t="s">
        <v>168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8" t="s">
        <v>82</v>
      </c>
      <c r="BK168" s="162">
        <f>ROUND(I168*H168,2)</f>
        <v>0</v>
      </c>
      <c r="BL168" s="18" t="s">
        <v>108</v>
      </c>
      <c r="BM168" s="161" t="s">
        <v>2423</v>
      </c>
    </row>
    <row r="169" spans="1:65" s="2" customFormat="1">
      <c r="A169" s="33"/>
      <c r="B169" s="34"/>
      <c r="C169" s="33"/>
      <c r="D169" s="163" t="s">
        <v>175</v>
      </c>
      <c r="E169" s="33"/>
      <c r="F169" s="164" t="s">
        <v>2422</v>
      </c>
      <c r="G169" s="33"/>
      <c r="H169" s="33"/>
      <c r="I169" s="165"/>
      <c r="J169" s="33"/>
      <c r="K169" s="33"/>
      <c r="L169" s="34"/>
      <c r="M169" s="166"/>
      <c r="N169" s="167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175</v>
      </c>
      <c r="AU169" s="18" t="s">
        <v>84</v>
      </c>
    </row>
    <row r="170" spans="1:65" s="14" customFormat="1">
      <c r="B170" s="176"/>
      <c r="D170" s="163" t="s">
        <v>179</v>
      </c>
      <c r="E170" s="177" t="s">
        <v>1</v>
      </c>
      <c r="F170" s="178" t="s">
        <v>2424</v>
      </c>
      <c r="H170" s="179">
        <v>31.32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179</v>
      </c>
      <c r="AU170" s="177" t="s">
        <v>84</v>
      </c>
      <c r="AV170" s="14" t="s">
        <v>84</v>
      </c>
      <c r="AW170" s="14" t="s">
        <v>31</v>
      </c>
      <c r="AX170" s="14" t="s">
        <v>75</v>
      </c>
      <c r="AY170" s="177" t="s">
        <v>168</v>
      </c>
    </row>
    <row r="171" spans="1:65" s="2" customFormat="1" ht="66.75" customHeight="1">
      <c r="A171" s="33"/>
      <c r="B171" s="149"/>
      <c r="C171" s="150" t="s">
        <v>266</v>
      </c>
      <c r="D171" s="150" t="s">
        <v>170</v>
      </c>
      <c r="E171" s="151" t="s">
        <v>2425</v>
      </c>
      <c r="F171" s="152" t="s">
        <v>2426</v>
      </c>
      <c r="G171" s="153" t="s">
        <v>173</v>
      </c>
      <c r="H171" s="154">
        <v>116</v>
      </c>
      <c r="I171" s="155"/>
      <c r="J171" s="156">
        <f>ROUND(I171*H171,2)</f>
        <v>0</v>
      </c>
      <c r="K171" s="152" t="s">
        <v>1</v>
      </c>
      <c r="L171" s="34"/>
      <c r="M171" s="157" t="s">
        <v>1</v>
      </c>
      <c r="N171" s="158" t="s">
        <v>40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108</v>
      </c>
      <c r="AT171" s="161" t="s">
        <v>170</v>
      </c>
      <c r="AU171" s="161" t="s">
        <v>84</v>
      </c>
      <c r="AY171" s="18" t="s">
        <v>168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82</v>
      </c>
      <c r="BK171" s="162">
        <f>ROUND(I171*H171,2)</f>
        <v>0</v>
      </c>
      <c r="BL171" s="18" t="s">
        <v>108</v>
      </c>
      <c r="BM171" s="161" t="s">
        <v>2427</v>
      </c>
    </row>
    <row r="172" spans="1:65" s="2" customFormat="1" ht="48.75">
      <c r="A172" s="33"/>
      <c r="B172" s="34"/>
      <c r="C172" s="33"/>
      <c r="D172" s="163" t="s">
        <v>175</v>
      </c>
      <c r="E172" s="33"/>
      <c r="F172" s="164" t="s">
        <v>2426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175</v>
      </c>
      <c r="AU172" s="18" t="s">
        <v>84</v>
      </c>
    </row>
    <row r="173" spans="1:65" s="13" customFormat="1">
      <c r="B173" s="169"/>
      <c r="D173" s="163" t="s">
        <v>179</v>
      </c>
      <c r="E173" s="170" t="s">
        <v>1</v>
      </c>
      <c r="F173" s="171" t="s">
        <v>2296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4" customFormat="1" ht="22.5">
      <c r="B174" s="176"/>
      <c r="D174" s="163" t="s">
        <v>179</v>
      </c>
      <c r="E174" s="177" t="s">
        <v>1</v>
      </c>
      <c r="F174" s="178" t="s">
        <v>2428</v>
      </c>
      <c r="H174" s="179">
        <v>116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179</v>
      </c>
      <c r="AU174" s="177" t="s">
        <v>84</v>
      </c>
      <c r="AV174" s="14" t="s">
        <v>84</v>
      </c>
      <c r="AW174" s="14" t="s">
        <v>31</v>
      </c>
      <c r="AX174" s="14" t="s">
        <v>75</v>
      </c>
      <c r="AY174" s="177" t="s">
        <v>168</v>
      </c>
    </row>
    <row r="175" spans="1:65" s="2" customFormat="1" ht="16.5" customHeight="1">
      <c r="A175" s="33"/>
      <c r="B175" s="149"/>
      <c r="C175" s="200" t="s">
        <v>274</v>
      </c>
      <c r="D175" s="200" t="s">
        <v>523</v>
      </c>
      <c r="E175" s="201" t="s">
        <v>2429</v>
      </c>
      <c r="F175" s="202" t="s">
        <v>2430</v>
      </c>
      <c r="G175" s="203" t="s">
        <v>2431</v>
      </c>
      <c r="H175" s="204">
        <v>2.9</v>
      </c>
      <c r="I175" s="205"/>
      <c r="J175" s="206">
        <f>ROUND(I175*H175,2)</f>
        <v>0</v>
      </c>
      <c r="K175" s="202" t="s">
        <v>187</v>
      </c>
      <c r="L175" s="207"/>
      <c r="M175" s="208" t="s">
        <v>1</v>
      </c>
      <c r="N175" s="209" t="s">
        <v>40</v>
      </c>
      <c r="O175" s="59"/>
      <c r="P175" s="159">
        <f>O175*H175</f>
        <v>0</v>
      </c>
      <c r="Q175" s="159">
        <v>1E-3</v>
      </c>
      <c r="R175" s="159">
        <f>Q175*H175</f>
        <v>2.8999999999999998E-3</v>
      </c>
      <c r="S175" s="159">
        <v>0</v>
      </c>
      <c r="T175" s="16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244</v>
      </c>
      <c r="AT175" s="161" t="s">
        <v>523</v>
      </c>
      <c r="AU175" s="161" t="s">
        <v>84</v>
      </c>
      <c r="AY175" s="18" t="s">
        <v>168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8" t="s">
        <v>82</v>
      </c>
      <c r="BK175" s="162">
        <f>ROUND(I175*H175,2)</f>
        <v>0</v>
      </c>
      <c r="BL175" s="18" t="s">
        <v>108</v>
      </c>
      <c r="BM175" s="161" t="s">
        <v>2432</v>
      </c>
    </row>
    <row r="176" spans="1:65" s="2" customFormat="1">
      <c r="A176" s="33"/>
      <c r="B176" s="34"/>
      <c r="C176" s="33"/>
      <c r="D176" s="163" t="s">
        <v>175</v>
      </c>
      <c r="E176" s="33"/>
      <c r="F176" s="164" t="s">
        <v>2430</v>
      </c>
      <c r="G176" s="33"/>
      <c r="H176" s="33"/>
      <c r="I176" s="165"/>
      <c r="J176" s="33"/>
      <c r="K176" s="33"/>
      <c r="L176" s="34"/>
      <c r="M176" s="166"/>
      <c r="N176" s="167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175</v>
      </c>
      <c r="AU176" s="18" t="s">
        <v>84</v>
      </c>
    </row>
    <row r="177" spans="1:65" s="14" customFormat="1">
      <c r="B177" s="176"/>
      <c r="D177" s="163" t="s">
        <v>179</v>
      </c>
      <c r="F177" s="178" t="s">
        <v>2433</v>
      </c>
      <c r="H177" s="179">
        <v>2.9</v>
      </c>
      <c r="I177" s="180"/>
      <c r="L177" s="176"/>
      <c r="M177" s="181"/>
      <c r="N177" s="182"/>
      <c r="O177" s="182"/>
      <c r="P177" s="182"/>
      <c r="Q177" s="182"/>
      <c r="R177" s="182"/>
      <c r="S177" s="182"/>
      <c r="T177" s="183"/>
      <c r="AT177" s="177" t="s">
        <v>179</v>
      </c>
      <c r="AU177" s="177" t="s">
        <v>84</v>
      </c>
      <c r="AV177" s="14" t="s">
        <v>84</v>
      </c>
      <c r="AW177" s="14" t="s">
        <v>3</v>
      </c>
      <c r="AX177" s="14" t="s">
        <v>82</v>
      </c>
      <c r="AY177" s="177" t="s">
        <v>168</v>
      </c>
    </row>
    <row r="178" spans="1:65" s="2" customFormat="1" ht="24.2" customHeight="1">
      <c r="A178" s="33"/>
      <c r="B178" s="149"/>
      <c r="C178" s="150" t="s">
        <v>282</v>
      </c>
      <c r="D178" s="150" t="s">
        <v>170</v>
      </c>
      <c r="E178" s="151" t="s">
        <v>2434</v>
      </c>
      <c r="F178" s="152" t="s">
        <v>2435</v>
      </c>
      <c r="G178" s="153" t="s">
        <v>173</v>
      </c>
      <c r="H178" s="154">
        <v>34.6</v>
      </c>
      <c r="I178" s="155"/>
      <c r="J178" s="156">
        <f>ROUND(I178*H178,2)</f>
        <v>0</v>
      </c>
      <c r="K178" s="152" t="s">
        <v>187</v>
      </c>
      <c r="L178" s="34"/>
      <c r="M178" s="157" t="s">
        <v>1</v>
      </c>
      <c r="N178" s="158" t="s">
        <v>40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108</v>
      </c>
      <c r="AT178" s="161" t="s">
        <v>170</v>
      </c>
      <c r="AU178" s="161" t="s">
        <v>84</v>
      </c>
      <c r="AY178" s="18" t="s">
        <v>168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82</v>
      </c>
      <c r="BK178" s="162">
        <f>ROUND(I178*H178,2)</f>
        <v>0</v>
      </c>
      <c r="BL178" s="18" t="s">
        <v>108</v>
      </c>
      <c r="BM178" s="161" t="s">
        <v>2436</v>
      </c>
    </row>
    <row r="179" spans="1:65" s="2" customFormat="1" ht="19.5">
      <c r="A179" s="33"/>
      <c r="B179" s="34"/>
      <c r="C179" s="33"/>
      <c r="D179" s="163" t="s">
        <v>175</v>
      </c>
      <c r="E179" s="33"/>
      <c r="F179" s="164" t="s">
        <v>2437</v>
      </c>
      <c r="G179" s="33"/>
      <c r="H179" s="33"/>
      <c r="I179" s="165"/>
      <c r="J179" s="33"/>
      <c r="K179" s="33"/>
      <c r="L179" s="34"/>
      <c r="M179" s="166"/>
      <c r="N179" s="167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175</v>
      </c>
      <c r="AU179" s="18" t="s">
        <v>84</v>
      </c>
    </row>
    <row r="180" spans="1:65" s="13" customFormat="1">
      <c r="B180" s="169"/>
      <c r="D180" s="163" t="s">
        <v>179</v>
      </c>
      <c r="E180" s="170" t="s">
        <v>1</v>
      </c>
      <c r="F180" s="171" t="s">
        <v>2296</v>
      </c>
      <c r="H180" s="170" t="s">
        <v>1</v>
      </c>
      <c r="I180" s="172"/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179</v>
      </c>
      <c r="AU180" s="170" t="s">
        <v>84</v>
      </c>
      <c r="AV180" s="13" t="s">
        <v>82</v>
      </c>
      <c r="AW180" s="13" t="s">
        <v>31</v>
      </c>
      <c r="AX180" s="13" t="s">
        <v>75</v>
      </c>
      <c r="AY180" s="170" t="s">
        <v>168</v>
      </c>
    </row>
    <row r="181" spans="1:65" s="14" customFormat="1" ht="33.75">
      <c r="B181" s="176"/>
      <c r="D181" s="163" t="s">
        <v>179</v>
      </c>
      <c r="E181" s="177" t="s">
        <v>1</v>
      </c>
      <c r="F181" s="178" t="s">
        <v>2438</v>
      </c>
      <c r="H181" s="179">
        <v>34.6</v>
      </c>
      <c r="I181" s="180"/>
      <c r="L181" s="176"/>
      <c r="M181" s="181"/>
      <c r="N181" s="182"/>
      <c r="O181" s="182"/>
      <c r="P181" s="182"/>
      <c r="Q181" s="182"/>
      <c r="R181" s="182"/>
      <c r="S181" s="182"/>
      <c r="T181" s="183"/>
      <c r="AT181" s="177" t="s">
        <v>179</v>
      </c>
      <c r="AU181" s="177" t="s">
        <v>84</v>
      </c>
      <c r="AV181" s="14" t="s">
        <v>84</v>
      </c>
      <c r="AW181" s="14" t="s">
        <v>31</v>
      </c>
      <c r="AX181" s="14" t="s">
        <v>75</v>
      </c>
      <c r="AY181" s="177" t="s">
        <v>168</v>
      </c>
    </row>
    <row r="182" spans="1:65" s="12" customFormat="1" ht="22.9" customHeight="1">
      <c r="B182" s="136"/>
      <c r="D182" s="137" t="s">
        <v>74</v>
      </c>
      <c r="E182" s="147" t="s">
        <v>217</v>
      </c>
      <c r="F182" s="147" t="s">
        <v>711</v>
      </c>
      <c r="I182" s="139"/>
      <c r="J182" s="148">
        <f>BK182</f>
        <v>0</v>
      </c>
      <c r="L182" s="136"/>
      <c r="M182" s="141"/>
      <c r="N182" s="142"/>
      <c r="O182" s="142"/>
      <c r="P182" s="143">
        <f>SUM(P183:P219)</f>
        <v>0</v>
      </c>
      <c r="Q182" s="142"/>
      <c r="R182" s="143">
        <f>SUM(R183:R219)</f>
        <v>10.044</v>
      </c>
      <c r="S182" s="142"/>
      <c r="T182" s="144">
        <f>SUM(T183:T219)</f>
        <v>0</v>
      </c>
      <c r="AR182" s="137" t="s">
        <v>82</v>
      </c>
      <c r="AT182" s="145" t="s">
        <v>74</v>
      </c>
      <c r="AU182" s="145" t="s">
        <v>82</v>
      </c>
      <c r="AY182" s="137" t="s">
        <v>168</v>
      </c>
      <c r="BK182" s="146">
        <f>SUM(BK183:BK219)</f>
        <v>0</v>
      </c>
    </row>
    <row r="183" spans="1:65" s="2" customFormat="1" ht="37.9" customHeight="1">
      <c r="A183" s="33"/>
      <c r="B183" s="149"/>
      <c r="C183" s="150" t="s">
        <v>288</v>
      </c>
      <c r="D183" s="150" t="s">
        <v>170</v>
      </c>
      <c r="E183" s="151" t="s">
        <v>2292</v>
      </c>
      <c r="F183" s="152" t="s">
        <v>2293</v>
      </c>
      <c r="G183" s="153" t="s">
        <v>173</v>
      </c>
      <c r="H183" s="154">
        <v>860.83399999999995</v>
      </c>
      <c r="I183" s="155"/>
      <c r="J183" s="156">
        <f>ROUND(I183*H183,2)</f>
        <v>0</v>
      </c>
      <c r="K183" s="152" t="s">
        <v>187</v>
      </c>
      <c r="L183" s="34"/>
      <c r="M183" s="157" t="s">
        <v>1</v>
      </c>
      <c r="N183" s="158" t="s">
        <v>40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108</v>
      </c>
      <c r="AT183" s="161" t="s">
        <v>170</v>
      </c>
      <c r="AU183" s="161" t="s">
        <v>84</v>
      </c>
      <c r="AY183" s="18" t="s">
        <v>168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82</v>
      </c>
      <c r="BK183" s="162">
        <f>ROUND(I183*H183,2)</f>
        <v>0</v>
      </c>
      <c r="BL183" s="18" t="s">
        <v>108</v>
      </c>
      <c r="BM183" s="161" t="s">
        <v>2439</v>
      </c>
    </row>
    <row r="184" spans="1:65" s="2" customFormat="1" ht="29.25">
      <c r="A184" s="33"/>
      <c r="B184" s="34"/>
      <c r="C184" s="33"/>
      <c r="D184" s="163" t="s">
        <v>175</v>
      </c>
      <c r="E184" s="33"/>
      <c r="F184" s="164" t="s">
        <v>2295</v>
      </c>
      <c r="G184" s="33"/>
      <c r="H184" s="33"/>
      <c r="I184" s="165"/>
      <c r="J184" s="33"/>
      <c r="K184" s="33"/>
      <c r="L184" s="34"/>
      <c r="M184" s="166"/>
      <c r="N184" s="167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175</v>
      </c>
      <c r="AU184" s="18" t="s">
        <v>84</v>
      </c>
    </row>
    <row r="185" spans="1:65" s="2" customFormat="1" ht="19.5">
      <c r="A185" s="33"/>
      <c r="B185" s="34"/>
      <c r="C185" s="33"/>
      <c r="D185" s="163" t="s">
        <v>177</v>
      </c>
      <c r="E185" s="33"/>
      <c r="F185" s="168" t="s">
        <v>2440</v>
      </c>
      <c r="G185" s="33"/>
      <c r="H185" s="33"/>
      <c r="I185" s="165"/>
      <c r="J185" s="33"/>
      <c r="K185" s="33"/>
      <c r="L185" s="34"/>
      <c r="M185" s="166"/>
      <c r="N185" s="167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177</v>
      </c>
      <c r="AU185" s="18" t="s">
        <v>84</v>
      </c>
    </row>
    <row r="186" spans="1:65" s="13" customFormat="1">
      <c r="B186" s="169"/>
      <c r="D186" s="163" t="s">
        <v>179</v>
      </c>
      <c r="E186" s="170" t="s">
        <v>1</v>
      </c>
      <c r="F186" s="171" t="s">
        <v>2296</v>
      </c>
      <c r="H186" s="170" t="s">
        <v>1</v>
      </c>
      <c r="I186" s="172"/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179</v>
      </c>
      <c r="AU186" s="170" t="s">
        <v>84</v>
      </c>
      <c r="AV186" s="13" t="s">
        <v>82</v>
      </c>
      <c r="AW186" s="13" t="s">
        <v>31</v>
      </c>
      <c r="AX186" s="13" t="s">
        <v>75</v>
      </c>
      <c r="AY186" s="170" t="s">
        <v>168</v>
      </c>
    </row>
    <row r="187" spans="1:65" s="13" customFormat="1" ht="22.5">
      <c r="B187" s="169"/>
      <c r="D187" s="163" t="s">
        <v>179</v>
      </c>
      <c r="E187" s="170" t="s">
        <v>1</v>
      </c>
      <c r="F187" s="171" t="s">
        <v>2297</v>
      </c>
      <c r="H187" s="170" t="s">
        <v>1</v>
      </c>
      <c r="I187" s="172"/>
      <c r="L187" s="169"/>
      <c r="M187" s="173"/>
      <c r="N187" s="174"/>
      <c r="O187" s="174"/>
      <c r="P187" s="174"/>
      <c r="Q187" s="174"/>
      <c r="R187" s="174"/>
      <c r="S187" s="174"/>
      <c r="T187" s="175"/>
      <c r="AT187" s="170" t="s">
        <v>179</v>
      </c>
      <c r="AU187" s="170" t="s">
        <v>84</v>
      </c>
      <c r="AV187" s="13" t="s">
        <v>82</v>
      </c>
      <c r="AW187" s="13" t="s">
        <v>31</v>
      </c>
      <c r="AX187" s="13" t="s">
        <v>75</v>
      </c>
      <c r="AY187" s="170" t="s">
        <v>168</v>
      </c>
    </row>
    <row r="188" spans="1:65" s="14" customFormat="1">
      <c r="B188" s="176"/>
      <c r="D188" s="163" t="s">
        <v>179</v>
      </c>
      <c r="E188" s="177" t="s">
        <v>1</v>
      </c>
      <c r="F188" s="178" t="s">
        <v>2441</v>
      </c>
      <c r="H188" s="179">
        <v>860.83399999999995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2" customFormat="1" ht="37.9" customHeight="1">
      <c r="A189" s="33"/>
      <c r="B189" s="149"/>
      <c r="C189" s="150" t="s">
        <v>8</v>
      </c>
      <c r="D189" s="150" t="s">
        <v>170</v>
      </c>
      <c r="E189" s="151" t="s">
        <v>2299</v>
      </c>
      <c r="F189" s="152" t="s">
        <v>2300</v>
      </c>
      <c r="G189" s="153" t="s">
        <v>173</v>
      </c>
      <c r="H189" s="154">
        <v>860.83399999999995</v>
      </c>
      <c r="I189" s="155"/>
      <c r="J189" s="156">
        <f>ROUND(I189*H189,2)</f>
        <v>0</v>
      </c>
      <c r="K189" s="152" t="s">
        <v>187</v>
      </c>
      <c r="L189" s="34"/>
      <c r="M189" s="157" t="s">
        <v>1</v>
      </c>
      <c r="N189" s="158" t="s">
        <v>40</v>
      </c>
      <c r="O189" s="59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1" t="s">
        <v>108</v>
      </c>
      <c r="AT189" s="161" t="s">
        <v>170</v>
      </c>
      <c r="AU189" s="161" t="s">
        <v>84</v>
      </c>
      <c r="AY189" s="18" t="s">
        <v>168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8" t="s">
        <v>82</v>
      </c>
      <c r="BK189" s="162">
        <f>ROUND(I189*H189,2)</f>
        <v>0</v>
      </c>
      <c r="BL189" s="18" t="s">
        <v>108</v>
      </c>
      <c r="BM189" s="161" t="s">
        <v>2442</v>
      </c>
    </row>
    <row r="190" spans="1:65" s="2" customFormat="1" ht="39">
      <c r="A190" s="33"/>
      <c r="B190" s="34"/>
      <c r="C190" s="33"/>
      <c r="D190" s="163" t="s">
        <v>175</v>
      </c>
      <c r="E190" s="33"/>
      <c r="F190" s="164" t="s">
        <v>2302</v>
      </c>
      <c r="G190" s="33"/>
      <c r="H190" s="33"/>
      <c r="I190" s="165"/>
      <c r="J190" s="33"/>
      <c r="K190" s="33"/>
      <c r="L190" s="34"/>
      <c r="M190" s="166"/>
      <c r="N190" s="167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175</v>
      </c>
      <c r="AU190" s="18" t="s">
        <v>84</v>
      </c>
    </row>
    <row r="191" spans="1:65" s="2" customFormat="1" ht="19.5">
      <c r="A191" s="33"/>
      <c r="B191" s="34"/>
      <c r="C191" s="33"/>
      <c r="D191" s="163" t="s">
        <v>177</v>
      </c>
      <c r="E191" s="33"/>
      <c r="F191" s="168" t="s">
        <v>2440</v>
      </c>
      <c r="G191" s="33"/>
      <c r="H191" s="33"/>
      <c r="I191" s="165"/>
      <c r="J191" s="33"/>
      <c r="K191" s="33"/>
      <c r="L191" s="34"/>
      <c r="M191" s="166"/>
      <c r="N191" s="167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177</v>
      </c>
      <c r="AU191" s="18" t="s">
        <v>84</v>
      </c>
    </row>
    <row r="192" spans="1:65" s="13" customFormat="1">
      <c r="B192" s="169"/>
      <c r="D192" s="163" t="s">
        <v>179</v>
      </c>
      <c r="E192" s="170" t="s">
        <v>1</v>
      </c>
      <c r="F192" s="171" t="s">
        <v>2296</v>
      </c>
      <c r="H192" s="170" t="s">
        <v>1</v>
      </c>
      <c r="I192" s="172"/>
      <c r="L192" s="169"/>
      <c r="M192" s="173"/>
      <c r="N192" s="174"/>
      <c r="O192" s="174"/>
      <c r="P192" s="174"/>
      <c r="Q192" s="174"/>
      <c r="R192" s="174"/>
      <c r="S192" s="174"/>
      <c r="T192" s="175"/>
      <c r="AT192" s="170" t="s">
        <v>179</v>
      </c>
      <c r="AU192" s="170" t="s">
        <v>84</v>
      </c>
      <c r="AV192" s="13" t="s">
        <v>82</v>
      </c>
      <c r="AW192" s="13" t="s">
        <v>31</v>
      </c>
      <c r="AX192" s="13" t="s">
        <v>75</v>
      </c>
      <c r="AY192" s="170" t="s">
        <v>168</v>
      </c>
    </row>
    <row r="193" spans="1:65" s="13" customFormat="1" ht="22.5">
      <c r="B193" s="169"/>
      <c r="D193" s="163" t="s">
        <v>179</v>
      </c>
      <c r="E193" s="170" t="s">
        <v>1</v>
      </c>
      <c r="F193" s="171" t="s">
        <v>2297</v>
      </c>
      <c r="H193" s="170" t="s">
        <v>1</v>
      </c>
      <c r="I193" s="172"/>
      <c r="L193" s="169"/>
      <c r="M193" s="173"/>
      <c r="N193" s="174"/>
      <c r="O193" s="174"/>
      <c r="P193" s="174"/>
      <c r="Q193" s="174"/>
      <c r="R193" s="174"/>
      <c r="S193" s="174"/>
      <c r="T193" s="175"/>
      <c r="AT193" s="170" t="s">
        <v>179</v>
      </c>
      <c r="AU193" s="170" t="s">
        <v>84</v>
      </c>
      <c r="AV193" s="13" t="s">
        <v>82</v>
      </c>
      <c r="AW193" s="13" t="s">
        <v>31</v>
      </c>
      <c r="AX193" s="13" t="s">
        <v>75</v>
      </c>
      <c r="AY193" s="170" t="s">
        <v>168</v>
      </c>
    </row>
    <row r="194" spans="1:65" s="14" customFormat="1">
      <c r="B194" s="176"/>
      <c r="D194" s="163" t="s">
        <v>179</v>
      </c>
      <c r="E194" s="177" t="s">
        <v>1</v>
      </c>
      <c r="F194" s="178" t="s">
        <v>2443</v>
      </c>
      <c r="H194" s="179">
        <v>860.83399999999995</v>
      </c>
      <c r="I194" s="180"/>
      <c r="L194" s="176"/>
      <c r="M194" s="181"/>
      <c r="N194" s="182"/>
      <c r="O194" s="182"/>
      <c r="P194" s="182"/>
      <c r="Q194" s="182"/>
      <c r="R194" s="182"/>
      <c r="S194" s="182"/>
      <c r="T194" s="183"/>
      <c r="AT194" s="177" t="s">
        <v>179</v>
      </c>
      <c r="AU194" s="177" t="s">
        <v>84</v>
      </c>
      <c r="AV194" s="14" t="s">
        <v>84</v>
      </c>
      <c r="AW194" s="14" t="s">
        <v>31</v>
      </c>
      <c r="AX194" s="14" t="s">
        <v>75</v>
      </c>
      <c r="AY194" s="177" t="s">
        <v>168</v>
      </c>
    </row>
    <row r="195" spans="1:65" s="2" customFormat="1" ht="21.75" customHeight="1">
      <c r="A195" s="33"/>
      <c r="B195" s="149"/>
      <c r="C195" s="200" t="s">
        <v>303</v>
      </c>
      <c r="D195" s="200" t="s">
        <v>523</v>
      </c>
      <c r="E195" s="201" t="s">
        <v>2304</v>
      </c>
      <c r="F195" s="202" t="s">
        <v>2305</v>
      </c>
      <c r="G195" s="203" t="s">
        <v>488</v>
      </c>
      <c r="H195" s="204">
        <v>10.003</v>
      </c>
      <c r="I195" s="205"/>
      <c r="J195" s="206">
        <f>ROUND(I195*H195,2)</f>
        <v>0</v>
      </c>
      <c r="K195" s="202" t="s">
        <v>1011</v>
      </c>
      <c r="L195" s="207"/>
      <c r="M195" s="208" t="s">
        <v>1</v>
      </c>
      <c r="N195" s="209" t="s">
        <v>40</v>
      </c>
      <c r="O195" s="59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1" t="s">
        <v>244</v>
      </c>
      <c r="AT195" s="161" t="s">
        <v>523</v>
      </c>
      <c r="AU195" s="161" t="s">
        <v>84</v>
      </c>
      <c r="AY195" s="18" t="s">
        <v>168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8" t="s">
        <v>82</v>
      </c>
      <c r="BK195" s="162">
        <f>ROUND(I195*H195,2)</f>
        <v>0</v>
      </c>
      <c r="BL195" s="18" t="s">
        <v>108</v>
      </c>
      <c r="BM195" s="161" t="s">
        <v>2444</v>
      </c>
    </row>
    <row r="196" spans="1:65" s="2" customFormat="1">
      <c r="A196" s="33"/>
      <c r="B196" s="34"/>
      <c r="C196" s="33"/>
      <c r="D196" s="163" t="s">
        <v>175</v>
      </c>
      <c r="E196" s="33"/>
      <c r="F196" s="164" t="s">
        <v>2305</v>
      </c>
      <c r="G196" s="33"/>
      <c r="H196" s="33"/>
      <c r="I196" s="165"/>
      <c r="J196" s="33"/>
      <c r="K196" s="33"/>
      <c r="L196" s="34"/>
      <c r="M196" s="166"/>
      <c r="N196" s="167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175</v>
      </c>
      <c r="AU196" s="18" t="s">
        <v>84</v>
      </c>
    </row>
    <row r="197" spans="1:65" s="2" customFormat="1" ht="29.25">
      <c r="A197" s="33"/>
      <c r="B197" s="34"/>
      <c r="C197" s="33"/>
      <c r="D197" s="163" t="s">
        <v>177</v>
      </c>
      <c r="E197" s="33"/>
      <c r="F197" s="168" t="s">
        <v>2307</v>
      </c>
      <c r="G197" s="33"/>
      <c r="H197" s="33"/>
      <c r="I197" s="165"/>
      <c r="J197" s="33"/>
      <c r="K197" s="33"/>
      <c r="L197" s="34"/>
      <c r="M197" s="166"/>
      <c r="N197" s="16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177</v>
      </c>
      <c r="AU197" s="18" t="s">
        <v>84</v>
      </c>
    </row>
    <row r="198" spans="1:65" s="14" customFormat="1" ht="33.75">
      <c r="B198" s="176"/>
      <c r="D198" s="163" t="s">
        <v>179</v>
      </c>
      <c r="E198" s="177" t="s">
        <v>1</v>
      </c>
      <c r="F198" s="178" t="s">
        <v>2445</v>
      </c>
      <c r="H198" s="179">
        <v>10.003</v>
      </c>
      <c r="I198" s="180"/>
      <c r="L198" s="176"/>
      <c r="M198" s="181"/>
      <c r="N198" s="182"/>
      <c r="O198" s="182"/>
      <c r="P198" s="182"/>
      <c r="Q198" s="182"/>
      <c r="R198" s="182"/>
      <c r="S198" s="182"/>
      <c r="T198" s="183"/>
      <c r="AT198" s="177" t="s">
        <v>179</v>
      </c>
      <c r="AU198" s="177" t="s">
        <v>84</v>
      </c>
      <c r="AV198" s="14" t="s">
        <v>84</v>
      </c>
      <c r="AW198" s="14" t="s">
        <v>31</v>
      </c>
      <c r="AX198" s="14" t="s">
        <v>75</v>
      </c>
      <c r="AY198" s="177" t="s">
        <v>168</v>
      </c>
    </row>
    <row r="199" spans="1:65" s="2" customFormat="1" ht="16.5" customHeight="1">
      <c r="A199" s="33"/>
      <c r="B199" s="149"/>
      <c r="C199" s="200" t="s">
        <v>316</v>
      </c>
      <c r="D199" s="200" t="s">
        <v>523</v>
      </c>
      <c r="E199" s="201" t="s">
        <v>2309</v>
      </c>
      <c r="F199" s="202" t="s">
        <v>2310</v>
      </c>
      <c r="G199" s="203" t="s">
        <v>488</v>
      </c>
      <c r="H199" s="204">
        <v>15.994</v>
      </c>
      <c r="I199" s="205"/>
      <c r="J199" s="206">
        <f>ROUND(I199*H199,2)</f>
        <v>0</v>
      </c>
      <c r="K199" s="202" t="s">
        <v>1011</v>
      </c>
      <c r="L199" s="207"/>
      <c r="M199" s="208" t="s">
        <v>1</v>
      </c>
      <c r="N199" s="209" t="s">
        <v>40</v>
      </c>
      <c r="O199" s="59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1" t="s">
        <v>244</v>
      </c>
      <c r="AT199" s="161" t="s">
        <v>523</v>
      </c>
      <c r="AU199" s="161" t="s">
        <v>84</v>
      </c>
      <c r="AY199" s="18" t="s">
        <v>168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8" t="s">
        <v>82</v>
      </c>
      <c r="BK199" s="162">
        <f>ROUND(I199*H199,2)</f>
        <v>0</v>
      </c>
      <c r="BL199" s="18" t="s">
        <v>108</v>
      </c>
      <c r="BM199" s="161" t="s">
        <v>2446</v>
      </c>
    </row>
    <row r="200" spans="1:65" s="2" customFormat="1">
      <c r="A200" s="33"/>
      <c r="B200" s="34"/>
      <c r="C200" s="33"/>
      <c r="D200" s="163" t="s">
        <v>175</v>
      </c>
      <c r="E200" s="33"/>
      <c r="F200" s="164" t="s">
        <v>2310</v>
      </c>
      <c r="G200" s="33"/>
      <c r="H200" s="33"/>
      <c r="I200" s="165"/>
      <c r="J200" s="33"/>
      <c r="K200" s="33"/>
      <c r="L200" s="34"/>
      <c r="M200" s="166"/>
      <c r="N200" s="167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175</v>
      </c>
      <c r="AU200" s="18" t="s">
        <v>84</v>
      </c>
    </row>
    <row r="201" spans="1:65" s="2" customFormat="1" ht="29.25">
      <c r="A201" s="33"/>
      <c r="B201" s="34"/>
      <c r="C201" s="33"/>
      <c r="D201" s="163" t="s">
        <v>177</v>
      </c>
      <c r="E201" s="33"/>
      <c r="F201" s="168" t="s">
        <v>2307</v>
      </c>
      <c r="G201" s="33"/>
      <c r="H201" s="33"/>
      <c r="I201" s="165"/>
      <c r="J201" s="33"/>
      <c r="K201" s="33"/>
      <c r="L201" s="34"/>
      <c r="M201" s="166"/>
      <c r="N201" s="167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177</v>
      </c>
      <c r="AU201" s="18" t="s">
        <v>84</v>
      </c>
    </row>
    <row r="202" spans="1:65" s="14" customFormat="1" ht="33.75">
      <c r="B202" s="176"/>
      <c r="D202" s="163" t="s">
        <v>179</v>
      </c>
      <c r="E202" s="177" t="s">
        <v>1</v>
      </c>
      <c r="F202" s="178" t="s">
        <v>2447</v>
      </c>
      <c r="H202" s="179">
        <v>15.994</v>
      </c>
      <c r="I202" s="180"/>
      <c r="L202" s="176"/>
      <c r="M202" s="181"/>
      <c r="N202" s="182"/>
      <c r="O202" s="182"/>
      <c r="P202" s="182"/>
      <c r="Q202" s="182"/>
      <c r="R202" s="182"/>
      <c r="S202" s="182"/>
      <c r="T202" s="183"/>
      <c r="AT202" s="177" t="s">
        <v>179</v>
      </c>
      <c r="AU202" s="177" t="s">
        <v>84</v>
      </c>
      <c r="AV202" s="14" t="s">
        <v>84</v>
      </c>
      <c r="AW202" s="14" t="s">
        <v>31</v>
      </c>
      <c r="AX202" s="14" t="s">
        <v>75</v>
      </c>
      <c r="AY202" s="177" t="s">
        <v>168</v>
      </c>
    </row>
    <row r="203" spans="1:65" s="2" customFormat="1" ht="21.75" customHeight="1">
      <c r="A203" s="33"/>
      <c r="B203" s="149"/>
      <c r="C203" s="150" t="s">
        <v>335</v>
      </c>
      <c r="D203" s="150" t="s">
        <v>170</v>
      </c>
      <c r="E203" s="151" t="s">
        <v>2448</v>
      </c>
      <c r="F203" s="152" t="s">
        <v>2449</v>
      </c>
      <c r="G203" s="153" t="s">
        <v>173</v>
      </c>
      <c r="H203" s="154">
        <v>31</v>
      </c>
      <c r="I203" s="155"/>
      <c r="J203" s="156">
        <f>ROUND(I203*H203,2)</f>
        <v>0</v>
      </c>
      <c r="K203" s="152" t="s">
        <v>187</v>
      </c>
      <c r="L203" s="34"/>
      <c r="M203" s="157" t="s">
        <v>1</v>
      </c>
      <c r="N203" s="158" t="s">
        <v>40</v>
      </c>
      <c r="O203" s="59"/>
      <c r="P203" s="159">
        <f>O203*H203</f>
        <v>0</v>
      </c>
      <c r="Q203" s="159">
        <v>0.32400000000000001</v>
      </c>
      <c r="R203" s="159">
        <f>Q203*H203</f>
        <v>10.044</v>
      </c>
      <c r="S203" s="159">
        <v>0</v>
      </c>
      <c r="T203" s="16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108</v>
      </c>
      <c r="AT203" s="161" t="s">
        <v>170</v>
      </c>
      <c r="AU203" s="161" t="s">
        <v>84</v>
      </c>
      <c r="AY203" s="18" t="s">
        <v>168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82</v>
      </c>
      <c r="BK203" s="162">
        <f>ROUND(I203*H203,2)</f>
        <v>0</v>
      </c>
      <c r="BL203" s="18" t="s">
        <v>108</v>
      </c>
      <c r="BM203" s="161" t="s">
        <v>2450</v>
      </c>
    </row>
    <row r="204" spans="1:65" s="2" customFormat="1" ht="19.5">
      <c r="A204" s="33"/>
      <c r="B204" s="34"/>
      <c r="C204" s="33"/>
      <c r="D204" s="163" t="s">
        <v>175</v>
      </c>
      <c r="E204" s="33"/>
      <c r="F204" s="164" t="s">
        <v>2451</v>
      </c>
      <c r="G204" s="33"/>
      <c r="H204" s="33"/>
      <c r="I204" s="165"/>
      <c r="J204" s="33"/>
      <c r="K204" s="33"/>
      <c r="L204" s="34"/>
      <c r="M204" s="166"/>
      <c r="N204" s="167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175</v>
      </c>
      <c r="AU204" s="18" t="s">
        <v>84</v>
      </c>
    </row>
    <row r="205" spans="1:65" s="2" customFormat="1" ht="29.25">
      <c r="A205" s="33"/>
      <c r="B205" s="34"/>
      <c r="C205" s="33"/>
      <c r="D205" s="163" t="s">
        <v>177</v>
      </c>
      <c r="E205" s="33"/>
      <c r="F205" s="168" t="s">
        <v>2452</v>
      </c>
      <c r="G205" s="33"/>
      <c r="H205" s="33"/>
      <c r="I205" s="165"/>
      <c r="J205" s="33"/>
      <c r="K205" s="33"/>
      <c r="L205" s="34"/>
      <c r="M205" s="166"/>
      <c r="N205" s="167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177</v>
      </c>
      <c r="AU205" s="18" t="s">
        <v>84</v>
      </c>
    </row>
    <row r="206" spans="1:65" s="13" customFormat="1">
      <c r="B206" s="169"/>
      <c r="D206" s="163" t="s">
        <v>179</v>
      </c>
      <c r="E206" s="170" t="s">
        <v>1</v>
      </c>
      <c r="F206" s="171" t="s">
        <v>2296</v>
      </c>
      <c r="H206" s="170" t="s">
        <v>1</v>
      </c>
      <c r="I206" s="172"/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179</v>
      </c>
      <c r="AU206" s="170" t="s">
        <v>84</v>
      </c>
      <c r="AV206" s="13" t="s">
        <v>82</v>
      </c>
      <c r="AW206" s="13" t="s">
        <v>31</v>
      </c>
      <c r="AX206" s="13" t="s">
        <v>75</v>
      </c>
      <c r="AY206" s="170" t="s">
        <v>168</v>
      </c>
    </row>
    <row r="207" spans="1:65" s="14" customFormat="1">
      <c r="B207" s="176"/>
      <c r="D207" s="163" t="s">
        <v>179</v>
      </c>
      <c r="E207" s="177" t="s">
        <v>1</v>
      </c>
      <c r="F207" s="178" t="s">
        <v>2453</v>
      </c>
      <c r="H207" s="179">
        <v>31</v>
      </c>
      <c r="I207" s="180"/>
      <c r="L207" s="176"/>
      <c r="M207" s="181"/>
      <c r="N207" s="182"/>
      <c r="O207" s="182"/>
      <c r="P207" s="182"/>
      <c r="Q207" s="182"/>
      <c r="R207" s="182"/>
      <c r="S207" s="182"/>
      <c r="T207" s="183"/>
      <c r="AT207" s="177" t="s">
        <v>179</v>
      </c>
      <c r="AU207" s="177" t="s">
        <v>84</v>
      </c>
      <c r="AV207" s="14" t="s">
        <v>84</v>
      </c>
      <c r="AW207" s="14" t="s">
        <v>31</v>
      </c>
      <c r="AX207" s="14" t="s">
        <v>75</v>
      </c>
      <c r="AY207" s="177" t="s">
        <v>168</v>
      </c>
    </row>
    <row r="208" spans="1:65" s="2" customFormat="1" ht="24.2" customHeight="1">
      <c r="A208" s="33"/>
      <c r="B208" s="149"/>
      <c r="C208" s="150" t="s">
        <v>342</v>
      </c>
      <c r="D208" s="150" t="s">
        <v>170</v>
      </c>
      <c r="E208" s="151" t="s">
        <v>2313</v>
      </c>
      <c r="F208" s="152" t="s">
        <v>2314</v>
      </c>
      <c r="G208" s="153" t="s">
        <v>173</v>
      </c>
      <c r="H208" s="154">
        <v>860.32399999999996</v>
      </c>
      <c r="I208" s="155"/>
      <c r="J208" s="156">
        <f>ROUND(I208*H208,2)</f>
        <v>0</v>
      </c>
      <c r="K208" s="152" t="s">
        <v>187</v>
      </c>
      <c r="L208" s="34"/>
      <c r="M208" s="157" t="s">
        <v>1</v>
      </c>
      <c r="N208" s="158" t="s">
        <v>40</v>
      </c>
      <c r="O208" s="59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1" t="s">
        <v>108</v>
      </c>
      <c r="AT208" s="161" t="s">
        <v>170</v>
      </c>
      <c r="AU208" s="161" t="s">
        <v>84</v>
      </c>
      <c r="AY208" s="18" t="s">
        <v>168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8" t="s">
        <v>82</v>
      </c>
      <c r="BK208" s="162">
        <f>ROUND(I208*H208,2)</f>
        <v>0</v>
      </c>
      <c r="BL208" s="18" t="s">
        <v>108</v>
      </c>
      <c r="BM208" s="161" t="s">
        <v>2454</v>
      </c>
    </row>
    <row r="209" spans="1:65" s="2" customFormat="1" ht="19.5">
      <c r="A209" s="33"/>
      <c r="B209" s="34"/>
      <c r="C209" s="33"/>
      <c r="D209" s="163" t="s">
        <v>175</v>
      </c>
      <c r="E209" s="33"/>
      <c r="F209" s="164" t="s">
        <v>2316</v>
      </c>
      <c r="G209" s="33"/>
      <c r="H209" s="33"/>
      <c r="I209" s="165"/>
      <c r="J209" s="33"/>
      <c r="K209" s="33"/>
      <c r="L209" s="34"/>
      <c r="M209" s="166"/>
      <c r="N209" s="167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175</v>
      </c>
      <c r="AU209" s="18" t="s">
        <v>84</v>
      </c>
    </row>
    <row r="210" spans="1:65" s="13" customFormat="1">
      <c r="B210" s="169"/>
      <c r="D210" s="163" t="s">
        <v>179</v>
      </c>
      <c r="E210" s="170" t="s">
        <v>1</v>
      </c>
      <c r="F210" s="171" t="s">
        <v>2296</v>
      </c>
      <c r="H210" s="170" t="s">
        <v>1</v>
      </c>
      <c r="I210" s="172"/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179</v>
      </c>
      <c r="AU210" s="170" t="s">
        <v>84</v>
      </c>
      <c r="AV210" s="13" t="s">
        <v>82</v>
      </c>
      <c r="AW210" s="13" t="s">
        <v>31</v>
      </c>
      <c r="AX210" s="13" t="s">
        <v>75</v>
      </c>
      <c r="AY210" s="170" t="s">
        <v>168</v>
      </c>
    </row>
    <row r="211" spans="1:65" s="14" customFormat="1">
      <c r="B211" s="176"/>
      <c r="D211" s="163" t="s">
        <v>179</v>
      </c>
      <c r="E211" s="177" t="s">
        <v>1</v>
      </c>
      <c r="F211" s="178" t="s">
        <v>2455</v>
      </c>
      <c r="H211" s="179">
        <v>860.32399999999996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7" t="s">
        <v>179</v>
      </c>
      <c r="AU211" s="177" t="s">
        <v>84</v>
      </c>
      <c r="AV211" s="14" t="s">
        <v>84</v>
      </c>
      <c r="AW211" s="14" t="s">
        <v>31</v>
      </c>
      <c r="AX211" s="14" t="s">
        <v>75</v>
      </c>
      <c r="AY211" s="177" t="s">
        <v>168</v>
      </c>
    </row>
    <row r="212" spans="1:65" s="2" customFormat="1" ht="33" customHeight="1">
      <c r="A212" s="33"/>
      <c r="B212" s="149"/>
      <c r="C212" s="150" t="s">
        <v>348</v>
      </c>
      <c r="D212" s="150" t="s">
        <v>170</v>
      </c>
      <c r="E212" s="151" t="s">
        <v>2318</v>
      </c>
      <c r="F212" s="152" t="s">
        <v>2319</v>
      </c>
      <c r="G212" s="153" t="s">
        <v>173</v>
      </c>
      <c r="H212" s="154">
        <v>151.1</v>
      </c>
      <c r="I212" s="155"/>
      <c r="J212" s="156">
        <f>ROUND(I212*H212,2)</f>
        <v>0</v>
      </c>
      <c r="K212" s="152" t="s">
        <v>187</v>
      </c>
      <c r="L212" s="34"/>
      <c r="M212" s="157" t="s">
        <v>1</v>
      </c>
      <c r="N212" s="158" t="s">
        <v>40</v>
      </c>
      <c r="O212" s="59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108</v>
      </c>
      <c r="AT212" s="161" t="s">
        <v>170</v>
      </c>
      <c r="AU212" s="161" t="s">
        <v>84</v>
      </c>
      <c r="AY212" s="18" t="s">
        <v>168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82</v>
      </c>
      <c r="BK212" s="162">
        <f>ROUND(I212*H212,2)</f>
        <v>0</v>
      </c>
      <c r="BL212" s="18" t="s">
        <v>108</v>
      </c>
      <c r="BM212" s="161" t="s">
        <v>2456</v>
      </c>
    </row>
    <row r="213" spans="1:65" s="2" customFormat="1" ht="29.25">
      <c r="A213" s="33"/>
      <c r="B213" s="34"/>
      <c r="C213" s="33"/>
      <c r="D213" s="163" t="s">
        <v>175</v>
      </c>
      <c r="E213" s="33"/>
      <c r="F213" s="164" t="s">
        <v>2321</v>
      </c>
      <c r="G213" s="33"/>
      <c r="H213" s="33"/>
      <c r="I213" s="165"/>
      <c r="J213" s="33"/>
      <c r="K213" s="33"/>
      <c r="L213" s="34"/>
      <c r="M213" s="166"/>
      <c r="N213" s="167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175</v>
      </c>
      <c r="AU213" s="18" t="s">
        <v>84</v>
      </c>
    </row>
    <row r="214" spans="1:65" s="13" customFormat="1">
      <c r="B214" s="169"/>
      <c r="D214" s="163" t="s">
        <v>179</v>
      </c>
      <c r="E214" s="170" t="s">
        <v>1</v>
      </c>
      <c r="F214" s="171" t="s">
        <v>2296</v>
      </c>
      <c r="H214" s="170" t="s">
        <v>1</v>
      </c>
      <c r="I214" s="172"/>
      <c r="L214" s="169"/>
      <c r="M214" s="173"/>
      <c r="N214" s="174"/>
      <c r="O214" s="174"/>
      <c r="P214" s="174"/>
      <c r="Q214" s="174"/>
      <c r="R214" s="174"/>
      <c r="S214" s="174"/>
      <c r="T214" s="175"/>
      <c r="AT214" s="170" t="s">
        <v>179</v>
      </c>
      <c r="AU214" s="170" t="s">
        <v>84</v>
      </c>
      <c r="AV214" s="13" t="s">
        <v>82</v>
      </c>
      <c r="AW214" s="13" t="s">
        <v>31</v>
      </c>
      <c r="AX214" s="13" t="s">
        <v>75</v>
      </c>
      <c r="AY214" s="170" t="s">
        <v>168</v>
      </c>
    </row>
    <row r="215" spans="1:65" s="14" customFormat="1" ht="22.5">
      <c r="B215" s="176"/>
      <c r="D215" s="163" t="s">
        <v>179</v>
      </c>
      <c r="E215" s="177" t="s">
        <v>1</v>
      </c>
      <c r="F215" s="178" t="s">
        <v>2457</v>
      </c>
      <c r="H215" s="179">
        <v>151.1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7" t="s">
        <v>179</v>
      </c>
      <c r="AU215" s="177" t="s">
        <v>84</v>
      </c>
      <c r="AV215" s="14" t="s">
        <v>84</v>
      </c>
      <c r="AW215" s="14" t="s">
        <v>31</v>
      </c>
      <c r="AX215" s="14" t="s">
        <v>75</v>
      </c>
      <c r="AY215" s="177" t="s">
        <v>168</v>
      </c>
    </row>
    <row r="216" spans="1:65" s="2" customFormat="1" ht="24.2" customHeight="1">
      <c r="A216" s="33"/>
      <c r="B216" s="149"/>
      <c r="C216" s="150" t="s">
        <v>7</v>
      </c>
      <c r="D216" s="150" t="s">
        <v>170</v>
      </c>
      <c r="E216" s="151" t="s">
        <v>2323</v>
      </c>
      <c r="F216" s="152" t="s">
        <v>2324</v>
      </c>
      <c r="G216" s="153" t="s">
        <v>173</v>
      </c>
      <c r="H216" s="154">
        <v>860.32399999999996</v>
      </c>
      <c r="I216" s="155"/>
      <c r="J216" s="156">
        <f>ROUND(I216*H216,2)</f>
        <v>0</v>
      </c>
      <c r="K216" s="152" t="s">
        <v>187</v>
      </c>
      <c r="L216" s="34"/>
      <c r="M216" s="157" t="s">
        <v>1</v>
      </c>
      <c r="N216" s="158" t="s">
        <v>40</v>
      </c>
      <c r="O216" s="59"/>
      <c r="P216" s="159">
        <f>O216*H216</f>
        <v>0</v>
      </c>
      <c r="Q216" s="159">
        <v>0</v>
      </c>
      <c r="R216" s="159">
        <f>Q216*H216</f>
        <v>0</v>
      </c>
      <c r="S216" s="159">
        <v>0</v>
      </c>
      <c r="T216" s="16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1" t="s">
        <v>108</v>
      </c>
      <c r="AT216" s="161" t="s">
        <v>170</v>
      </c>
      <c r="AU216" s="161" t="s">
        <v>84</v>
      </c>
      <c r="AY216" s="18" t="s">
        <v>168</v>
      </c>
      <c r="BE216" s="162">
        <f>IF(N216="základní",J216,0)</f>
        <v>0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8" t="s">
        <v>82</v>
      </c>
      <c r="BK216" s="162">
        <f>ROUND(I216*H216,2)</f>
        <v>0</v>
      </c>
      <c r="BL216" s="18" t="s">
        <v>108</v>
      </c>
      <c r="BM216" s="161" t="s">
        <v>2458</v>
      </c>
    </row>
    <row r="217" spans="1:65" s="2" customFormat="1" ht="29.25">
      <c r="A217" s="33"/>
      <c r="B217" s="34"/>
      <c r="C217" s="33"/>
      <c r="D217" s="163" t="s">
        <v>175</v>
      </c>
      <c r="E217" s="33"/>
      <c r="F217" s="164" t="s">
        <v>2326</v>
      </c>
      <c r="G217" s="33"/>
      <c r="H217" s="33"/>
      <c r="I217" s="165"/>
      <c r="J217" s="33"/>
      <c r="K217" s="33"/>
      <c r="L217" s="34"/>
      <c r="M217" s="166"/>
      <c r="N217" s="167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175</v>
      </c>
      <c r="AU217" s="18" t="s">
        <v>84</v>
      </c>
    </row>
    <row r="218" spans="1:65" s="13" customFormat="1">
      <c r="B218" s="169"/>
      <c r="D218" s="163" t="s">
        <v>179</v>
      </c>
      <c r="E218" s="170" t="s">
        <v>1</v>
      </c>
      <c r="F218" s="171" t="s">
        <v>2296</v>
      </c>
      <c r="H218" s="170" t="s">
        <v>1</v>
      </c>
      <c r="I218" s="172"/>
      <c r="L218" s="169"/>
      <c r="M218" s="173"/>
      <c r="N218" s="174"/>
      <c r="O218" s="174"/>
      <c r="P218" s="174"/>
      <c r="Q218" s="174"/>
      <c r="R218" s="174"/>
      <c r="S218" s="174"/>
      <c r="T218" s="175"/>
      <c r="AT218" s="170" t="s">
        <v>179</v>
      </c>
      <c r="AU218" s="170" t="s">
        <v>84</v>
      </c>
      <c r="AV218" s="13" t="s">
        <v>82</v>
      </c>
      <c r="AW218" s="13" t="s">
        <v>31</v>
      </c>
      <c r="AX218" s="13" t="s">
        <v>75</v>
      </c>
      <c r="AY218" s="170" t="s">
        <v>168</v>
      </c>
    </row>
    <row r="219" spans="1:65" s="14" customFormat="1" ht="22.5">
      <c r="B219" s="176"/>
      <c r="D219" s="163" t="s">
        <v>179</v>
      </c>
      <c r="E219" s="177" t="s">
        <v>1</v>
      </c>
      <c r="F219" s="178" t="s">
        <v>2459</v>
      </c>
      <c r="H219" s="179">
        <v>860.32399999999996</v>
      </c>
      <c r="I219" s="180"/>
      <c r="L219" s="176"/>
      <c r="M219" s="181"/>
      <c r="N219" s="182"/>
      <c r="O219" s="182"/>
      <c r="P219" s="182"/>
      <c r="Q219" s="182"/>
      <c r="R219" s="182"/>
      <c r="S219" s="182"/>
      <c r="T219" s="183"/>
      <c r="AT219" s="177" t="s">
        <v>179</v>
      </c>
      <c r="AU219" s="177" t="s">
        <v>84</v>
      </c>
      <c r="AV219" s="14" t="s">
        <v>84</v>
      </c>
      <c r="AW219" s="14" t="s">
        <v>31</v>
      </c>
      <c r="AX219" s="14" t="s">
        <v>75</v>
      </c>
      <c r="AY219" s="177" t="s">
        <v>168</v>
      </c>
    </row>
    <row r="220" spans="1:65" s="12" customFormat="1" ht="22.9" customHeight="1">
      <c r="B220" s="136"/>
      <c r="D220" s="137" t="s">
        <v>74</v>
      </c>
      <c r="E220" s="147" t="s">
        <v>244</v>
      </c>
      <c r="F220" s="147" t="s">
        <v>732</v>
      </c>
      <c r="I220" s="139"/>
      <c r="J220" s="148">
        <f>BK220</f>
        <v>0</v>
      </c>
      <c r="L220" s="136"/>
      <c r="M220" s="141"/>
      <c r="N220" s="142"/>
      <c r="O220" s="142"/>
      <c r="P220" s="143">
        <f>SUM(P221:P225)</f>
        <v>0</v>
      </c>
      <c r="Q220" s="142"/>
      <c r="R220" s="143">
        <f>SUM(R221:R225)</f>
        <v>5.0495999999999999</v>
      </c>
      <c r="S220" s="142"/>
      <c r="T220" s="144">
        <f>SUM(T221:T225)</f>
        <v>0</v>
      </c>
      <c r="AR220" s="137" t="s">
        <v>82</v>
      </c>
      <c r="AT220" s="145" t="s">
        <v>74</v>
      </c>
      <c r="AU220" s="145" t="s">
        <v>82</v>
      </c>
      <c r="AY220" s="137" t="s">
        <v>168</v>
      </c>
      <c r="BK220" s="146">
        <f>SUM(BK221:BK225)</f>
        <v>0</v>
      </c>
    </row>
    <row r="221" spans="1:65" s="2" customFormat="1" ht="33" customHeight="1">
      <c r="A221" s="33"/>
      <c r="B221" s="149"/>
      <c r="C221" s="150" t="s">
        <v>375</v>
      </c>
      <c r="D221" s="150" t="s">
        <v>170</v>
      </c>
      <c r="E221" s="151" t="s">
        <v>2328</v>
      </c>
      <c r="F221" s="152" t="s">
        <v>2329</v>
      </c>
      <c r="G221" s="153" t="s">
        <v>670</v>
      </c>
      <c r="H221" s="154">
        <v>12</v>
      </c>
      <c r="I221" s="155"/>
      <c r="J221" s="156">
        <f>ROUND(I221*H221,2)</f>
        <v>0</v>
      </c>
      <c r="K221" s="152" t="s">
        <v>1</v>
      </c>
      <c r="L221" s="34"/>
      <c r="M221" s="157" t="s">
        <v>1</v>
      </c>
      <c r="N221" s="158" t="s">
        <v>40</v>
      </c>
      <c r="O221" s="59"/>
      <c r="P221" s="159">
        <f>O221*H221</f>
        <v>0</v>
      </c>
      <c r="Q221" s="159">
        <v>0.42080000000000001</v>
      </c>
      <c r="R221" s="159">
        <f>Q221*H221</f>
        <v>5.0495999999999999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108</v>
      </c>
      <c r="AT221" s="161" t="s">
        <v>170</v>
      </c>
      <c r="AU221" s="161" t="s">
        <v>84</v>
      </c>
      <c r="AY221" s="18" t="s">
        <v>168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82</v>
      </c>
      <c r="BK221" s="162">
        <f>ROUND(I221*H221,2)</f>
        <v>0</v>
      </c>
      <c r="BL221" s="18" t="s">
        <v>108</v>
      </c>
      <c r="BM221" s="161" t="s">
        <v>2460</v>
      </c>
    </row>
    <row r="222" spans="1:65" s="2" customFormat="1" ht="19.5">
      <c r="A222" s="33"/>
      <c r="B222" s="34"/>
      <c r="C222" s="33"/>
      <c r="D222" s="163" t="s">
        <v>175</v>
      </c>
      <c r="E222" s="33"/>
      <c r="F222" s="164" t="s">
        <v>2329</v>
      </c>
      <c r="G222" s="33"/>
      <c r="H222" s="33"/>
      <c r="I222" s="165"/>
      <c r="J222" s="33"/>
      <c r="K222" s="33"/>
      <c r="L222" s="34"/>
      <c r="M222" s="166"/>
      <c r="N222" s="167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175</v>
      </c>
      <c r="AU222" s="18" t="s">
        <v>84</v>
      </c>
    </row>
    <row r="223" spans="1:65" s="2" customFormat="1" ht="29.25">
      <c r="A223" s="33"/>
      <c r="B223" s="34"/>
      <c r="C223" s="33"/>
      <c r="D223" s="163" t="s">
        <v>177</v>
      </c>
      <c r="E223" s="33"/>
      <c r="F223" s="168" t="s">
        <v>2331</v>
      </c>
      <c r="G223" s="33"/>
      <c r="H223" s="33"/>
      <c r="I223" s="165"/>
      <c r="J223" s="33"/>
      <c r="K223" s="33"/>
      <c r="L223" s="34"/>
      <c r="M223" s="166"/>
      <c r="N223" s="167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177</v>
      </c>
      <c r="AU223" s="18" t="s">
        <v>84</v>
      </c>
    </row>
    <row r="224" spans="1:65" s="13" customFormat="1">
      <c r="B224" s="169"/>
      <c r="D224" s="163" t="s">
        <v>179</v>
      </c>
      <c r="E224" s="170" t="s">
        <v>1</v>
      </c>
      <c r="F224" s="171" t="s">
        <v>2332</v>
      </c>
      <c r="H224" s="170" t="s">
        <v>1</v>
      </c>
      <c r="I224" s="172"/>
      <c r="L224" s="169"/>
      <c r="M224" s="173"/>
      <c r="N224" s="174"/>
      <c r="O224" s="174"/>
      <c r="P224" s="174"/>
      <c r="Q224" s="174"/>
      <c r="R224" s="174"/>
      <c r="S224" s="174"/>
      <c r="T224" s="175"/>
      <c r="AT224" s="170" t="s">
        <v>179</v>
      </c>
      <c r="AU224" s="170" t="s">
        <v>84</v>
      </c>
      <c r="AV224" s="13" t="s">
        <v>82</v>
      </c>
      <c r="AW224" s="13" t="s">
        <v>31</v>
      </c>
      <c r="AX224" s="13" t="s">
        <v>75</v>
      </c>
      <c r="AY224" s="170" t="s">
        <v>168</v>
      </c>
    </row>
    <row r="225" spans="1:65" s="14" customFormat="1" ht="22.5">
      <c r="B225" s="176"/>
      <c r="D225" s="163" t="s">
        <v>179</v>
      </c>
      <c r="E225" s="177" t="s">
        <v>1</v>
      </c>
      <c r="F225" s="178" t="s">
        <v>2461</v>
      </c>
      <c r="H225" s="179">
        <v>12</v>
      </c>
      <c r="I225" s="180"/>
      <c r="L225" s="176"/>
      <c r="M225" s="181"/>
      <c r="N225" s="182"/>
      <c r="O225" s="182"/>
      <c r="P225" s="182"/>
      <c r="Q225" s="182"/>
      <c r="R225" s="182"/>
      <c r="S225" s="182"/>
      <c r="T225" s="183"/>
      <c r="AT225" s="177" t="s">
        <v>179</v>
      </c>
      <c r="AU225" s="177" t="s">
        <v>84</v>
      </c>
      <c r="AV225" s="14" t="s">
        <v>84</v>
      </c>
      <c r="AW225" s="14" t="s">
        <v>31</v>
      </c>
      <c r="AX225" s="14" t="s">
        <v>75</v>
      </c>
      <c r="AY225" s="177" t="s">
        <v>168</v>
      </c>
    </row>
    <row r="226" spans="1:65" s="12" customFormat="1" ht="22.9" customHeight="1">
      <c r="B226" s="136"/>
      <c r="D226" s="137" t="s">
        <v>74</v>
      </c>
      <c r="E226" s="147" t="s">
        <v>251</v>
      </c>
      <c r="F226" s="147" t="s">
        <v>1023</v>
      </c>
      <c r="I226" s="139"/>
      <c r="J226" s="148">
        <f>BK226</f>
        <v>0</v>
      </c>
      <c r="L226" s="136"/>
      <c r="M226" s="141"/>
      <c r="N226" s="142"/>
      <c r="O226" s="142"/>
      <c r="P226" s="143">
        <f>SUM(P227:P254)</f>
        <v>0</v>
      </c>
      <c r="Q226" s="142"/>
      <c r="R226" s="143">
        <f>SUM(R227:R254)</f>
        <v>87.533645063999998</v>
      </c>
      <c r="S226" s="142"/>
      <c r="T226" s="144">
        <f>SUM(T227:T254)</f>
        <v>0</v>
      </c>
      <c r="AR226" s="137" t="s">
        <v>82</v>
      </c>
      <c r="AT226" s="145" t="s">
        <v>74</v>
      </c>
      <c r="AU226" s="145" t="s">
        <v>82</v>
      </c>
      <c r="AY226" s="137" t="s">
        <v>168</v>
      </c>
      <c r="BK226" s="146">
        <f>SUM(BK227:BK254)</f>
        <v>0</v>
      </c>
    </row>
    <row r="227" spans="1:65" s="2" customFormat="1" ht="33" customHeight="1">
      <c r="A227" s="33"/>
      <c r="B227" s="149"/>
      <c r="C227" s="150" t="s">
        <v>381</v>
      </c>
      <c r="D227" s="150" t="s">
        <v>170</v>
      </c>
      <c r="E227" s="151" t="s">
        <v>2340</v>
      </c>
      <c r="F227" s="152" t="s">
        <v>2341</v>
      </c>
      <c r="G227" s="153" t="s">
        <v>254</v>
      </c>
      <c r="H227" s="154">
        <v>358.2</v>
      </c>
      <c r="I227" s="155"/>
      <c r="J227" s="156">
        <f>ROUND(I227*H227,2)</f>
        <v>0</v>
      </c>
      <c r="K227" s="152" t="s">
        <v>1</v>
      </c>
      <c r="L227" s="34"/>
      <c r="M227" s="157" t="s">
        <v>1</v>
      </c>
      <c r="N227" s="158" t="s">
        <v>40</v>
      </c>
      <c r="O227" s="59"/>
      <c r="P227" s="159">
        <f>O227*H227</f>
        <v>0</v>
      </c>
      <c r="Q227" s="159">
        <v>0.15539952000000001</v>
      </c>
      <c r="R227" s="159">
        <f>Q227*H227</f>
        <v>55.664108064000004</v>
      </c>
      <c r="S227" s="159">
        <v>0</v>
      </c>
      <c r="T227" s="16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1" t="s">
        <v>108</v>
      </c>
      <c r="AT227" s="161" t="s">
        <v>170</v>
      </c>
      <c r="AU227" s="161" t="s">
        <v>84</v>
      </c>
      <c r="AY227" s="18" t="s">
        <v>168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8" t="s">
        <v>82</v>
      </c>
      <c r="BK227" s="162">
        <f>ROUND(I227*H227,2)</f>
        <v>0</v>
      </c>
      <c r="BL227" s="18" t="s">
        <v>108</v>
      </c>
      <c r="BM227" s="161" t="s">
        <v>2462</v>
      </c>
    </row>
    <row r="228" spans="1:65" s="2" customFormat="1" ht="29.25">
      <c r="A228" s="33"/>
      <c r="B228" s="34"/>
      <c r="C228" s="33"/>
      <c r="D228" s="163" t="s">
        <v>175</v>
      </c>
      <c r="E228" s="33"/>
      <c r="F228" s="164" t="s">
        <v>2343</v>
      </c>
      <c r="G228" s="33"/>
      <c r="H228" s="33"/>
      <c r="I228" s="165"/>
      <c r="J228" s="33"/>
      <c r="K228" s="33"/>
      <c r="L228" s="34"/>
      <c r="M228" s="166"/>
      <c r="N228" s="167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175</v>
      </c>
      <c r="AU228" s="18" t="s">
        <v>84</v>
      </c>
    </row>
    <row r="229" spans="1:65" s="13" customFormat="1">
      <c r="B229" s="169"/>
      <c r="D229" s="163" t="s">
        <v>179</v>
      </c>
      <c r="E229" s="170" t="s">
        <v>1</v>
      </c>
      <c r="F229" s="171" t="s">
        <v>2296</v>
      </c>
      <c r="H229" s="170" t="s">
        <v>1</v>
      </c>
      <c r="I229" s="172"/>
      <c r="L229" s="169"/>
      <c r="M229" s="173"/>
      <c r="N229" s="174"/>
      <c r="O229" s="174"/>
      <c r="P229" s="174"/>
      <c r="Q229" s="174"/>
      <c r="R229" s="174"/>
      <c r="S229" s="174"/>
      <c r="T229" s="175"/>
      <c r="AT229" s="170" t="s">
        <v>179</v>
      </c>
      <c r="AU229" s="170" t="s">
        <v>84</v>
      </c>
      <c r="AV229" s="13" t="s">
        <v>82</v>
      </c>
      <c r="AW229" s="13" t="s">
        <v>31</v>
      </c>
      <c r="AX229" s="13" t="s">
        <v>75</v>
      </c>
      <c r="AY229" s="170" t="s">
        <v>168</v>
      </c>
    </row>
    <row r="230" spans="1:65" s="14" customFormat="1" ht="22.5">
      <c r="B230" s="176"/>
      <c r="D230" s="163" t="s">
        <v>179</v>
      </c>
      <c r="E230" s="177" t="s">
        <v>1</v>
      </c>
      <c r="F230" s="178" t="s">
        <v>2463</v>
      </c>
      <c r="H230" s="179">
        <v>27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77" t="s">
        <v>179</v>
      </c>
      <c r="AU230" s="177" t="s">
        <v>84</v>
      </c>
      <c r="AV230" s="14" t="s">
        <v>84</v>
      </c>
      <c r="AW230" s="14" t="s">
        <v>31</v>
      </c>
      <c r="AX230" s="14" t="s">
        <v>75</v>
      </c>
      <c r="AY230" s="177" t="s">
        <v>168</v>
      </c>
    </row>
    <row r="231" spans="1:65" s="14" customFormat="1">
      <c r="B231" s="176"/>
      <c r="D231" s="163" t="s">
        <v>179</v>
      </c>
      <c r="E231" s="177" t="s">
        <v>1</v>
      </c>
      <c r="F231" s="178" t="s">
        <v>2464</v>
      </c>
      <c r="H231" s="179">
        <v>331.2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179</v>
      </c>
      <c r="AU231" s="177" t="s">
        <v>84</v>
      </c>
      <c r="AV231" s="14" t="s">
        <v>84</v>
      </c>
      <c r="AW231" s="14" t="s">
        <v>31</v>
      </c>
      <c r="AX231" s="14" t="s">
        <v>75</v>
      </c>
      <c r="AY231" s="177" t="s">
        <v>168</v>
      </c>
    </row>
    <row r="232" spans="1:65" s="2" customFormat="1" ht="16.5" customHeight="1">
      <c r="A232" s="33"/>
      <c r="B232" s="149"/>
      <c r="C232" s="200" t="s">
        <v>388</v>
      </c>
      <c r="D232" s="200" t="s">
        <v>523</v>
      </c>
      <c r="E232" s="201" t="s">
        <v>2345</v>
      </c>
      <c r="F232" s="202" t="s">
        <v>2346</v>
      </c>
      <c r="G232" s="203" t="s">
        <v>254</v>
      </c>
      <c r="H232" s="204">
        <v>365.36399999999998</v>
      </c>
      <c r="I232" s="205"/>
      <c r="J232" s="206">
        <f>ROUND(I232*H232,2)</f>
        <v>0</v>
      </c>
      <c r="K232" s="202" t="s">
        <v>187</v>
      </c>
      <c r="L232" s="207"/>
      <c r="M232" s="208" t="s">
        <v>1</v>
      </c>
      <c r="N232" s="209" t="s">
        <v>40</v>
      </c>
      <c r="O232" s="59"/>
      <c r="P232" s="159">
        <f>O232*H232</f>
        <v>0</v>
      </c>
      <c r="Q232" s="159">
        <v>0.08</v>
      </c>
      <c r="R232" s="159">
        <f>Q232*H232</f>
        <v>29.229119999999998</v>
      </c>
      <c r="S232" s="159">
        <v>0</v>
      </c>
      <c r="T232" s="16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1" t="s">
        <v>244</v>
      </c>
      <c r="AT232" s="161" t="s">
        <v>523</v>
      </c>
      <c r="AU232" s="161" t="s">
        <v>84</v>
      </c>
      <c r="AY232" s="18" t="s">
        <v>168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8" t="s">
        <v>82</v>
      </c>
      <c r="BK232" s="162">
        <f>ROUND(I232*H232,2)</f>
        <v>0</v>
      </c>
      <c r="BL232" s="18" t="s">
        <v>108</v>
      </c>
      <c r="BM232" s="161" t="s">
        <v>2465</v>
      </c>
    </row>
    <row r="233" spans="1:65" s="2" customFormat="1">
      <c r="A233" s="33"/>
      <c r="B233" s="34"/>
      <c r="C233" s="33"/>
      <c r="D233" s="163" t="s">
        <v>175</v>
      </c>
      <c r="E233" s="33"/>
      <c r="F233" s="164" t="s">
        <v>2346</v>
      </c>
      <c r="G233" s="33"/>
      <c r="H233" s="33"/>
      <c r="I233" s="165"/>
      <c r="J233" s="33"/>
      <c r="K233" s="33"/>
      <c r="L233" s="34"/>
      <c r="M233" s="166"/>
      <c r="N233" s="167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175</v>
      </c>
      <c r="AU233" s="18" t="s">
        <v>84</v>
      </c>
    </row>
    <row r="234" spans="1:65" s="14" customFormat="1">
      <c r="B234" s="176"/>
      <c r="D234" s="163" t="s">
        <v>179</v>
      </c>
      <c r="F234" s="178" t="s">
        <v>2466</v>
      </c>
      <c r="H234" s="179">
        <v>365.36399999999998</v>
      </c>
      <c r="I234" s="180"/>
      <c r="L234" s="176"/>
      <c r="M234" s="181"/>
      <c r="N234" s="182"/>
      <c r="O234" s="182"/>
      <c r="P234" s="182"/>
      <c r="Q234" s="182"/>
      <c r="R234" s="182"/>
      <c r="S234" s="182"/>
      <c r="T234" s="183"/>
      <c r="AT234" s="177" t="s">
        <v>179</v>
      </c>
      <c r="AU234" s="177" t="s">
        <v>84</v>
      </c>
      <c r="AV234" s="14" t="s">
        <v>84</v>
      </c>
      <c r="AW234" s="14" t="s">
        <v>3</v>
      </c>
      <c r="AX234" s="14" t="s">
        <v>82</v>
      </c>
      <c r="AY234" s="177" t="s">
        <v>168</v>
      </c>
    </row>
    <row r="235" spans="1:65" s="2" customFormat="1" ht="24.2" customHeight="1">
      <c r="A235" s="33"/>
      <c r="B235" s="149"/>
      <c r="C235" s="150" t="s">
        <v>399</v>
      </c>
      <c r="D235" s="150" t="s">
        <v>170</v>
      </c>
      <c r="E235" s="151" t="s">
        <v>2467</v>
      </c>
      <c r="F235" s="152" t="s">
        <v>2468</v>
      </c>
      <c r="G235" s="153" t="s">
        <v>254</v>
      </c>
      <c r="H235" s="154">
        <v>4</v>
      </c>
      <c r="I235" s="155"/>
      <c r="J235" s="156">
        <f>ROUND(I235*H235,2)</f>
        <v>0</v>
      </c>
      <c r="K235" s="152" t="s">
        <v>187</v>
      </c>
      <c r="L235" s="34"/>
      <c r="M235" s="157" t="s">
        <v>1</v>
      </c>
      <c r="N235" s="158" t="s">
        <v>40</v>
      </c>
      <c r="O235" s="59"/>
      <c r="P235" s="159">
        <f>O235*H235</f>
        <v>0</v>
      </c>
      <c r="Q235" s="159">
        <v>0.34612999999999999</v>
      </c>
      <c r="R235" s="159">
        <f>Q235*H235</f>
        <v>1.38452</v>
      </c>
      <c r="S235" s="159">
        <v>0</v>
      </c>
      <c r="T235" s="16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108</v>
      </c>
      <c r="AT235" s="161" t="s">
        <v>170</v>
      </c>
      <c r="AU235" s="161" t="s">
        <v>84</v>
      </c>
      <c r="AY235" s="18" t="s">
        <v>168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82</v>
      </c>
      <c r="BK235" s="162">
        <f>ROUND(I235*H235,2)</f>
        <v>0</v>
      </c>
      <c r="BL235" s="18" t="s">
        <v>108</v>
      </c>
      <c r="BM235" s="161" t="s">
        <v>2469</v>
      </c>
    </row>
    <row r="236" spans="1:65" s="2" customFormat="1" ht="19.5">
      <c r="A236" s="33"/>
      <c r="B236" s="34"/>
      <c r="C236" s="33"/>
      <c r="D236" s="163" t="s">
        <v>175</v>
      </c>
      <c r="E236" s="33"/>
      <c r="F236" s="164" t="s">
        <v>2470</v>
      </c>
      <c r="G236" s="33"/>
      <c r="H236" s="33"/>
      <c r="I236" s="165"/>
      <c r="J236" s="33"/>
      <c r="K236" s="33"/>
      <c r="L236" s="34"/>
      <c r="M236" s="166"/>
      <c r="N236" s="167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175</v>
      </c>
      <c r="AU236" s="18" t="s">
        <v>84</v>
      </c>
    </row>
    <row r="237" spans="1:65" s="13" customFormat="1">
      <c r="B237" s="169"/>
      <c r="D237" s="163" t="s">
        <v>179</v>
      </c>
      <c r="E237" s="170" t="s">
        <v>1</v>
      </c>
      <c r="F237" s="171" t="s">
        <v>2296</v>
      </c>
      <c r="H237" s="170" t="s">
        <v>1</v>
      </c>
      <c r="I237" s="172"/>
      <c r="L237" s="169"/>
      <c r="M237" s="173"/>
      <c r="N237" s="174"/>
      <c r="O237" s="174"/>
      <c r="P237" s="174"/>
      <c r="Q237" s="174"/>
      <c r="R237" s="174"/>
      <c r="S237" s="174"/>
      <c r="T237" s="175"/>
      <c r="AT237" s="170" t="s">
        <v>179</v>
      </c>
      <c r="AU237" s="170" t="s">
        <v>84</v>
      </c>
      <c r="AV237" s="13" t="s">
        <v>82</v>
      </c>
      <c r="AW237" s="13" t="s">
        <v>31</v>
      </c>
      <c r="AX237" s="13" t="s">
        <v>75</v>
      </c>
      <c r="AY237" s="170" t="s">
        <v>168</v>
      </c>
    </row>
    <row r="238" spans="1:65" s="14" customFormat="1" ht="22.5">
      <c r="B238" s="176"/>
      <c r="D238" s="163" t="s">
        <v>179</v>
      </c>
      <c r="E238" s="177" t="s">
        <v>1</v>
      </c>
      <c r="F238" s="178" t="s">
        <v>2471</v>
      </c>
      <c r="H238" s="179">
        <v>4</v>
      </c>
      <c r="I238" s="180"/>
      <c r="L238" s="176"/>
      <c r="M238" s="181"/>
      <c r="N238" s="182"/>
      <c r="O238" s="182"/>
      <c r="P238" s="182"/>
      <c r="Q238" s="182"/>
      <c r="R238" s="182"/>
      <c r="S238" s="182"/>
      <c r="T238" s="183"/>
      <c r="AT238" s="177" t="s">
        <v>179</v>
      </c>
      <c r="AU238" s="177" t="s">
        <v>84</v>
      </c>
      <c r="AV238" s="14" t="s">
        <v>84</v>
      </c>
      <c r="AW238" s="14" t="s">
        <v>31</v>
      </c>
      <c r="AX238" s="14" t="s">
        <v>75</v>
      </c>
      <c r="AY238" s="177" t="s">
        <v>168</v>
      </c>
    </row>
    <row r="239" spans="1:65" s="2" customFormat="1" ht="16.5" customHeight="1">
      <c r="A239" s="33"/>
      <c r="B239" s="149"/>
      <c r="C239" s="200" t="s">
        <v>404</v>
      </c>
      <c r="D239" s="200" t="s">
        <v>523</v>
      </c>
      <c r="E239" s="201" t="s">
        <v>2472</v>
      </c>
      <c r="F239" s="202" t="s">
        <v>2473</v>
      </c>
      <c r="G239" s="203" t="s">
        <v>254</v>
      </c>
      <c r="H239" s="204">
        <v>4.08</v>
      </c>
      <c r="I239" s="205"/>
      <c r="J239" s="206">
        <f>ROUND(I239*H239,2)</f>
        <v>0</v>
      </c>
      <c r="K239" s="202" t="s">
        <v>187</v>
      </c>
      <c r="L239" s="207"/>
      <c r="M239" s="208" t="s">
        <v>1</v>
      </c>
      <c r="N239" s="209" t="s">
        <v>40</v>
      </c>
      <c r="O239" s="59"/>
      <c r="P239" s="159">
        <f>O239*H239</f>
        <v>0</v>
      </c>
      <c r="Q239" s="159">
        <v>0.22500000000000001</v>
      </c>
      <c r="R239" s="159">
        <f>Q239*H239</f>
        <v>0.91800000000000004</v>
      </c>
      <c r="S239" s="159">
        <v>0</v>
      </c>
      <c r="T239" s="160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1" t="s">
        <v>244</v>
      </c>
      <c r="AT239" s="161" t="s">
        <v>523</v>
      </c>
      <c r="AU239" s="161" t="s">
        <v>84</v>
      </c>
      <c r="AY239" s="18" t="s">
        <v>168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8" t="s">
        <v>82</v>
      </c>
      <c r="BK239" s="162">
        <f>ROUND(I239*H239,2)</f>
        <v>0</v>
      </c>
      <c r="BL239" s="18" t="s">
        <v>108</v>
      </c>
      <c r="BM239" s="161" t="s">
        <v>2474</v>
      </c>
    </row>
    <row r="240" spans="1:65" s="2" customFormat="1">
      <c r="A240" s="33"/>
      <c r="B240" s="34"/>
      <c r="C240" s="33"/>
      <c r="D240" s="163" t="s">
        <v>175</v>
      </c>
      <c r="E240" s="33"/>
      <c r="F240" s="164" t="s">
        <v>2473</v>
      </c>
      <c r="G240" s="33"/>
      <c r="H240" s="33"/>
      <c r="I240" s="165"/>
      <c r="J240" s="33"/>
      <c r="K240" s="33"/>
      <c r="L240" s="34"/>
      <c r="M240" s="166"/>
      <c r="N240" s="167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175</v>
      </c>
      <c r="AU240" s="18" t="s">
        <v>84</v>
      </c>
    </row>
    <row r="241" spans="1:65" s="14" customFormat="1">
      <c r="B241" s="176"/>
      <c r="D241" s="163" t="s">
        <v>179</v>
      </c>
      <c r="F241" s="178" t="s">
        <v>2475</v>
      </c>
      <c r="H241" s="179">
        <v>4.08</v>
      </c>
      <c r="I241" s="180"/>
      <c r="L241" s="176"/>
      <c r="M241" s="181"/>
      <c r="N241" s="182"/>
      <c r="O241" s="182"/>
      <c r="P241" s="182"/>
      <c r="Q241" s="182"/>
      <c r="R241" s="182"/>
      <c r="S241" s="182"/>
      <c r="T241" s="183"/>
      <c r="AT241" s="177" t="s">
        <v>179</v>
      </c>
      <c r="AU241" s="177" t="s">
        <v>84</v>
      </c>
      <c r="AV241" s="14" t="s">
        <v>84</v>
      </c>
      <c r="AW241" s="14" t="s">
        <v>3</v>
      </c>
      <c r="AX241" s="14" t="s">
        <v>82</v>
      </c>
      <c r="AY241" s="177" t="s">
        <v>168</v>
      </c>
    </row>
    <row r="242" spans="1:65" s="2" customFormat="1" ht="33" customHeight="1">
      <c r="A242" s="33"/>
      <c r="B242" s="149"/>
      <c r="C242" s="150" t="s">
        <v>414</v>
      </c>
      <c r="D242" s="150" t="s">
        <v>170</v>
      </c>
      <c r="E242" s="151" t="s">
        <v>2350</v>
      </c>
      <c r="F242" s="152" t="s">
        <v>2351</v>
      </c>
      <c r="G242" s="153" t="s">
        <v>254</v>
      </c>
      <c r="H242" s="154">
        <v>75.7</v>
      </c>
      <c r="I242" s="155"/>
      <c r="J242" s="156">
        <f>ROUND(I242*H242,2)</f>
        <v>0</v>
      </c>
      <c r="K242" s="152" t="s">
        <v>187</v>
      </c>
      <c r="L242" s="34"/>
      <c r="M242" s="157" t="s">
        <v>1</v>
      </c>
      <c r="N242" s="158" t="s">
        <v>40</v>
      </c>
      <c r="O242" s="59"/>
      <c r="P242" s="159">
        <f>O242*H242</f>
        <v>0</v>
      </c>
      <c r="Q242" s="159">
        <v>6.0999999999999997E-4</v>
      </c>
      <c r="R242" s="159">
        <f>Q242*H242</f>
        <v>4.6177000000000003E-2</v>
      </c>
      <c r="S242" s="159">
        <v>0</v>
      </c>
      <c r="T242" s="160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1" t="s">
        <v>108</v>
      </c>
      <c r="AT242" s="161" t="s">
        <v>170</v>
      </c>
      <c r="AU242" s="161" t="s">
        <v>84</v>
      </c>
      <c r="AY242" s="18" t="s">
        <v>168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8" t="s">
        <v>82</v>
      </c>
      <c r="BK242" s="162">
        <f>ROUND(I242*H242,2)</f>
        <v>0</v>
      </c>
      <c r="BL242" s="18" t="s">
        <v>108</v>
      </c>
      <c r="BM242" s="161" t="s">
        <v>2476</v>
      </c>
    </row>
    <row r="243" spans="1:65" s="2" customFormat="1" ht="39">
      <c r="A243" s="33"/>
      <c r="B243" s="34"/>
      <c r="C243" s="33"/>
      <c r="D243" s="163" t="s">
        <v>175</v>
      </c>
      <c r="E243" s="33"/>
      <c r="F243" s="164" t="s">
        <v>2353</v>
      </c>
      <c r="G243" s="33"/>
      <c r="H243" s="33"/>
      <c r="I243" s="165"/>
      <c r="J243" s="33"/>
      <c r="K243" s="33"/>
      <c r="L243" s="34"/>
      <c r="M243" s="166"/>
      <c r="N243" s="167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175</v>
      </c>
      <c r="AU243" s="18" t="s">
        <v>84</v>
      </c>
    </row>
    <row r="244" spans="1:65" s="13" customFormat="1">
      <c r="B244" s="169"/>
      <c r="D244" s="163" t="s">
        <v>179</v>
      </c>
      <c r="E244" s="170" t="s">
        <v>1</v>
      </c>
      <c r="F244" s="171" t="s">
        <v>2296</v>
      </c>
      <c r="H244" s="170" t="s">
        <v>1</v>
      </c>
      <c r="I244" s="172"/>
      <c r="L244" s="169"/>
      <c r="M244" s="173"/>
      <c r="N244" s="174"/>
      <c r="O244" s="174"/>
      <c r="P244" s="174"/>
      <c r="Q244" s="174"/>
      <c r="R244" s="174"/>
      <c r="S244" s="174"/>
      <c r="T244" s="175"/>
      <c r="AT244" s="170" t="s">
        <v>179</v>
      </c>
      <c r="AU244" s="170" t="s">
        <v>84</v>
      </c>
      <c r="AV244" s="13" t="s">
        <v>82</v>
      </c>
      <c r="AW244" s="13" t="s">
        <v>31</v>
      </c>
      <c r="AX244" s="13" t="s">
        <v>75</v>
      </c>
      <c r="AY244" s="170" t="s">
        <v>168</v>
      </c>
    </row>
    <row r="245" spans="1:65" s="14" customFormat="1" ht="22.5">
      <c r="B245" s="176"/>
      <c r="D245" s="163" t="s">
        <v>179</v>
      </c>
      <c r="E245" s="177" t="s">
        <v>1</v>
      </c>
      <c r="F245" s="178" t="s">
        <v>2477</v>
      </c>
      <c r="H245" s="179">
        <v>75.7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77" t="s">
        <v>179</v>
      </c>
      <c r="AU245" s="177" t="s">
        <v>84</v>
      </c>
      <c r="AV245" s="14" t="s">
        <v>84</v>
      </c>
      <c r="AW245" s="14" t="s">
        <v>31</v>
      </c>
      <c r="AX245" s="14" t="s">
        <v>75</v>
      </c>
      <c r="AY245" s="177" t="s">
        <v>168</v>
      </c>
    </row>
    <row r="246" spans="1:65" s="2" customFormat="1" ht="33" customHeight="1">
      <c r="A246" s="33"/>
      <c r="B246" s="149"/>
      <c r="C246" s="150" t="s">
        <v>419</v>
      </c>
      <c r="D246" s="150" t="s">
        <v>170</v>
      </c>
      <c r="E246" s="151" t="s">
        <v>2478</v>
      </c>
      <c r="F246" s="152" t="s">
        <v>2479</v>
      </c>
      <c r="G246" s="153" t="s">
        <v>254</v>
      </c>
      <c r="H246" s="154">
        <v>486.2</v>
      </c>
      <c r="I246" s="155"/>
      <c r="J246" s="156">
        <f>ROUND(I246*H246,2)</f>
        <v>0</v>
      </c>
      <c r="K246" s="152" t="s">
        <v>187</v>
      </c>
      <c r="L246" s="34"/>
      <c r="M246" s="157" t="s">
        <v>1</v>
      </c>
      <c r="N246" s="158" t="s">
        <v>40</v>
      </c>
      <c r="O246" s="59"/>
      <c r="P246" s="159">
        <f>O246*H246</f>
        <v>0</v>
      </c>
      <c r="Q246" s="159">
        <v>5.9999999999999995E-4</v>
      </c>
      <c r="R246" s="159">
        <f>Q246*H246</f>
        <v>0.29171999999999998</v>
      </c>
      <c r="S246" s="159">
        <v>0</v>
      </c>
      <c r="T246" s="16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1" t="s">
        <v>108</v>
      </c>
      <c r="AT246" s="161" t="s">
        <v>170</v>
      </c>
      <c r="AU246" s="161" t="s">
        <v>84</v>
      </c>
      <c r="AY246" s="18" t="s">
        <v>168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82</v>
      </c>
      <c r="BK246" s="162">
        <f>ROUND(I246*H246,2)</f>
        <v>0</v>
      </c>
      <c r="BL246" s="18" t="s">
        <v>108</v>
      </c>
      <c r="BM246" s="161" t="s">
        <v>2480</v>
      </c>
    </row>
    <row r="247" spans="1:65" s="2" customFormat="1" ht="39">
      <c r="A247" s="33"/>
      <c r="B247" s="34"/>
      <c r="C247" s="33"/>
      <c r="D247" s="163" t="s">
        <v>175</v>
      </c>
      <c r="E247" s="33"/>
      <c r="F247" s="164" t="s">
        <v>2481</v>
      </c>
      <c r="G247" s="33"/>
      <c r="H247" s="33"/>
      <c r="I247" s="165"/>
      <c r="J247" s="33"/>
      <c r="K247" s="33"/>
      <c r="L247" s="34"/>
      <c r="M247" s="166"/>
      <c r="N247" s="167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175</v>
      </c>
      <c r="AU247" s="18" t="s">
        <v>84</v>
      </c>
    </row>
    <row r="248" spans="1:65" s="13" customFormat="1">
      <c r="B248" s="169"/>
      <c r="D248" s="163" t="s">
        <v>179</v>
      </c>
      <c r="E248" s="170" t="s">
        <v>1</v>
      </c>
      <c r="F248" s="171" t="s">
        <v>2296</v>
      </c>
      <c r="H248" s="170" t="s">
        <v>1</v>
      </c>
      <c r="I248" s="172"/>
      <c r="L248" s="169"/>
      <c r="M248" s="173"/>
      <c r="N248" s="174"/>
      <c r="O248" s="174"/>
      <c r="P248" s="174"/>
      <c r="Q248" s="174"/>
      <c r="R248" s="174"/>
      <c r="S248" s="174"/>
      <c r="T248" s="175"/>
      <c r="AT248" s="170" t="s">
        <v>179</v>
      </c>
      <c r="AU248" s="170" t="s">
        <v>84</v>
      </c>
      <c r="AV248" s="13" t="s">
        <v>82</v>
      </c>
      <c r="AW248" s="13" t="s">
        <v>31</v>
      </c>
      <c r="AX248" s="13" t="s">
        <v>75</v>
      </c>
      <c r="AY248" s="170" t="s">
        <v>168</v>
      </c>
    </row>
    <row r="249" spans="1:65" s="14" customFormat="1">
      <c r="B249" s="176"/>
      <c r="D249" s="163" t="s">
        <v>179</v>
      </c>
      <c r="E249" s="177" t="s">
        <v>1</v>
      </c>
      <c r="F249" s="178" t="s">
        <v>2482</v>
      </c>
      <c r="H249" s="179">
        <v>155</v>
      </c>
      <c r="I249" s="180"/>
      <c r="L249" s="176"/>
      <c r="M249" s="181"/>
      <c r="N249" s="182"/>
      <c r="O249" s="182"/>
      <c r="P249" s="182"/>
      <c r="Q249" s="182"/>
      <c r="R249" s="182"/>
      <c r="S249" s="182"/>
      <c r="T249" s="183"/>
      <c r="AT249" s="177" t="s">
        <v>179</v>
      </c>
      <c r="AU249" s="177" t="s">
        <v>84</v>
      </c>
      <c r="AV249" s="14" t="s">
        <v>84</v>
      </c>
      <c r="AW249" s="14" t="s">
        <v>31</v>
      </c>
      <c r="AX249" s="14" t="s">
        <v>75</v>
      </c>
      <c r="AY249" s="177" t="s">
        <v>168</v>
      </c>
    </row>
    <row r="250" spans="1:65" s="14" customFormat="1">
      <c r="B250" s="176"/>
      <c r="D250" s="163" t="s">
        <v>179</v>
      </c>
      <c r="E250" s="177" t="s">
        <v>1</v>
      </c>
      <c r="F250" s="178" t="s">
        <v>2483</v>
      </c>
      <c r="H250" s="179">
        <v>331.2</v>
      </c>
      <c r="I250" s="180"/>
      <c r="L250" s="176"/>
      <c r="M250" s="181"/>
      <c r="N250" s="182"/>
      <c r="O250" s="182"/>
      <c r="P250" s="182"/>
      <c r="Q250" s="182"/>
      <c r="R250" s="182"/>
      <c r="S250" s="182"/>
      <c r="T250" s="183"/>
      <c r="AT250" s="177" t="s">
        <v>179</v>
      </c>
      <c r="AU250" s="177" t="s">
        <v>84</v>
      </c>
      <c r="AV250" s="14" t="s">
        <v>84</v>
      </c>
      <c r="AW250" s="14" t="s">
        <v>31</v>
      </c>
      <c r="AX250" s="14" t="s">
        <v>75</v>
      </c>
      <c r="AY250" s="177" t="s">
        <v>168</v>
      </c>
    </row>
    <row r="251" spans="1:65" s="2" customFormat="1" ht="16.5" customHeight="1">
      <c r="A251" s="33"/>
      <c r="B251" s="149"/>
      <c r="C251" s="150" t="s">
        <v>432</v>
      </c>
      <c r="D251" s="150" t="s">
        <v>170</v>
      </c>
      <c r="E251" s="151" t="s">
        <v>2484</v>
      </c>
      <c r="F251" s="152" t="s">
        <v>2485</v>
      </c>
      <c r="G251" s="153" t="s">
        <v>254</v>
      </c>
      <c r="H251" s="154">
        <v>75.7</v>
      </c>
      <c r="I251" s="155"/>
      <c r="J251" s="156">
        <f>ROUND(I251*H251,2)</f>
        <v>0</v>
      </c>
      <c r="K251" s="152" t="s">
        <v>187</v>
      </c>
      <c r="L251" s="34"/>
      <c r="M251" s="157" t="s">
        <v>1</v>
      </c>
      <c r="N251" s="158" t="s">
        <v>40</v>
      </c>
      <c r="O251" s="59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108</v>
      </c>
      <c r="AT251" s="161" t="s">
        <v>170</v>
      </c>
      <c r="AU251" s="161" t="s">
        <v>84</v>
      </c>
      <c r="AY251" s="18" t="s">
        <v>168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82</v>
      </c>
      <c r="BK251" s="162">
        <f>ROUND(I251*H251,2)</f>
        <v>0</v>
      </c>
      <c r="BL251" s="18" t="s">
        <v>108</v>
      </c>
      <c r="BM251" s="161" t="s">
        <v>2486</v>
      </c>
    </row>
    <row r="252" spans="1:65" s="2" customFormat="1" ht="19.5">
      <c r="A252" s="33"/>
      <c r="B252" s="34"/>
      <c r="C252" s="33"/>
      <c r="D252" s="163" t="s">
        <v>175</v>
      </c>
      <c r="E252" s="33"/>
      <c r="F252" s="164" t="s">
        <v>2487</v>
      </c>
      <c r="G252" s="33"/>
      <c r="H252" s="33"/>
      <c r="I252" s="165"/>
      <c r="J252" s="33"/>
      <c r="K252" s="33"/>
      <c r="L252" s="34"/>
      <c r="M252" s="166"/>
      <c r="N252" s="167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175</v>
      </c>
      <c r="AU252" s="18" t="s">
        <v>84</v>
      </c>
    </row>
    <row r="253" spans="1:65" s="13" customFormat="1">
      <c r="B253" s="169"/>
      <c r="D253" s="163" t="s">
        <v>179</v>
      </c>
      <c r="E253" s="170" t="s">
        <v>1</v>
      </c>
      <c r="F253" s="171" t="s">
        <v>2272</v>
      </c>
      <c r="H253" s="170" t="s">
        <v>1</v>
      </c>
      <c r="I253" s="172"/>
      <c r="L253" s="169"/>
      <c r="M253" s="173"/>
      <c r="N253" s="174"/>
      <c r="O253" s="174"/>
      <c r="P253" s="174"/>
      <c r="Q253" s="174"/>
      <c r="R253" s="174"/>
      <c r="S253" s="174"/>
      <c r="T253" s="175"/>
      <c r="AT253" s="170" t="s">
        <v>179</v>
      </c>
      <c r="AU253" s="170" t="s">
        <v>84</v>
      </c>
      <c r="AV253" s="13" t="s">
        <v>82</v>
      </c>
      <c r="AW253" s="13" t="s">
        <v>31</v>
      </c>
      <c r="AX253" s="13" t="s">
        <v>75</v>
      </c>
      <c r="AY253" s="170" t="s">
        <v>168</v>
      </c>
    </row>
    <row r="254" spans="1:65" s="14" customFormat="1" ht="22.5">
      <c r="B254" s="176"/>
      <c r="D254" s="163" t="s">
        <v>179</v>
      </c>
      <c r="E254" s="177" t="s">
        <v>1</v>
      </c>
      <c r="F254" s="178" t="s">
        <v>2488</v>
      </c>
      <c r="H254" s="179">
        <v>75.7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31</v>
      </c>
      <c r="AX254" s="14" t="s">
        <v>75</v>
      </c>
      <c r="AY254" s="177" t="s">
        <v>168</v>
      </c>
    </row>
    <row r="255" spans="1:65" s="12" customFormat="1" ht="22.9" customHeight="1">
      <c r="B255" s="136"/>
      <c r="D255" s="137" t="s">
        <v>74</v>
      </c>
      <c r="E255" s="147" t="s">
        <v>1101</v>
      </c>
      <c r="F255" s="147" t="s">
        <v>1102</v>
      </c>
      <c r="I255" s="139"/>
      <c r="J255" s="148">
        <f>BK255</f>
        <v>0</v>
      </c>
      <c r="L255" s="136"/>
      <c r="M255" s="141"/>
      <c r="N255" s="142"/>
      <c r="O255" s="142"/>
      <c r="P255" s="143">
        <f>SUM(P256:P287)</f>
        <v>0</v>
      </c>
      <c r="Q255" s="142"/>
      <c r="R255" s="143">
        <f>SUM(R256:R287)</f>
        <v>0</v>
      </c>
      <c r="S255" s="142"/>
      <c r="T255" s="144">
        <f>SUM(T256:T287)</f>
        <v>0</v>
      </c>
      <c r="AR255" s="137" t="s">
        <v>82</v>
      </c>
      <c r="AT255" s="145" t="s">
        <v>74</v>
      </c>
      <c r="AU255" s="145" t="s">
        <v>82</v>
      </c>
      <c r="AY255" s="137" t="s">
        <v>168</v>
      </c>
      <c r="BK255" s="146">
        <f>SUM(BK256:BK287)</f>
        <v>0</v>
      </c>
    </row>
    <row r="256" spans="1:65" s="2" customFormat="1" ht="21.75" customHeight="1">
      <c r="A256" s="33"/>
      <c r="B256" s="149"/>
      <c r="C256" s="150" t="s">
        <v>436</v>
      </c>
      <c r="D256" s="150" t="s">
        <v>170</v>
      </c>
      <c r="E256" s="151" t="s">
        <v>1104</v>
      </c>
      <c r="F256" s="152" t="s">
        <v>1105</v>
      </c>
      <c r="G256" s="153" t="s">
        <v>488</v>
      </c>
      <c r="H256" s="154">
        <v>175.51599999999999</v>
      </c>
      <c r="I256" s="155"/>
      <c r="J256" s="156">
        <f>ROUND(I256*H256,2)</f>
        <v>0</v>
      </c>
      <c r="K256" s="152" t="s">
        <v>1</v>
      </c>
      <c r="L256" s="34"/>
      <c r="M256" s="157" t="s">
        <v>1</v>
      </c>
      <c r="N256" s="158" t="s">
        <v>40</v>
      </c>
      <c r="O256" s="59"/>
      <c r="P256" s="159">
        <f>O256*H256</f>
        <v>0</v>
      </c>
      <c r="Q256" s="159">
        <v>0</v>
      </c>
      <c r="R256" s="159">
        <f>Q256*H256</f>
        <v>0</v>
      </c>
      <c r="S256" s="159">
        <v>0</v>
      </c>
      <c r="T256" s="16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1" t="s">
        <v>108</v>
      </c>
      <c r="AT256" s="161" t="s">
        <v>170</v>
      </c>
      <c r="AU256" s="161" t="s">
        <v>84</v>
      </c>
      <c r="AY256" s="18" t="s">
        <v>168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8" t="s">
        <v>82</v>
      </c>
      <c r="BK256" s="162">
        <f>ROUND(I256*H256,2)</f>
        <v>0</v>
      </c>
      <c r="BL256" s="18" t="s">
        <v>108</v>
      </c>
      <c r="BM256" s="161" t="s">
        <v>2489</v>
      </c>
    </row>
    <row r="257" spans="1:65" s="2" customFormat="1" ht="19.5">
      <c r="A257" s="33"/>
      <c r="B257" s="34"/>
      <c r="C257" s="33"/>
      <c r="D257" s="163" t="s">
        <v>175</v>
      </c>
      <c r="E257" s="33"/>
      <c r="F257" s="164" t="s">
        <v>1107</v>
      </c>
      <c r="G257" s="33"/>
      <c r="H257" s="33"/>
      <c r="I257" s="165"/>
      <c r="J257" s="33"/>
      <c r="K257" s="33"/>
      <c r="L257" s="34"/>
      <c r="M257" s="166"/>
      <c r="N257" s="167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175</v>
      </c>
      <c r="AU257" s="18" t="s">
        <v>84</v>
      </c>
    </row>
    <row r="258" spans="1:65" s="14" customFormat="1">
      <c r="B258" s="176"/>
      <c r="D258" s="163" t="s">
        <v>179</v>
      </c>
      <c r="E258" s="177" t="s">
        <v>1</v>
      </c>
      <c r="F258" s="178" t="s">
        <v>2490</v>
      </c>
      <c r="H258" s="179">
        <v>175.51599999999999</v>
      </c>
      <c r="I258" s="180"/>
      <c r="L258" s="176"/>
      <c r="M258" s="181"/>
      <c r="N258" s="182"/>
      <c r="O258" s="182"/>
      <c r="P258" s="182"/>
      <c r="Q258" s="182"/>
      <c r="R258" s="182"/>
      <c r="S258" s="182"/>
      <c r="T258" s="183"/>
      <c r="AT258" s="177" t="s">
        <v>179</v>
      </c>
      <c r="AU258" s="177" t="s">
        <v>84</v>
      </c>
      <c r="AV258" s="14" t="s">
        <v>84</v>
      </c>
      <c r="AW258" s="14" t="s">
        <v>31</v>
      </c>
      <c r="AX258" s="14" t="s">
        <v>75</v>
      </c>
      <c r="AY258" s="177" t="s">
        <v>168</v>
      </c>
    </row>
    <row r="259" spans="1:65" s="2" customFormat="1" ht="24.2" customHeight="1">
      <c r="A259" s="33"/>
      <c r="B259" s="149"/>
      <c r="C259" s="150" t="s">
        <v>446</v>
      </c>
      <c r="D259" s="150" t="s">
        <v>170</v>
      </c>
      <c r="E259" s="151" t="s">
        <v>1113</v>
      </c>
      <c r="F259" s="152" t="s">
        <v>1114</v>
      </c>
      <c r="G259" s="153" t="s">
        <v>488</v>
      </c>
      <c r="H259" s="154">
        <v>2632.74</v>
      </c>
      <c r="I259" s="155"/>
      <c r="J259" s="156">
        <f>ROUND(I259*H259,2)</f>
        <v>0</v>
      </c>
      <c r="K259" s="152" t="s">
        <v>1</v>
      </c>
      <c r="L259" s="34"/>
      <c r="M259" s="157" t="s">
        <v>1</v>
      </c>
      <c r="N259" s="158" t="s">
        <v>40</v>
      </c>
      <c r="O259" s="59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1" t="s">
        <v>108</v>
      </c>
      <c r="AT259" s="161" t="s">
        <v>170</v>
      </c>
      <c r="AU259" s="161" t="s">
        <v>84</v>
      </c>
      <c r="AY259" s="18" t="s">
        <v>168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8" t="s">
        <v>82</v>
      </c>
      <c r="BK259" s="162">
        <f>ROUND(I259*H259,2)</f>
        <v>0</v>
      </c>
      <c r="BL259" s="18" t="s">
        <v>108</v>
      </c>
      <c r="BM259" s="161" t="s">
        <v>2491</v>
      </c>
    </row>
    <row r="260" spans="1:65" s="2" customFormat="1" ht="29.25">
      <c r="A260" s="33"/>
      <c r="B260" s="34"/>
      <c r="C260" s="33"/>
      <c r="D260" s="163" t="s">
        <v>175</v>
      </c>
      <c r="E260" s="33"/>
      <c r="F260" s="164" t="s">
        <v>1116</v>
      </c>
      <c r="G260" s="33"/>
      <c r="H260" s="33"/>
      <c r="I260" s="165"/>
      <c r="J260" s="33"/>
      <c r="K260" s="33"/>
      <c r="L260" s="34"/>
      <c r="M260" s="166"/>
      <c r="N260" s="167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175</v>
      </c>
      <c r="AU260" s="18" t="s">
        <v>84</v>
      </c>
    </row>
    <row r="261" spans="1:65" s="14" customFormat="1" ht="22.5">
      <c r="B261" s="176"/>
      <c r="D261" s="163" t="s">
        <v>179</v>
      </c>
      <c r="E261" s="177" t="s">
        <v>1</v>
      </c>
      <c r="F261" s="178" t="s">
        <v>2492</v>
      </c>
      <c r="H261" s="179">
        <v>2632.74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179</v>
      </c>
      <c r="AU261" s="177" t="s">
        <v>84</v>
      </c>
      <c r="AV261" s="14" t="s">
        <v>84</v>
      </c>
      <c r="AW261" s="14" t="s">
        <v>31</v>
      </c>
      <c r="AX261" s="14" t="s">
        <v>75</v>
      </c>
      <c r="AY261" s="177" t="s">
        <v>168</v>
      </c>
    </row>
    <row r="262" spans="1:65" s="2" customFormat="1" ht="21.75" customHeight="1">
      <c r="A262" s="33"/>
      <c r="B262" s="149"/>
      <c r="C262" s="150" t="s">
        <v>452</v>
      </c>
      <c r="D262" s="150" t="s">
        <v>170</v>
      </c>
      <c r="E262" s="151" t="s">
        <v>1121</v>
      </c>
      <c r="F262" s="152" t="s">
        <v>1122</v>
      </c>
      <c r="G262" s="153" t="s">
        <v>488</v>
      </c>
      <c r="H262" s="154">
        <v>6.6950000000000003</v>
      </c>
      <c r="I262" s="155"/>
      <c r="J262" s="156">
        <f>ROUND(I262*H262,2)</f>
        <v>0</v>
      </c>
      <c r="K262" s="152" t="s">
        <v>187</v>
      </c>
      <c r="L262" s="34"/>
      <c r="M262" s="157" t="s">
        <v>1</v>
      </c>
      <c r="N262" s="158" t="s">
        <v>40</v>
      </c>
      <c r="O262" s="59"/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1" t="s">
        <v>108</v>
      </c>
      <c r="AT262" s="161" t="s">
        <v>170</v>
      </c>
      <c r="AU262" s="161" t="s">
        <v>84</v>
      </c>
      <c r="AY262" s="18" t="s">
        <v>168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18" t="s">
        <v>82</v>
      </c>
      <c r="BK262" s="162">
        <f>ROUND(I262*H262,2)</f>
        <v>0</v>
      </c>
      <c r="BL262" s="18" t="s">
        <v>108</v>
      </c>
      <c r="BM262" s="161" t="s">
        <v>2493</v>
      </c>
    </row>
    <row r="263" spans="1:65" s="2" customFormat="1" ht="19.5">
      <c r="A263" s="33"/>
      <c r="B263" s="34"/>
      <c r="C263" s="33"/>
      <c r="D263" s="163" t="s">
        <v>175</v>
      </c>
      <c r="E263" s="33"/>
      <c r="F263" s="164" t="s">
        <v>2494</v>
      </c>
      <c r="G263" s="33"/>
      <c r="H263" s="33"/>
      <c r="I263" s="165"/>
      <c r="J263" s="33"/>
      <c r="K263" s="33"/>
      <c r="L263" s="34"/>
      <c r="M263" s="166"/>
      <c r="N263" s="167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175</v>
      </c>
      <c r="AU263" s="18" t="s">
        <v>84</v>
      </c>
    </row>
    <row r="264" spans="1:65" s="14" customFormat="1">
      <c r="B264" s="176"/>
      <c r="D264" s="163" t="s">
        <v>179</v>
      </c>
      <c r="E264" s="177" t="s">
        <v>1</v>
      </c>
      <c r="F264" s="178" t="s">
        <v>2495</v>
      </c>
      <c r="H264" s="179">
        <v>1.1599999999999999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179</v>
      </c>
      <c r="AU264" s="177" t="s">
        <v>84</v>
      </c>
      <c r="AV264" s="14" t="s">
        <v>84</v>
      </c>
      <c r="AW264" s="14" t="s">
        <v>31</v>
      </c>
      <c r="AX264" s="14" t="s">
        <v>75</v>
      </c>
      <c r="AY264" s="177" t="s">
        <v>168</v>
      </c>
    </row>
    <row r="265" spans="1:65" s="14" customFormat="1">
      <c r="B265" s="176"/>
      <c r="D265" s="163" t="s">
        <v>179</v>
      </c>
      <c r="E265" s="177" t="s">
        <v>1</v>
      </c>
      <c r="F265" s="178" t="s">
        <v>2496</v>
      </c>
      <c r="H265" s="179">
        <v>5.5350000000000001</v>
      </c>
      <c r="I265" s="180"/>
      <c r="L265" s="176"/>
      <c r="M265" s="181"/>
      <c r="N265" s="182"/>
      <c r="O265" s="182"/>
      <c r="P265" s="182"/>
      <c r="Q265" s="182"/>
      <c r="R265" s="182"/>
      <c r="S265" s="182"/>
      <c r="T265" s="183"/>
      <c r="AT265" s="177" t="s">
        <v>179</v>
      </c>
      <c r="AU265" s="177" t="s">
        <v>84</v>
      </c>
      <c r="AV265" s="14" t="s">
        <v>84</v>
      </c>
      <c r="AW265" s="14" t="s">
        <v>31</v>
      </c>
      <c r="AX265" s="14" t="s">
        <v>75</v>
      </c>
      <c r="AY265" s="177" t="s">
        <v>168</v>
      </c>
    </row>
    <row r="266" spans="1:65" s="2" customFormat="1" ht="24.2" customHeight="1">
      <c r="A266" s="33"/>
      <c r="B266" s="149"/>
      <c r="C266" s="150" t="s">
        <v>459</v>
      </c>
      <c r="D266" s="150" t="s">
        <v>170</v>
      </c>
      <c r="E266" s="151" t="s">
        <v>1136</v>
      </c>
      <c r="F266" s="152" t="s">
        <v>1137</v>
      </c>
      <c r="G266" s="153" t="s">
        <v>488</v>
      </c>
      <c r="H266" s="154">
        <v>26.78</v>
      </c>
      <c r="I266" s="155"/>
      <c r="J266" s="156">
        <f>ROUND(I266*H266,2)</f>
        <v>0</v>
      </c>
      <c r="K266" s="152" t="s">
        <v>187</v>
      </c>
      <c r="L266" s="34"/>
      <c r="M266" s="157" t="s">
        <v>1</v>
      </c>
      <c r="N266" s="158" t="s">
        <v>40</v>
      </c>
      <c r="O266" s="59"/>
      <c r="P266" s="159">
        <f>O266*H266</f>
        <v>0</v>
      </c>
      <c r="Q266" s="159">
        <v>0</v>
      </c>
      <c r="R266" s="159">
        <f>Q266*H266</f>
        <v>0</v>
      </c>
      <c r="S266" s="159">
        <v>0</v>
      </c>
      <c r="T266" s="16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1" t="s">
        <v>108</v>
      </c>
      <c r="AT266" s="161" t="s">
        <v>170</v>
      </c>
      <c r="AU266" s="161" t="s">
        <v>84</v>
      </c>
      <c r="AY266" s="18" t="s">
        <v>168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82</v>
      </c>
      <c r="BK266" s="162">
        <f>ROUND(I266*H266,2)</f>
        <v>0</v>
      </c>
      <c r="BL266" s="18" t="s">
        <v>108</v>
      </c>
      <c r="BM266" s="161" t="s">
        <v>2497</v>
      </c>
    </row>
    <row r="267" spans="1:65" s="2" customFormat="1" ht="19.5">
      <c r="A267" s="33"/>
      <c r="B267" s="34"/>
      <c r="C267" s="33"/>
      <c r="D267" s="163" t="s">
        <v>175</v>
      </c>
      <c r="E267" s="33"/>
      <c r="F267" s="164" t="s">
        <v>2498</v>
      </c>
      <c r="G267" s="33"/>
      <c r="H267" s="33"/>
      <c r="I267" s="165"/>
      <c r="J267" s="33"/>
      <c r="K267" s="33"/>
      <c r="L267" s="34"/>
      <c r="M267" s="166"/>
      <c r="N267" s="167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175</v>
      </c>
      <c r="AU267" s="18" t="s">
        <v>84</v>
      </c>
    </row>
    <row r="268" spans="1:65" s="14" customFormat="1" ht="22.5">
      <c r="B268" s="176"/>
      <c r="D268" s="163" t="s">
        <v>179</v>
      </c>
      <c r="E268" s="177" t="s">
        <v>1</v>
      </c>
      <c r="F268" s="178" t="s">
        <v>2499</v>
      </c>
      <c r="H268" s="179">
        <v>4.6399999999999997</v>
      </c>
      <c r="I268" s="180"/>
      <c r="L268" s="176"/>
      <c r="M268" s="181"/>
      <c r="N268" s="182"/>
      <c r="O268" s="182"/>
      <c r="P268" s="182"/>
      <c r="Q268" s="182"/>
      <c r="R268" s="182"/>
      <c r="S268" s="182"/>
      <c r="T268" s="183"/>
      <c r="AT268" s="177" t="s">
        <v>179</v>
      </c>
      <c r="AU268" s="177" t="s">
        <v>84</v>
      </c>
      <c r="AV268" s="14" t="s">
        <v>84</v>
      </c>
      <c r="AW268" s="14" t="s">
        <v>31</v>
      </c>
      <c r="AX268" s="14" t="s">
        <v>75</v>
      </c>
      <c r="AY268" s="177" t="s">
        <v>168</v>
      </c>
    </row>
    <row r="269" spans="1:65" s="14" customFormat="1">
      <c r="B269" s="176"/>
      <c r="D269" s="163" t="s">
        <v>179</v>
      </c>
      <c r="E269" s="177" t="s">
        <v>1</v>
      </c>
      <c r="F269" s="178" t="s">
        <v>2500</v>
      </c>
      <c r="H269" s="179">
        <v>22.14</v>
      </c>
      <c r="I269" s="180"/>
      <c r="L269" s="176"/>
      <c r="M269" s="181"/>
      <c r="N269" s="182"/>
      <c r="O269" s="182"/>
      <c r="P269" s="182"/>
      <c r="Q269" s="182"/>
      <c r="R269" s="182"/>
      <c r="S269" s="182"/>
      <c r="T269" s="183"/>
      <c r="AT269" s="177" t="s">
        <v>179</v>
      </c>
      <c r="AU269" s="177" t="s">
        <v>84</v>
      </c>
      <c r="AV269" s="14" t="s">
        <v>84</v>
      </c>
      <c r="AW269" s="14" t="s">
        <v>31</v>
      </c>
      <c r="AX269" s="14" t="s">
        <v>75</v>
      </c>
      <c r="AY269" s="177" t="s">
        <v>168</v>
      </c>
    </row>
    <row r="270" spans="1:65" s="2" customFormat="1" ht="16.5" customHeight="1">
      <c r="A270" s="33"/>
      <c r="B270" s="149"/>
      <c r="C270" s="150" t="s">
        <v>465</v>
      </c>
      <c r="D270" s="150" t="s">
        <v>170</v>
      </c>
      <c r="E270" s="151" t="s">
        <v>2364</v>
      </c>
      <c r="F270" s="152" t="s">
        <v>2365</v>
      </c>
      <c r="G270" s="153" t="s">
        <v>488</v>
      </c>
      <c r="H270" s="154">
        <v>5.0999999999999996</v>
      </c>
      <c r="I270" s="155"/>
      <c r="J270" s="156">
        <f>ROUND(I270*H270,2)</f>
        <v>0</v>
      </c>
      <c r="K270" s="152" t="s">
        <v>187</v>
      </c>
      <c r="L270" s="34"/>
      <c r="M270" s="157" t="s">
        <v>1</v>
      </c>
      <c r="N270" s="158" t="s">
        <v>40</v>
      </c>
      <c r="O270" s="59"/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1" t="s">
        <v>108</v>
      </c>
      <c r="AT270" s="161" t="s">
        <v>170</v>
      </c>
      <c r="AU270" s="161" t="s">
        <v>84</v>
      </c>
      <c r="AY270" s="18" t="s">
        <v>168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8" t="s">
        <v>82</v>
      </c>
      <c r="BK270" s="162">
        <f>ROUND(I270*H270,2)</f>
        <v>0</v>
      </c>
      <c r="BL270" s="18" t="s">
        <v>108</v>
      </c>
      <c r="BM270" s="161" t="s">
        <v>2501</v>
      </c>
    </row>
    <row r="271" spans="1:65" s="2" customFormat="1" ht="19.5">
      <c r="A271" s="33"/>
      <c r="B271" s="34"/>
      <c r="C271" s="33"/>
      <c r="D271" s="163" t="s">
        <v>175</v>
      </c>
      <c r="E271" s="33"/>
      <c r="F271" s="164" t="s">
        <v>2367</v>
      </c>
      <c r="G271" s="33"/>
      <c r="H271" s="33"/>
      <c r="I271" s="165"/>
      <c r="J271" s="33"/>
      <c r="K271" s="33"/>
      <c r="L271" s="34"/>
      <c r="M271" s="166"/>
      <c r="N271" s="167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175</v>
      </c>
      <c r="AU271" s="18" t="s">
        <v>84</v>
      </c>
    </row>
    <row r="272" spans="1:65" s="13" customFormat="1">
      <c r="B272" s="169"/>
      <c r="D272" s="163" t="s">
        <v>179</v>
      </c>
      <c r="E272" s="170" t="s">
        <v>1</v>
      </c>
      <c r="F272" s="171" t="s">
        <v>2272</v>
      </c>
      <c r="H272" s="170" t="s">
        <v>1</v>
      </c>
      <c r="I272" s="172"/>
      <c r="L272" s="169"/>
      <c r="M272" s="173"/>
      <c r="N272" s="174"/>
      <c r="O272" s="174"/>
      <c r="P272" s="174"/>
      <c r="Q272" s="174"/>
      <c r="R272" s="174"/>
      <c r="S272" s="174"/>
      <c r="T272" s="175"/>
      <c r="AT272" s="170" t="s">
        <v>179</v>
      </c>
      <c r="AU272" s="170" t="s">
        <v>84</v>
      </c>
      <c r="AV272" s="13" t="s">
        <v>82</v>
      </c>
      <c r="AW272" s="13" t="s">
        <v>31</v>
      </c>
      <c r="AX272" s="13" t="s">
        <v>75</v>
      </c>
      <c r="AY272" s="170" t="s">
        <v>168</v>
      </c>
    </row>
    <row r="273" spans="1:65" s="14" customFormat="1" ht="22.5">
      <c r="B273" s="176"/>
      <c r="D273" s="163" t="s">
        <v>179</v>
      </c>
      <c r="E273" s="177" t="s">
        <v>1</v>
      </c>
      <c r="F273" s="178" t="s">
        <v>2502</v>
      </c>
      <c r="H273" s="179">
        <v>5.0999999999999996</v>
      </c>
      <c r="I273" s="180"/>
      <c r="L273" s="176"/>
      <c r="M273" s="181"/>
      <c r="N273" s="182"/>
      <c r="O273" s="182"/>
      <c r="P273" s="182"/>
      <c r="Q273" s="182"/>
      <c r="R273" s="182"/>
      <c r="S273" s="182"/>
      <c r="T273" s="183"/>
      <c r="AT273" s="177" t="s">
        <v>179</v>
      </c>
      <c r="AU273" s="177" t="s">
        <v>84</v>
      </c>
      <c r="AV273" s="14" t="s">
        <v>84</v>
      </c>
      <c r="AW273" s="14" t="s">
        <v>31</v>
      </c>
      <c r="AX273" s="14" t="s">
        <v>75</v>
      </c>
      <c r="AY273" s="177" t="s">
        <v>168</v>
      </c>
    </row>
    <row r="274" spans="1:65" s="2" customFormat="1" ht="24.2" customHeight="1">
      <c r="A274" s="33"/>
      <c r="B274" s="149"/>
      <c r="C274" s="150" t="s">
        <v>470</v>
      </c>
      <c r="D274" s="150" t="s">
        <v>170</v>
      </c>
      <c r="E274" s="151" t="s">
        <v>1147</v>
      </c>
      <c r="F274" s="152" t="s">
        <v>1148</v>
      </c>
      <c r="G274" s="153" t="s">
        <v>488</v>
      </c>
      <c r="H274" s="154">
        <v>182.21100000000001</v>
      </c>
      <c r="I274" s="155"/>
      <c r="J274" s="156">
        <f>ROUND(I274*H274,2)</f>
        <v>0</v>
      </c>
      <c r="K274" s="152" t="s">
        <v>1</v>
      </c>
      <c r="L274" s="34"/>
      <c r="M274" s="157" t="s">
        <v>1</v>
      </c>
      <c r="N274" s="158" t="s">
        <v>40</v>
      </c>
      <c r="O274" s="59"/>
      <c r="P274" s="159">
        <f>O274*H274</f>
        <v>0</v>
      </c>
      <c r="Q274" s="159">
        <v>0</v>
      </c>
      <c r="R274" s="159">
        <f>Q274*H274</f>
        <v>0</v>
      </c>
      <c r="S274" s="159">
        <v>0</v>
      </c>
      <c r="T274" s="16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1" t="s">
        <v>108</v>
      </c>
      <c r="AT274" s="161" t="s">
        <v>170</v>
      </c>
      <c r="AU274" s="161" t="s">
        <v>84</v>
      </c>
      <c r="AY274" s="18" t="s">
        <v>168</v>
      </c>
      <c r="BE274" s="162">
        <f>IF(N274="základní",J274,0)</f>
        <v>0</v>
      </c>
      <c r="BF274" s="162">
        <f>IF(N274="snížená",J274,0)</f>
        <v>0</v>
      </c>
      <c r="BG274" s="162">
        <f>IF(N274="zákl. přenesená",J274,0)</f>
        <v>0</v>
      </c>
      <c r="BH274" s="162">
        <f>IF(N274="sníž. přenesená",J274,0)</f>
        <v>0</v>
      </c>
      <c r="BI274" s="162">
        <f>IF(N274="nulová",J274,0)</f>
        <v>0</v>
      </c>
      <c r="BJ274" s="18" t="s">
        <v>82</v>
      </c>
      <c r="BK274" s="162">
        <f>ROUND(I274*H274,2)</f>
        <v>0</v>
      </c>
      <c r="BL274" s="18" t="s">
        <v>108</v>
      </c>
      <c r="BM274" s="161" t="s">
        <v>2503</v>
      </c>
    </row>
    <row r="275" spans="1:65" s="2" customFormat="1">
      <c r="A275" s="33"/>
      <c r="B275" s="34"/>
      <c r="C275" s="33"/>
      <c r="D275" s="163" t="s">
        <v>175</v>
      </c>
      <c r="E275" s="33"/>
      <c r="F275" s="164" t="s">
        <v>1150</v>
      </c>
      <c r="G275" s="33"/>
      <c r="H275" s="33"/>
      <c r="I275" s="165"/>
      <c r="J275" s="33"/>
      <c r="K275" s="33"/>
      <c r="L275" s="34"/>
      <c r="M275" s="166"/>
      <c r="N275" s="167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175</v>
      </c>
      <c r="AU275" s="18" t="s">
        <v>84</v>
      </c>
    </row>
    <row r="276" spans="1:65" s="14" customFormat="1">
      <c r="B276" s="176"/>
      <c r="D276" s="163" t="s">
        <v>179</v>
      </c>
      <c r="E276" s="177" t="s">
        <v>1</v>
      </c>
      <c r="F276" s="178" t="s">
        <v>2504</v>
      </c>
      <c r="H276" s="179">
        <v>182.21100000000001</v>
      </c>
      <c r="I276" s="180"/>
      <c r="L276" s="176"/>
      <c r="M276" s="181"/>
      <c r="N276" s="182"/>
      <c r="O276" s="182"/>
      <c r="P276" s="182"/>
      <c r="Q276" s="182"/>
      <c r="R276" s="182"/>
      <c r="S276" s="182"/>
      <c r="T276" s="183"/>
      <c r="AT276" s="177" t="s">
        <v>179</v>
      </c>
      <c r="AU276" s="177" t="s">
        <v>84</v>
      </c>
      <c r="AV276" s="14" t="s">
        <v>84</v>
      </c>
      <c r="AW276" s="14" t="s">
        <v>31</v>
      </c>
      <c r="AX276" s="14" t="s">
        <v>75</v>
      </c>
      <c r="AY276" s="177" t="s">
        <v>168</v>
      </c>
    </row>
    <row r="277" spans="1:65" s="2" customFormat="1" ht="24.2" customHeight="1">
      <c r="A277" s="33"/>
      <c r="B277" s="149"/>
      <c r="C277" s="150" t="s">
        <v>485</v>
      </c>
      <c r="D277" s="150" t="s">
        <v>170</v>
      </c>
      <c r="E277" s="151" t="s">
        <v>2371</v>
      </c>
      <c r="F277" s="152" t="s">
        <v>2372</v>
      </c>
      <c r="G277" s="153" t="s">
        <v>488</v>
      </c>
      <c r="H277" s="154">
        <v>5.0999999999999996</v>
      </c>
      <c r="I277" s="155"/>
      <c r="J277" s="156">
        <f>ROUND(I277*H277,2)</f>
        <v>0</v>
      </c>
      <c r="K277" s="152" t="s">
        <v>187</v>
      </c>
      <c r="L277" s="34"/>
      <c r="M277" s="157" t="s">
        <v>1</v>
      </c>
      <c r="N277" s="158" t="s">
        <v>40</v>
      </c>
      <c r="O277" s="59"/>
      <c r="P277" s="159">
        <f>O277*H277</f>
        <v>0</v>
      </c>
      <c r="Q277" s="159">
        <v>0</v>
      </c>
      <c r="R277" s="159">
        <f>Q277*H277</f>
        <v>0</v>
      </c>
      <c r="S277" s="159">
        <v>0</v>
      </c>
      <c r="T277" s="160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1" t="s">
        <v>108</v>
      </c>
      <c r="AT277" s="161" t="s">
        <v>170</v>
      </c>
      <c r="AU277" s="161" t="s">
        <v>84</v>
      </c>
      <c r="AY277" s="18" t="s">
        <v>168</v>
      </c>
      <c r="BE277" s="162">
        <f>IF(N277="základní",J277,0)</f>
        <v>0</v>
      </c>
      <c r="BF277" s="162">
        <f>IF(N277="snížená",J277,0)</f>
        <v>0</v>
      </c>
      <c r="BG277" s="162">
        <f>IF(N277="zákl. přenesená",J277,0)</f>
        <v>0</v>
      </c>
      <c r="BH277" s="162">
        <f>IF(N277="sníž. přenesená",J277,0)</f>
        <v>0</v>
      </c>
      <c r="BI277" s="162">
        <f>IF(N277="nulová",J277,0)</f>
        <v>0</v>
      </c>
      <c r="BJ277" s="18" t="s">
        <v>82</v>
      </c>
      <c r="BK277" s="162">
        <f>ROUND(I277*H277,2)</f>
        <v>0</v>
      </c>
      <c r="BL277" s="18" t="s">
        <v>108</v>
      </c>
      <c r="BM277" s="161" t="s">
        <v>2505</v>
      </c>
    </row>
    <row r="278" spans="1:65" s="2" customFormat="1" ht="19.5">
      <c r="A278" s="33"/>
      <c r="B278" s="34"/>
      <c r="C278" s="33"/>
      <c r="D278" s="163" t="s">
        <v>175</v>
      </c>
      <c r="E278" s="33"/>
      <c r="F278" s="164" t="s">
        <v>2374</v>
      </c>
      <c r="G278" s="33"/>
      <c r="H278" s="33"/>
      <c r="I278" s="165"/>
      <c r="J278" s="33"/>
      <c r="K278" s="33"/>
      <c r="L278" s="34"/>
      <c r="M278" s="166"/>
      <c r="N278" s="167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175</v>
      </c>
      <c r="AU278" s="18" t="s">
        <v>84</v>
      </c>
    </row>
    <row r="279" spans="1:65" s="13" customFormat="1">
      <c r="B279" s="169"/>
      <c r="D279" s="163" t="s">
        <v>179</v>
      </c>
      <c r="E279" s="170" t="s">
        <v>1</v>
      </c>
      <c r="F279" s="171" t="s">
        <v>2272</v>
      </c>
      <c r="H279" s="170" t="s">
        <v>1</v>
      </c>
      <c r="I279" s="172"/>
      <c r="L279" s="169"/>
      <c r="M279" s="173"/>
      <c r="N279" s="174"/>
      <c r="O279" s="174"/>
      <c r="P279" s="174"/>
      <c r="Q279" s="174"/>
      <c r="R279" s="174"/>
      <c r="S279" s="174"/>
      <c r="T279" s="175"/>
      <c r="AT279" s="170" t="s">
        <v>179</v>
      </c>
      <c r="AU279" s="170" t="s">
        <v>84</v>
      </c>
      <c r="AV279" s="13" t="s">
        <v>82</v>
      </c>
      <c r="AW279" s="13" t="s">
        <v>31</v>
      </c>
      <c r="AX279" s="13" t="s">
        <v>75</v>
      </c>
      <c r="AY279" s="170" t="s">
        <v>168</v>
      </c>
    </row>
    <row r="280" spans="1:65" s="14" customFormat="1" ht="22.5">
      <c r="B280" s="176"/>
      <c r="D280" s="163" t="s">
        <v>179</v>
      </c>
      <c r="E280" s="177" t="s">
        <v>1</v>
      </c>
      <c r="F280" s="178" t="s">
        <v>2506</v>
      </c>
      <c r="H280" s="179">
        <v>5.0999999999999996</v>
      </c>
      <c r="I280" s="180"/>
      <c r="L280" s="176"/>
      <c r="M280" s="181"/>
      <c r="N280" s="182"/>
      <c r="O280" s="182"/>
      <c r="P280" s="182"/>
      <c r="Q280" s="182"/>
      <c r="R280" s="182"/>
      <c r="S280" s="182"/>
      <c r="T280" s="183"/>
      <c r="AT280" s="177" t="s">
        <v>179</v>
      </c>
      <c r="AU280" s="177" t="s">
        <v>84</v>
      </c>
      <c r="AV280" s="14" t="s">
        <v>84</v>
      </c>
      <c r="AW280" s="14" t="s">
        <v>31</v>
      </c>
      <c r="AX280" s="14" t="s">
        <v>75</v>
      </c>
      <c r="AY280" s="177" t="s">
        <v>168</v>
      </c>
    </row>
    <row r="281" spans="1:65" s="2" customFormat="1" ht="37.9" customHeight="1">
      <c r="A281" s="33"/>
      <c r="B281" s="149"/>
      <c r="C281" s="150" t="s">
        <v>493</v>
      </c>
      <c r="D281" s="150" t="s">
        <v>170</v>
      </c>
      <c r="E281" s="151" t="s">
        <v>1164</v>
      </c>
      <c r="F281" s="152" t="s">
        <v>2507</v>
      </c>
      <c r="G281" s="153" t="s">
        <v>488</v>
      </c>
      <c r="H281" s="154">
        <v>6.6950000000000003</v>
      </c>
      <c r="I281" s="155"/>
      <c r="J281" s="156">
        <f>ROUND(I281*H281,2)</f>
        <v>0</v>
      </c>
      <c r="K281" s="152" t="s">
        <v>187</v>
      </c>
      <c r="L281" s="34"/>
      <c r="M281" s="157" t="s">
        <v>1</v>
      </c>
      <c r="N281" s="158" t="s">
        <v>40</v>
      </c>
      <c r="O281" s="59"/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108</v>
      </c>
      <c r="AT281" s="161" t="s">
        <v>170</v>
      </c>
      <c r="AU281" s="161" t="s">
        <v>84</v>
      </c>
      <c r="AY281" s="18" t="s">
        <v>168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8" t="s">
        <v>82</v>
      </c>
      <c r="BK281" s="162">
        <f>ROUND(I281*H281,2)</f>
        <v>0</v>
      </c>
      <c r="BL281" s="18" t="s">
        <v>108</v>
      </c>
      <c r="BM281" s="161" t="s">
        <v>2508</v>
      </c>
    </row>
    <row r="282" spans="1:65" s="2" customFormat="1" ht="29.25">
      <c r="A282" s="33"/>
      <c r="B282" s="34"/>
      <c r="C282" s="33"/>
      <c r="D282" s="163" t="s">
        <v>175</v>
      </c>
      <c r="E282" s="33"/>
      <c r="F282" s="164" t="s">
        <v>1167</v>
      </c>
      <c r="G282" s="33"/>
      <c r="H282" s="33"/>
      <c r="I282" s="165"/>
      <c r="J282" s="33"/>
      <c r="K282" s="33"/>
      <c r="L282" s="34"/>
      <c r="M282" s="166"/>
      <c r="N282" s="167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175</v>
      </c>
      <c r="AU282" s="18" t="s">
        <v>84</v>
      </c>
    </row>
    <row r="283" spans="1:65" s="14" customFormat="1">
      <c r="B283" s="176"/>
      <c r="D283" s="163" t="s">
        <v>179</v>
      </c>
      <c r="E283" s="177" t="s">
        <v>1</v>
      </c>
      <c r="F283" s="178" t="s">
        <v>2495</v>
      </c>
      <c r="H283" s="179">
        <v>1.1599999999999999</v>
      </c>
      <c r="I283" s="180"/>
      <c r="L283" s="176"/>
      <c r="M283" s="181"/>
      <c r="N283" s="182"/>
      <c r="O283" s="182"/>
      <c r="P283" s="182"/>
      <c r="Q283" s="182"/>
      <c r="R283" s="182"/>
      <c r="S283" s="182"/>
      <c r="T283" s="183"/>
      <c r="AT283" s="177" t="s">
        <v>179</v>
      </c>
      <c r="AU283" s="177" t="s">
        <v>84</v>
      </c>
      <c r="AV283" s="14" t="s">
        <v>84</v>
      </c>
      <c r="AW283" s="14" t="s">
        <v>31</v>
      </c>
      <c r="AX283" s="14" t="s">
        <v>75</v>
      </c>
      <c r="AY283" s="177" t="s">
        <v>168</v>
      </c>
    </row>
    <row r="284" spans="1:65" s="14" customFormat="1">
      <c r="B284" s="176"/>
      <c r="D284" s="163" t="s">
        <v>179</v>
      </c>
      <c r="E284" s="177" t="s">
        <v>1</v>
      </c>
      <c r="F284" s="178" t="s">
        <v>2496</v>
      </c>
      <c r="H284" s="179">
        <v>5.5350000000000001</v>
      </c>
      <c r="I284" s="180"/>
      <c r="L284" s="176"/>
      <c r="M284" s="181"/>
      <c r="N284" s="182"/>
      <c r="O284" s="182"/>
      <c r="P284" s="182"/>
      <c r="Q284" s="182"/>
      <c r="R284" s="182"/>
      <c r="S284" s="182"/>
      <c r="T284" s="183"/>
      <c r="AT284" s="177" t="s">
        <v>179</v>
      </c>
      <c r="AU284" s="177" t="s">
        <v>84</v>
      </c>
      <c r="AV284" s="14" t="s">
        <v>84</v>
      </c>
      <c r="AW284" s="14" t="s">
        <v>31</v>
      </c>
      <c r="AX284" s="14" t="s">
        <v>75</v>
      </c>
      <c r="AY284" s="177" t="s">
        <v>168</v>
      </c>
    </row>
    <row r="285" spans="1:65" s="2" customFormat="1" ht="44.25" customHeight="1">
      <c r="A285" s="33"/>
      <c r="B285" s="149"/>
      <c r="C285" s="150" t="s">
        <v>522</v>
      </c>
      <c r="D285" s="150" t="s">
        <v>170</v>
      </c>
      <c r="E285" s="151" t="s">
        <v>1159</v>
      </c>
      <c r="F285" s="152" t="s">
        <v>1160</v>
      </c>
      <c r="G285" s="153" t="s">
        <v>488</v>
      </c>
      <c r="H285" s="154">
        <v>175.51599999999999</v>
      </c>
      <c r="I285" s="155"/>
      <c r="J285" s="156">
        <f>ROUND(I285*H285,2)</f>
        <v>0</v>
      </c>
      <c r="K285" s="152" t="s">
        <v>187</v>
      </c>
      <c r="L285" s="34"/>
      <c r="M285" s="157" t="s">
        <v>1</v>
      </c>
      <c r="N285" s="158" t="s">
        <v>40</v>
      </c>
      <c r="O285" s="59"/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108</v>
      </c>
      <c r="AT285" s="161" t="s">
        <v>170</v>
      </c>
      <c r="AU285" s="161" t="s">
        <v>84</v>
      </c>
      <c r="AY285" s="18" t="s">
        <v>168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8" t="s">
        <v>82</v>
      </c>
      <c r="BK285" s="162">
        <f>ROUND(I285*H285,2)</f>
        <v>0</v>
      </c>
      <c r="BL285" s="18" t="s">
        <v>108</v>
      </c>
      <c r="BM285" s="161" t="s">
        <v>2509</v>
      </c>
    </row>
    <row r="286" spans="1:65" s="2" customFormat="1" ht="29.25">
      <c r="A286" s="33"/>
      <c r="B286" s="34"/>
      <c r="C286" s="33"/>
      <c r="D286" s="163" t="s">
        <v>175</v>
      </c>
      <c r="E286" s="33"/>
      <c r="F286" s="164" t="s">
        <v>1162</v>
      </c>
      <c r="G286" s="33"/>
      <c r="H286" s="33"/>
      <c r="I286" s="165"/>
      <c r="J286" s="33"/>
      <c r="K286" s="33"/>
      <c r="L286" s="34"/>
      <c r="M286" s="166"/>
      <c r="N286" s="167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175</v>
      </c>
      <c r="AU286" s="18" t="s">
        <v>84</v>
      </c>
    </row>
    <row r="287" spans="1:65" s="14" customFormat="1">
      <c r="B287" s="176"/>
      <c r="D287" s="163" t="s">
        <v>179</v>
      </c>
      <c r="E287" s="177" t="s">
        <v>1</v>
      </c>
      <c r="F287" s="178" t="s">
        <v>2490</v>
      </c>
      <c r="H287" s="179">
        <v>175.51599999999999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7" t="s">
        <v>179</v>
      </c>
      <c r="AU287" s="177" t="s">
        <v>84</v>
      </c>
      <c r="AV287" s="14" t="s">
        <v>84</v>
      </c>
      <c r="AW287" s="14" t="s">
        <v>31</v>
      </c>
      <c r="AX287" s="14" t="s">
        <v>75</v>
      </c>
      <c r="AY287" s="177" t="s">
        <v>168</v>
      </c>
    </row>
    <row r="288" spans="1:65" s="12" customFormat="1" ht="22.9" customHeight="1">
      <c r="B288" s="136"/>
      <c r="D288" s="137" t="s">
        <v>74</v>
      </c>
      <c r="E288" s="147" t="s">
        <v>1178</v>
      </c>
      <c r="F288" s="147" t="s">
        <v>1179</v>
      </c>
      <c r="I288" s="139"/>
      <c r="J288" s="148">
        <f>BK288</f>
        <v>0</v>
      </c>
      <c r="L288" s="136"/>
      <c r="M288" s="141"/>
      <c r="N288" s="142"/>
      <c r="O288" s="142"/>
      <c r="P288" s="143">
        <f>SUM(P289:P292)</f>
        <v>0</v>
      </c>
      <c r="Q288" s="142"/>
      <c r="R288" s="143">
        <f>SUM(R289:R292)</f>
        <v>0</v>
      </c>
      <c r="S288" s="142"/>
      <c r="T288" s="144">
        <f>SUM(T289:T292)</f>
        <v>0</v>
      </c>
      <c r="AR288" s="137" t="s">
        <v>82</v>
      </c>
      <c r="AT288" s="145" t="s">
        <v>74</v>
      </c>
      <c r="AU288" s="145" t="s">
        <v>82</v>
      </c>
      <c r="AY288" s="137" t="s">
        <v>168</v>
      </c>
      <c r="BK288" s="146">
        <f>SUM(BK289:BK292)</f>
        <v>0</v>
      </c>
    </row>
    <row r="289" spans="1:65" s="2" customFormat="1" ht="33" customHeight="1">
      <c r="A289" s="33"/>
      <c r="B289" s="149"/>
      <c r="C289" s="150" t="s">
        <v>533</v>
      </c>
      <c r="D289" s="150" t="s">
        <v>170</v>
      </c>
      <c r="E289" s="151" t="s">
        <v>550</v>
      </c>
      <c r="F289" s="152" t="s">
        <v>551</v>
      </c>
      <c r="G289" s="153" t="s">
        <v>488</v>
      </c>
      <c r="H289" s="154">
        <v>134.095</v>
      </c>
      <c r="I289" s="155"/>
      <c r="J289" s="156">
        <f>ROUND(I289*H289,2)</f>
        <v>0</v>
      </c>
      <c r="K289" s="152" t="s">
        <v>1</v>
      </c>
      <c r="L289" s="34"/>
      <c r="M289" s="157" t="s">
        <v>1</v>
      </c>
      <c r="N289" s="158" t="s">
        <v>40</v>
      </c>
      <c r="O289" s="59"/>
      <c r="P289" s="159">
        <f>O289*H289</f>
        <v>0</v>
      </c>
      <c r="Q289" s="159">
        <v>0</v>
      </c>
      <c r="R289" s="159">
        <f>Q289*H289</f>
        <v>0</v>
      </c>
      <c r="S289" s="159">
        <v>0</v>
      </c>
      <c r="T289" s="16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108</v>
      </c>
      <c r="AT289" s="161" t="s">
        <v>170</v>
      </c>
      <c r="AU289" s="161" t="s">
        <v>84</v>
      </c>
      <c r="AY289" s="18" t="s">
        <v>168</v>
      </c>
      <c r="BE289" s="162">
        <f>IF(N289="základní",J289,0)</f>
        <v>0</v>
      </c>
      <c r="BF289" s="162">
        <f>IF(N289="snížená",J289,0)</f>
        <v>0</v>
      </c>
      <c r="BG289" s="162">
        <f>IF(N289="zákl. přenesená",J289,0)</f>
        <v>0</v>
      </c>
      <c r="BH289" s="162">
        <f>IF(N289="sníž. přenesená",J289,0)</f>
        <v>0</v>
      </c>
      <c r="BI289" s="162">
        <f>IF(N289="nulová",J289,0)</f>
        <v>0</v>
      </c>
      <c r="BJ289" s="18" t="s">
        <v>82</v>
      </c>
      <c r="BK289" s="162">
        <f>ROUND(I289*H289,2)</f>
        <v>0</v>
      </c>
      <c r="BL289" s="18" t="s">
        <v>108</v>
      </c>
      <c r="BM289" s="161" t="s">
        <v>2510</v>
      </c>
    </row>
    <row r="290" spans="1:65" s="2" customFormat="1" ht="29.25">
      <c r="A290" s="33"/>
      <c r="B290" s="34"/>
      <c r="C290" s="33"/>
      <c r="D290" s="163" t="s">
        <v>175</v>
      </c>
      <c r="E290" s="33"/>
      <c r="F290" s="164" t="s">
        <v>553</v>
      </c>
      <c r="G290" s="33"/>
      <c r="H290" s="33"/>
      <c r="I290" s="165"/>
      <c r="J290" s="33"/>
      <c r="K290" s="33"/>
      <c r="L290" s="34"/>
      <c r="M290" s="166"/>
      <c r="N290" s="167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175</v>
      </c>
      <c r="AU290" s="18" t="s">
        <v>84</v>
      </c>
    </row>
    <row r="291" spans="1:65" s="2" customFormat="1" ht="33" customHeight="1">
      <c r="A291" s="33"/>
      <c r="B291" s="149"/>
      <c r="C291" s="150" t="s">
        <v>544</v>
      </c>
      <c r="D291" s="150" t="s">
        <v>170</v>
      </c>
      <c r="E291" s="151" t="s">
        <v>2378</v>
      </c>
      <c r="F291" s="152" t="s">
        <v>2379</v>
      </c>
      <c r="G291" s="153" t="s">
        <v>488</v>
      </c>
      <c r="H291" s="154">
        <v>134.095</v>
      </c>
      <c r="I291" s="155"/>
      <c r="J291" s="156">
        <f>ROUND(I291*H291,2)</f>
        <v>0</v>
      </c>
      <c r="K291" s="152" t="s">
        <v>187</v>
      </c>
      <c r="L291" s="34"/>
      <c r="M291" s="157" t="s">
        <v>1</v>
      </c>
      <c r="N291" s="158" t="s">
        <v>40</v>
      </c>
      <c r="O291" s="59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108</v>
      </c>
      <c r="AT291" s="161" t="s">
        <v>170</v>
      </c>
      <c r="AU291" s="161" t="s">
        <v>84</v>
      </c>
      <c r="AY291" s="18" t="s">
        <v>168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8" t="s">
        <v>82</v>
      </c>
      <c r="BK291" s="162">
        <f>ROUND(I291*H291,2)</f>
        <v>0</v>
      </c>
      <c r="BL291" s="18" t="s">
        <v>108</v>
      </c>
      <c r="BM291" s="161" t="s">
        <v>2511</v>
      </c>
    </row>
    <row r="292" spans="1:65" s="2" customFormat="1" ht="29.25">
      <c r="A292" s="33"/>
      <c r="B292" s="34"/>
      <c r="C292" s="33"/>
      <c r="D292" s="163" t="s">
        <v>175</v>
      </c>
      <c r="E292" s="33"/>
      <c r="F292" s="164" t="s">
        <v>2381</v>
      </c>
      <c r="G292" s="33"/>
      <c r="H292" s="33"/>
      <c r="I292" s="165"/>
      <c r="J292" s="33"/>
      <c r="K292" s="33"/>
      <c r="L292" s="34"/>
      <c r="M292" s="213"/>
      <c r="N292" s="214"/>
      <c r="O292" s="215"/>
      <c r="P292" s="215"/>
      <c r="Q292" s="215"/>
      <c r="R292" s="215"/>
      <c r="S292" s="215"/>
      <c r="T292" s="216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175</v>
      </c>
      <c r="AU292" s="18" t="s">
        <v>84</v>
      </c>
    </row>
    <row r="293" spans="1:65" s="2" customFormat="1" ht="6.95" customHeight="1">
      <c r="A293" s="33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34"/>
      <c r="M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</row>
  </sheetData>
  <autoFilter ref="C130:K292" xr:uid="{00000000-0009-0000-0000-000006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26"/>
  <sheetViews>
    <sheetView showGridLines="0" workbookViewId="0">
      <selection activeCell="E118" sqref="E118:H11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40.5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2512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2513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136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ROUND(J130,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ROUND((SUM(BE130:BE325)),  2)</f>
        <v>0</v>
      </c>
      <c r="G37" s="33"/>
      <c r="H37" s="33"/>
      <c r="I37" s="106">
        <v>0.21</v>
      </c>
      <c r="J37" s="105">
        <f>ROUND(((SUM(BE130:BE325))*I37),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ROUND((SUM(BF130:BF325)),  2)</f>
        <v>0</v>
      </c>
      <c r="G38" s="33"/>
      <c r="H38" s="33"/>
      <c r="I38" s="106">
        <v>0.15</v>
      </c>
      <c r="J38" s="105">
        <f>ROUND(((SUM(BF130:BF325))*I38),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ROUND((SUM(BG130:BG325)),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ROUND((SUM(BH130:BH325)),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ROUND((SUM(BI130:BI325)),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2512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0002 - SO 05.2 Chodníky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Vodárenská společnost Táborsko s.r.o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J130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J132</f>
        <v>0</v>
      </c>
      <c r="L102" s="122"/>
    </row>
    <row r="103" spans="1:47" s="10" customFormat="1" ht="19.899999999999999" customHeight="1">
      <c r="B103" s="122"/>
      <c r="D103" s="123" t="s">
        <v>147</v>
      </c>
      <c r="E103" s="124"/>
      <c r="F103" s="124"/>
      <c r="G103" s="124"/>
      <c r="H103" s="124"/>
      <c r="I103" s="124"/>
      <c r="J103" s="125">
        <f>J195</f>
        <v>0</v>
      </c>
      <c r="L103" s="122"/>
    </row>
    <row r="104" spans="1:47" s="10" customFormat="1" ht="19.899999999999999" customHeight="1">
      <c r="B104" s="122"/>
      <c r="D104" s="123" t="s">
        <v>149</v>
      </c>
      <c r="E104" s="124"/>
      <c r="F104" s="124"/>
      <c r="G104" s="124"/>
      <c r="H104" s="124"/>
      <c r="I104" s="124"/>
      <c r="J104" s="125">
        <f>J255</f>
        <v>0</v>
      </c>
      <c r="L104" s="122"/>
    </row>
    <row r="105" spans="1:47" s="10" customFormat="1" ht="19.899999999999999" customHeight="1">
      <c r="B105" s="122"/>
      <c r="D105" s="123" t="s">
        <v>151</v>
      </c>
      <c r="E105" s="124"/>
      <c r="F105" s="124"/>
      <c r="G105" s="124"/>
      <c r="H105" s="124"/>
      <c r="I105" s="124"/>
      <c r="J105" s="125">
        <f>J273</f>
        <v>0</v>
      </c>
      <c r="L105" s="122"/>
    </row>
    <row r="106" spans="1:47" s="10" customFormat="1" ht="19.899999999999999" customHeight="1">
      <c r="B106" s="122"/>
      <c r="D106" s="123" t="s">
        <v>152</v>
      </c>
      <c r="E106" s="124"/>
      <c r="F106" s="124"/>
      <c r="G106" s="124"/>
      <c r="H106" s="124"/>
      <c r="I106" s="124"/>
      <c r="J106" s="125">
        <f>J323</f>
        <v>0</v>
      </c>
      <c r="L106" s="122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153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25" customHeight="1">
      <c r="A116" s="33"/>
      <c r="B116" s="34"/>
      <c r="C116" s="33"/>
      <c r="D116" s="33"/>
      <c r="E116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6" s="263"/>
      <c r="G116" s="263"/>
      <c r="H116" s="26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132</v>
      </c>
      <c r="L117" s="21"/>
    </row>
    <row r="118" spans="1:31" s="1" customFormat="1" ht="23.25" customHeight="1">
      <c r="B118" s="21"/>
      <c r="E118" s="262"/>
      <c r="F118" s="231"/>
      <c r="G118" s="231"/>
      <c r="H118" s="231"/>
      <c r="L118" s="21"/>
    </row>
    <row r="119" spans="1:31" s="1" customFormat="1" ht="12" customHeight="1">
      <c r="B119" s="21"/>
      <c r="C119" s="28" t="s">
        <v>133</v>
      </c>
      <c r="L119" s="21"/>
    </row>
    <row r="120" spans="1:31" s="2" customFormat="1" ht="16.5" customHeight="1">
      <c r="A120" s="33"/>
      <c r="B120" s="34"/>
      <c r="C120" s="33"/>
      <c r="D120" s="33"/>
      <c r="E120" s="265" t="s">
        <v>2267</v>
      </c>
      <c r="F120" s="261"/>
      <c r="G120" s="261"/>
      <c r="H120" s="261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2512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7" t="str">
        <f>E13</f>
        <v>0002 - SO 05.2 Chodníky</v>
      </c>
      <c r="F122" s="261"/>
      <c r="G122" s="261"/>
      <c r="H122" s="26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F16</f>
        <v>Tábor</v>
      </c>
      <c r="G124" s="33"/>
      <c r="H124" s="33"/>
      <c r="I124" s="28" t="s">
        <v>21</v>
      </c>
      <c r="J124" s="56" t="str">
        <f>IF(J16="","",J16)</f>
        <v>12. 2. 2024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7" customHeight="1">
      <c r="A126" s="33"/>
      <c r="B126" s="34"/>
      <c r="C126" s="28" t="s">
        <v>23</v>
      </c>
      <c r="D126" s="33"/>
      <c r="E126" s="33"/>
      <c r="F126" s="26" t="str">
        <f>E19</f>
        <v>Vodárenská společnost Táborsko s.r.o</v>
      </c>
      <c r="G126" s="33"/>
      <c r="H126" s="33"/>
      <c r="I126" s="28" t="s">
        <v>29</v>
      </c>
      <c r="J126" s="31" t="str">
        <f>E25</f>
        <v>Sweco a.s., divize Morava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27</v>
      </c>
      <c r="D127" s="33"/>
      <c r="E127" s="33"/>
      <c r="F127" s="26" t="str">
        <f>IF(E22="","",E22)</f>
        <v>Vyplň údaj</v>
      </c>
      <c r="G127" s="33"/>
      <c r="H127" s="33"/>
      <c r="I127" s="28" t="s">
        <v>32</v>
      </c>
      <c r="J127" s="31" t="str">
        <f>E28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6"/>
      <c r="B129" s="127"/>
      <c r="C129" s="128" t="s">
        <v>154</v>
      </c>
      <c r="D129" s="129" t="s">
        <v>60</v>
      </c>
      <c r="E129" s="129" t="s">
        <v>56</v>
      </c>
      <c r="F129" s="129" t="s">
        <v>57</v>
      </c>
      <c r="G129" s="129" t="s">
        <v>155</v>
      </c>
      <c r="H129" s="129" t="s">
        <v>156</v>
      </c>
      <c r="I129" s="129" t="s">
        <v>157</v>
      </c>
      <c r="J129" s="129" t="s">
        <v>139</v>
      </c>
      <c r="K129" s="130" t="s">
        <v>158</v>
      </c>
      <c r="L129" s="131"/>
      <c r="M129" s="63" t="s">
        <v>1</v>
      </c>
      <c r="N129" s="64" t="s">
        <v>39</v>
      </c>
      <c r="O129" s="64" t="s">
        <v>159</v>
      </c>
      <c r="P129" s="64" t="s">
        <v>160</v>
      </c>
      <c r="Q129" s="64" t="s">
        <v>161</v>
      </c>
      <c r="R129" s="64" t="s">
        <v>162</v>
      </c>
      <c r="S129" s="64" t="s">
        <v>163</v>
      </c>
      <c r="T129" s="65" t="s">
        <v>164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33"/>
      <c r="B130" s="34"/>
      <c r="C130" s="70" t="s">
        <v>165</v>
      </c>
      <c r="D130" s="33"/>
      <c r="E130" s="33"/>
      <c r="F130" s="33"/>
      <c r="G130" s="33"/>
      <c r="H130" s="33"/>
      <c r="I130" s="33"/>
      <c r="J130" s="132">
        <f>BK130</f>
        <v>0</v>
      </c>
      <c r="K130" s="33"/>
      <c r="L130" s="34"/>
      <c r="M130" s="66"/>
      <c r="N130" s="57"/>
      <c r="O130" s="67"/>
      <c r="P130" s="133">
        <f>P131</f>
        <v>0</v>
      </c>
      <c r="Q130" s="67"/>
      <c r="R130" s="133">
        <f>R131</f>
        <v>7.0765630700000006</v>
      </c>
      <c r="S130" s="67"/>
      <c r="T130" s="134">
        <f>T131</f>
        <v>85.008310999999992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74</v>
      </c>
      <c r="AU130" s="18" t="s">
        <v>141</v>
      </c>
      <c r="BK130" s="135">
        <f>BK131</f>
        <v>0</v>
      </c>
    </row>
    <row r="131" spans="1:65" s="12" customFormat="1" ht="25.9" customHeight="1">
      <c r="B131" s="136"/>
      <c r="D131" s="137" t="s">
        <v>74</v>
      </c>
      <c r="E131" s="138" t="s">
        <v>166</v>
      </c>
      <c r="F131" s="138" t="s">
        <v>167</v>
      </c>
      <c r="I131" s="139"/>
      <c r="J131" s="140">
        <f>BK131</f>
        <v>0</v>
      </c>
      <c r="L131" s="136"/>
      <c r="M131" s="141"/>
      <c r="N131" s="142"/>
      <c r="O131" s="142"/>
      <c r="P131" s="143">
        <f>P132+P195+P255+P273+P323</f>
        <v>0</v>
      </c>
      <c r="Q131" s="142"/>
      <c r="R131" s="143">
        <f>R132+R195+R255+R273+R323</f>
        <v>7.0765630700000006</v>
      </c>
      <c r="S131" s="142"/>
      <c r="T131" s="144">
        <f>T132+T195+T255+T273+T323</f>
        <v>85.008310999999992</v>
      </c>
      <c r="AR131" s="137" t="s">
        <v>82</v>
      </c>
      <c r="AT131" s="145" t="s">
        <v>74</v>
      </c>
      <c r="AU131" s="145" t="s">
        <v>75</v>
      </c>
      <c r="AY131" s="137" t="s">
        <v>168</v>
      </c>
      <c r="BK131" s="146">
        <f>BK132+BK195+BK255+BK273+BK323</f>
        <v>0</v>
      </c>
    </row>
    <row r="132" spans="1:65" s="12" customFormat="1" ht="22.9" customHeight="1">
      <c r="B132" s="136"/>
      <c r="D132" s="137" t="s">
        <v>74</v>
      </c>
      <c r="E132" s="147" t="s">
        <v>82</v>
      </c>
      <c r="F132" s="147" t="s">
        <v>169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SUM(P133:P194)</f>
        <v>0</v>
      </c>
      <c r="Q132" s="142"/>
      <c r="R132" s="143">
        <f>SUM(R133:R194)</f>
        <v>3.00307E-3</v>
      </c>
      <c r="S132" s="142"/>
      <c r="T132" s="144">
        <f>SUM(T133:T194)</f>
        <v>85.008310999999992</v>
      </c>
      <c r="AR132" s="137" t="s">
        <v>82</v>
      </c>
      <c r="AT132" s="145" t="s">
        <v>74</v>
      </c>
      <c r="AU132" s="145" t="s">
        <v>82</v>
      </c>
      <c r="AY132" s="137" t="s">
        <v>168</v>
      </c>
      <c r="BK132" s="146">
        <f>SUM(BK133:BK194)</f>
        <v>0</v>
      </c>
    </row>
    <row r="133" spans="1:65" s="2" customFormat="1" ht="24.2" customHeight="1">
      <c r="A133" s="33"/>
      <c r="B133" s="149"/>
      <c r="C133" s="150" t="s">
        <v>82</v>
      </c>
      <c r="D133" s="150" t="s">
        <v>170</v>
      </c>
      <c r="E133" s="151" t="s">
        <v>195</v>
      </c>
      <c r="F133" s="152" t="s">
        <v>196</v>
      </c>
      <c r="G133" s="153" t="s">
        <v>173</v>
      </c>
      <c r="H133" s="154">
        <v>29.516999999999999</v>
      </c>
      <c r="I133" s="155"/>
      <c r="J133" s="156">
        <f>ROUND(I133*H133,2)</f>
        <v>0</v>
      </c>
      <c r="K133" s="152" t="s">
        <v>187</v>
      </c>
      <c r="L133" s="34"/>
      <c r="M133" s="157" t="s">
        <v>1</v>
      </c>
      <c r="N133" s="158" t="s">
        <v>40</v>
      </c>
      <c r="O133" s="59"/>
      <c r="P133" s="159">
        <f>O133*H133</f>
        <v>0</v>
      </c>
      <c r="Q133" s="159">
        <v>0</v>
      </c>
      <c r="R133" s="159">
        <f>Q133*H133</f>
        <v>0</v>
      </c>
      <c r="S133" s="159">
        <v>0.44</v>
      </c>
      <c r="T133" s="160">
        <f>S133*H133</f>
        <v>12.98748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108</v>
      </c>
      <c r="AT133" s="161" t="s">
        <v>170</v>
      </c>
      <c r="AU133" s="161" t="s">
        <v>84</v>
      </c>
      <c r="AY133" s="18" t="s">
        <v>168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8" t="s">
        <v>82</v>
      </c>
      <c r="BK133" s="162">
        <f>ROUND(I133*H133,2)</f>
        <v>0</v>
      </c>
      <c r="BL133" s="18" t="s">
        <v>108</v>
      </c>
      <c r="BM133" s="161" t="s">
        <v>2514</v>
      </c>
    </row>
    <row r="134" spans="1:65" s="2" customFormat="1" ht="39">
      <c r="A134" s="33"/>
      <c r="B134" s="34"/>
      <c r="C134" s="33"/>
      <c r="D134" s="163" t="s">
        <v>175</v>
      </c>
      <c r="E134" s="33"/>
      <c r="F134" s="164" t="s">
        <v>198</v>
      </c>
      <c r="G134" s="33"/>
      <c r="H134" s="33"/>
      <c r="I134" s="165"/>
      <c r="J134" s="33"/>
      <c r="K134" s="33"/>
      <c r="L134" s="34"/>
      <c r="M134" s="166"/>
      <c r="N134" s="167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175</v>
      </c>
      <c r="AU134" s="18" t="s">
        <v>84</v>
      </c>
    </row>
    <row r="135" spans="1:65" s="14" customFormat="1">
      <c r="B135" s="176"/>
      <c r="D135" s="163" t="s">
        <v>179</v>
      </c>
      <c r="E135" s="177" t="s">
        <v>1</v>
      </c>
      <c r="F135" s="178" t="s">
        <v>2515</v>
      </c>
      <c r="H135" s="179">
        <v>27.175000000000001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77" t="s">
        <v>179</v>
      </c>
      <c r="AU135" s="177" t="s">
        <v>84</v>
      </c>
      <c r="AV135" s="14" t="s">
        <v>84</v>
      </c>
      <c r="AW135" s="14" t="s">
        <v>31</v>
      </c>
      <c r="AX135" s="14" t="s">
        <v>75</v>
      </c>
      <c r="AY135" s="177" t="s">
        <v>168</v>
      </c>
    </row>
    <row r="136" spans="1:65" s="14" customFormat="1">
      <c r="B136" s="176"/>
      <c r="D136" s="163" t="s">
        <v>179</v>
      </c>
      <c r="E136" s="177" t="s">
        <v>1</v>
      </c>
      <c r="F136" s="178" t="s">
        <v>2516</v>
      </c>
      <c r="H136" s="179">
        <v>2.3420000000000001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7" t="s">
        <v>179</v>
      </c>
      <c r="AU136" s="177" t="s">
        <v>84</v>
      </c>
      <c r="AV136" s="14" t="s">
        <v>84</v>
      </c>
      <c r="AW136" s="14" t="s">
        <v>31</v>
      </c>
      <c r="AX136" s="14" t="s">
        <v>75</v>
      </c>
      <c r="AY136" s="177" t="s">
        <v>168</v>
      </c>
    </row>
    <row r="137" spans="1:65" s="15" customFormat="1">
      <c r="B137" s="184"/>
      <c r="D137" s="163" t="s">
        <v>179</v>
      </c>
      <c r="E137" s="185" t="s">
        <v>1</v>
      </c>
      <c r="F137" s="186" t="s">
        <v>184</v>
      </c>
      <c r="H137" s="187">
        <v>29.516999999999999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179</v>
      </c>
      <c r="AU137" s="185" t="s">
        <v>84</v>
      </c>
      <c r="AV137" s="15" t="s">
        <v>108</v>
      </c>
      <c r="AW137" s="15" t="s">
        <v>31</v>
      </c>
      <c r="AX137" s="15" t="s">
        <v>82</v>
      </c>
      <c r="AY137" s="185" t="s">
        <v>168</v>
      </c>
    </row>
    <row r="138" spans="1:65" s="2" customFormat="1" ht="24.2" customHeight="1">
      <c r="A138" s="33"/>
      <c r="B138" s="149"/>
      <c r="C138" s="150" t="s">
        <v>84</v>
      </c>
      <c r="D138" s="150" t="s">
        <v>170</v>
      </c>
      <c r="E138" s="151" t="s">
        <v>185</v>
      </c>
      <c r="F138" s="152" t="s">
        <v>186</v>
      </c>
      <c r="G138" s="153" t="s">
        <v>173</v>
      </c>
      <c r="H138" s="154">
        <v>27.175000000000001</v>
      </c>
      <c r="I138" s="155"/>
      <c r="J138" s="156">
        <f>ROUND(I138*H138,2)</f>
        <v>0</v>
      </c>
      <c r="K138" s="152" t="s">
        <v>187</v>
      </c>
      <c r="L138" s="34"/>
      <c r="M138" s="157" t="s">
        <v>1</v>
      </c>
      <c r="N138" s="158" t="s">
        <v>40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0.26</v>
      </c>
      <c r="T138" s="160">
        <f>S138*H138</f>
        <v>7.0655000000000001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108</v>
      </c>
      <c r="AT138" s="161" t="s">
        <v>170</v>
      </c>
      <c r="AU138" s="161" t="s">
        <v>84</v>
      </c>
      <c r="AY138" s="18" t="s">
        <v>168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82</v>
      </c>
      <c r="BK138" s="162">
        <f>ROUND(I138*H138,2)</f>
        <v>0</v>
      </c>
      <c r="BL138" s="18" t="s">
        <v>108</v>
      </c>
      <c r="BM138" s="161" t="s">
        <v>2517</v>
      </c>
    </row>
    <row r="139" spans="1:65" s="2" customFormat="1" ht="39">
      <c r="A139" s="33"/>
      <c r="B139" s="34"/>
      <c r="C139" s="33"/>
      <c r="D139" s="163" t="s">
        <v>175</v>
      </c>
      <c r="E139" s="33"/>
      <c r="F139" s="164" t="s">
        <v>189</v>
      </c>
      <c r="G139" s="33"/>
      <c r="H139" s="33"/>
      <c r="I139" s="165"/>
      <c r="J139" s="33"/>
      <c r="K139" s="33"/>
      <c r="L139" s="34"/>
      <c r="M139" s="166"/>
      <c r="N139" s="167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175</v>
      </c>
      <c r="AU139" s="18" t="s">
        <v>84</v>
      </c>
    </row>
    <row r="140" spans="1:65" s="2" customFormat="1" ht="19.5">
      <c r="A140" s="33"/>
      <c r="B140" s="34"/>
      <c r="C140" s="33"/>
      <c r="D140" s="163" t="s">
        <v>177</v>
      </c>
      <c r="E140" s="33"/>
      <c r="F140" s="168" t="s">
        <v>2518</v>
      </c>
      <c r="G140" s="33"/>
      <c r="H140" s="33"/>
      <c r="I140" s="165"/>
      <c r="J140" s="33"/>
      <c r="K140" s="33"/>
      <c r="L140" s="34"/>
      <c r="M140" s="166"/>
      <c r="N140" s="167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177</v>
      </c>
      <c r="AU140" s="18" t="s">
        <v>84</v>
      </c>
    </row>
    <row r="141" spans="1:65" s="13" customFormat="1">
      <c r="B141" s="169"/>
      <c r="D141" s="163" t="s">
        <v>179</v>
      </c>
      <c r="E141" s="170" t="s">
        <v>1</v>
      </c>
      <c r="F141" s="171" t="s">
        <v>2519</v>
      </c>
      <c r="H141" s="170" t="s">
        <v>1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179</v>
      </c>
      <c r="AU141" s="170" t="s">
        <v>84</v>
      </c>
      <c r="AV141" s="13" t="s">
        <v>82</v>
      </c>
      <c r="AW141" s="13" t="s">
        <v>31</v>
      </c>
      <c r="AX141" s="13" t="s">
        <v>75</v>
      </c>
      <c r="AY141" s="170" t="s">
        <v>168</v>
      </c>
    </row>
    <row r="142" spans="1:65" s="14" customFormat="1" ht="22.5">
      <c r="B142" s="176"/>
      <c r="D142" s="163" t="s">
        <v>179</v>
      </c>
      <c r="E142" s="177" t="s">
        <v>1</v>
      </c>
      <c r="F142" s="178" t="s">
        <v>2520</v>
      </c>
      <c r="H142" s="179">
        <v>27.175000000000001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82</v>
      </c>
      <c r="AY142" s="177" t="s">
        <v>168</v>
      </c>
    </row>
    <row r="143" spans="1:65" s="2" customFormat="1" ht="33" customHeight="1">
      <c r="A143" s="33"/>
      <c r="B143" s="149"/>
      <c r="C143" s="150" t="s">
        <v>104</v>
      </c>
      <c r="D143" s="150" t="s">
        <v>170</v>
      </c>
      <c r="E143" s="151" t="s">
        <v>1198</v>
      </c>
      <c r="F143" s="152" t="s">
        <v>1199</v>
      </c>
      <c r="G143" s="153" t="s">
        <v>173</v>
      </c>
      <c r="H143" s="154">
        <v>2.3420000000000001</v>
      </c>
      <c r="I143" s="155"/>
      <c r="J143" s="156">
        <f>ROUND(I143*H143,2)</f>
        <v>0</v>
      </c>
      <c r="K143" s="152" t="s">
        <v>187</v>
      </c>
      <c r="L143" s="34"/>
      <c r="M143" s="157" t="s">
        <v>1</v>
      </c>
      <c r="N143" s="158" t="s">
        <v>40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0.316</v>
      </c>
      <c r="T143" s="160">
        <f>S143*H143</f>
        <v>0.74007200000000006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108</v>
      </c>
      <c r="AT143" s="161" t="s">
        <v>170</v>
      </c>
      <c r="AU143" s="161" t="s">
        <v>84</v>
      </c>
      <c r="AY143" s="18" t="s">
        <v>168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82</v>
      </c>
      <c r="BK143" s="162">
        <f>ROUND(I143*H143,2)</f>
        <v>0</v>
      </c>
      <c r="BL143" s="18" t="s">
        <v>108</v>
      </c>
      <c r="BM143" s="161" t="s">
        <v>2521</v>
      </c>
    </row>
    <row r="144" spans="1:65" s="2" customFormat="1" ht="39">
      <c r="A144" s="33"/>
      <c r="B144" s="34"/>
      <c r="C144" s="33"/>
      <c r="D144" s="163" t="s">
        <v>175</v>
      </c>
      <c r="E144" s="33"/>
      <c r="F144" s="164" t="s">
        <v>1201</v>
      </c>
      <c r="G144" s="33"/>
      <c r="H144" s="33"/>
      <c r="I144" s="165"/>
      <c r="J144" s="33"/>
      <c r="K144" s="33"/>
      <c r="L144" s="34"/>
      <c r="M144" s="166"/>
      <c r="N144" s="167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175</v>
      </c>
      <c r="AU144" s="18" t="s">
        <v>84</v>
      </c>
    </row>
    <row r="145" spans="1:65" s="2" customFormat="1" ht="19.5">
      <c r="A145" s="33"/>
      <c r="B145" s="34"/>
      <c r="C145" s="33"/>
      <c r="D145" s="163" t="s">
        <v>177</v>
      </c>
      <c r="E145" s="33"/>
      <c r="F145" s="168" t="s">
        <v>2518</v>
      </c>
      <c r="G145" s="33"/>
      <c r="H145" s="33"/>
      <c r="I145" s="165"/>
      <c r="J145" s="33"/>
      <c r="K145" s="33"/>
      <c r="L145" s="34"/>
      <c r="M145" s="166"/>
      <c r="N145" s="167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177</v>
      </c>
      <c r="AU145" s="18" t="s">
        <v>84</v>
      </c>
    </row>
    <row r="146" spans="1:65" s="13" customFormat="1">
      <c r="B146" s="169"/>
      <c r="D146" s="163" t="s">
        <v>179</v>
      </c>
      <c r="E146" s="170" t="s">
        <v>1</v>
      </c>
      <c r="F146" s="171" t="s">
        <v>2522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179</v>
      </c>
      <c r="AU146" s="170" t="s">
        <v>84</v>
      </c>
      <c r="AV146" s="13" t="s">
        <v>82</v>
      </c>
      <c r="AW146" s="13" t="s">
        <v>31</v>
      </c>
      <c r="AX146" s="13" t="s">
        <v>75</v>
      </c>
      <c r="AY146" s="170" t="s">
        <v>168</v>
      </c>
    </row>
    <row r="147" spans="1:65" s="14" customFormat="1">
      <c r="B147" s="176"/>
      <c r="D147" s="163" t="s">
        <v>179</v>
      </c>
      <c r="E147" s="177" t="s">
        <v>1</v>
      </c>
      <c r="F147" s="178" t="s">
        <v>2523</v>
      </c>
      <c r="H147" s="179">
        <v>2.3420000000000001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77" t="s">
        <v>179</v>
      </c>
      <c r="AU147" s="177" t="s">
        <v>84</v>
      </c>
      <c r="AV147" s="14" t="s">
        <v>84</v>
      </c>
      <c r="AW147" s="14" t="s">
        <v>31</v>
      </c>
      <c r="AX147" s="14" t="s">
        <v>82</v>
      </c>
      <c r="AY147" s="177" t="s">
        <v>168</v>
      </c>
    </row>
    <row r="148" spans="1:65" s="2" customFormat="1" ht="33" customHeight="1">
      <c r="A148" s="33"/>
      <c r="B148" s="149"/>
      <c r="C148" s="150" t="s">
        <v>108</v>
      </c>
      <c r="D148" s="150" t="s">
        <v>170</v>
      </c>
      <c r="E148" s="151" t="s">
        <v>2524</v>
      </c>
      <c r="F148" s="152" t="s">
        <v>2525</v>
      </c>
      <c r="G148" s="153" t="s">
        <v>173</v>
      </c>
      <c r="H148" s="154">
        <v>23.683</v>
      </c>
      <c r="I148" s="155"/>
      <c r="J148" s="156">
        <f>ROUND(I148*H148,2)</f>
        <v>0</v>
      </c>
      <c r="K148" s="152" t="s">
        <v>187</v>
      </c>
      <c r="L148" s="34"/>
      <c r="M148" s="157" t="s">
        <v>1</v>
      </c>
      <c r="N148" s="158" t="s">
        <v>40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0.57999999999999996</v>
      </c>
      <c r="T148" s="160">
        <f>S148*H148</f>
        <v>13.736139999999999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108</v>
      </c>
      <c r="AT148" s="161" t="s">
        <v>170</v>
      </c>
      <c r="AU148" s="161" t="s">
        <v>84</v>
      </c>
      <c r="AY148" s="18" t="s">
        <v>168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82</v>
      </c>
      <c r="BK148" s="162">
        <f>ROUND(I148*H148,2)</f>
        <v>0</v>
      </c>
      <c r="BL148" s="18" t="s">
        <v>108</v>
      </c>
      <c r="BM148" s="161" t="s">
        <v>2526</v>
      </c>
    </row>
    <row r="149" spans="1:65" s="2" customFormat="1" ht="39">
      <c r="A149" s="33"/>
      <c r="B149" s="34"/>
      <c r="C149" s="33"/>
      <c r="D149" s="163" t="s">
        <v>175</v>
      </c>
      <c r="E149" s="33"/>
      <c r="F149" s="164" t="s">
        <v>2527</v>
      </c>
      <c r="G149" s="33"/>
      <c r="H149" s="33"/>
      <c r="I149" s="165"/>
      <c r="J149" s="33"/>
      <c r="K149" s="33"/>
      <c r="L149" s="34"/>
      <c r="M149" s="166"/>
      <c r="N149" s="167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175</v>
      </c>
      <c r="AU149" s="18" t="s">
        <v>84</v>
      </c>
    </row>
    <row r="150" spans="1:65" s="2" customFormat="1" ht="19.5">
      <c r="A150" s="33"/>
      <c r="B150" s="34"/>
      <c r="C150" s="33"/>
      <c r="D150" s="163" t="s">
        <v>177</v>
      </c>
      <c r="E150" s="33"/>
      <c r="F150" s="168" t="s">
        <v>2518</v>
      </c>
      <c r="G150" s="33"/>
      <c r="H150" s="33"/>
      <c r="I150" s="165"/>
      <c r="J150" s="33"/>
      <c r="K150" s="33"/>
      <c r="L150" s="34"/>
      <c r="M150" s="166"/>
      <c r="N150" s="167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177</v>
      </c>
      <c r="AU150" s="18" t="s">
        <v>84</v>
      </c>
    </row>
    <row r="151" spans="1:65" s="13" customFormat="1" ht="22.5">
      <c r="B151" s="169"/>
      <c r="D151" s="163" t="s">
        <v>179</v>
      </c>
      <c r="E151" s="170" t="s">
        <v>1</v>
      </c>
      <c r="F151" s="171" t="s">
        <v>2528</v>
      </c>
      <c r="H151" s="170" t="s">
        <v>1</v>
      </c>
      <c r="I151" s="172"/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179</v>
      </c>
      <c r="AU151" s="170" t="s">
        <v>84</v>
      </c>
      <c r="AV151" s="13" t="s">
        <v>82</v>
      </c>
      <c r="AW151" s="13" t="s">
        <v>31</v>
      </c>
      <c r="AX151" s="13" t="s">
        <v>75</v>
      </c>
      <c r="AY151" s="170" t="s">
        <v>168</v>
      </c>
    </row>
    <row r="152" spans="1:65" s="13" customFormat="1">
      <c r="B152" s="169"/>
      <c r="D152" s="163" t="s">
        <v>179</v>
      </c>
      <c r="E152" s="170" t="s">
        <v>1</v>
      </c>
      <c r="F152" s="171" t="s">
        <v>2529</v>
      </c>
      <c r="H152" s="170" t="s">
        <v>1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179</v>
      </c>
      <c r="AU152" s="170" t="s">
        <v>84</v>
      </c>
      <c r="AV152" s="13" t="s">
        <v>82</v>
      </c>
      <c r="AW152" s="13" t="s">
        <v>31</v>
      </c>
      <c r="AX152" s="13" t="s">
        <v>75</v>
      </c>
      <c r="AY152" s="170" t="s">
        <v>168</v>
      </c>
    </row>
    <row r="153" spans="1:65" s="14" customFormat="1">
      <c r="B153" s="176"/>
      <c r="D153" s="163" t="s">
        <v>179</v>
      </c>
      <c r="E153" s="177" t="s">
        <v>1</v>
      </c>
      <c r="F153" s="178" t="s">
        <v>2530</v>
      </c>
      <c r="H153" s="179">
        <v>4.1580000000000004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179</v>
      </c>
      <c r="AU153" s="177" t="s">
        <v>84</v>
      </c>
      <c r="AV153" s="14" t="s">
        <v>84</v>
      </c>
      <c r="AW153" s="14" t="s">
        <v>31</v>
      </c>
      <c r="AX153" s="14" t="s">
        <v>75</v>
      </c>
      <c r="AY153" s="177" t="s">
        <v>168</v>
      </c>
    </row>
    <row r="154" spans="1:65" s="16" customFormat="1">
      <c r="B154" s="192"/>
      <c r="D154" s="163" t="s">
        <v>179</v>
      </c>
      <c r="E154" s="193" t="s">
        <v>1</v>
      </c>
      <c r="F154" s="194" t="s">
        <v>333</v>
      </c>
      <c r="H154" s="195">
        <v>4.1580000000000004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193" t="s">
        <v>179</v>
      </c>
      <c r="AU154" s="193" t="s">
        <v>84</v>
      </c>
      <c r="AV154" s="16" t="s">
        <v>104</v>
      </c>
      <c r="AW154" s="16" t="s">
        <v>31</v>
      </c>
      <c r="AX154" s="16" t="s">
        <v>75</v>
      </c>
      <c r="AY154" s="193" t="s">
        <v>168</v>
      </c>
    </row>
    <row r="155" spans="1:65" s="13" customFormat="1">
      <c r="B155" s="169"/>
      <c r="D155" s="163" t="s">
        <v>179</v>
      </c>
      <c r="E155" s="170" t="s">
        <v>1</v>
      </c>
      <c r="F155" s="171" t="s">
        <v>2531</v>
      </c>
      <c r="H155" s="170" t="s">
        <v>1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179</v>
      </c>
      <c r="AU155" s="170" t="s">
        <v>84</v>
      </c>
      <c r="AV155" s="13" t="s">
        <v>82</v>
      </c>
      <c r="AW155" s="13" t="s">
        <v>31</v>
      </c>
      <c r="AX155" s="13" t="s">
        <v>75</v>
      </c>
      <c r="AY155" s="170" t="s">
        <v>168</v>
      </c>
    </row>
    <row r="156" spans="1:65" s="14" customFormat="1">
      <c r="B156" s="176"/>
      <c r="D156" s="163" t="s">
        <v>179</v>
      </c>
      <c r="E156" s="177" t="s">
        <v>1</v>
      </c>
      <c r="F156" s="178" t="s">
        <v>2532</v>
      </c>
      <c r="H156" s="179">
        <v>6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7" t="s">
        <v>179</v>
      </c>
      <c r="AU156" s="177" t="s">
        <v>84</v>
      </c>
      <c r="AV156" s="14" t="s">
        <v>84</v>
      </c>
      <c r="AW156" s="14" t="s">
        <v>31</v>
      </c>
      <c r="AX156" s="14" t="s">
        <v>75</v>
      </c>
      <c r="AY156" s="177" t="s">
        <v>168</v>
      </c>
    </row>
    <row r="157" spans="1:65" s="14" customFormat="1">
      <c r="B157" s="176"/>
      <c r="D157" s="163" t="s">
        <v>179</v>
      </c>
      <c r="E157" s="177" t="s">
        <v>1</v>
      </c>
      <c r="F157" s="178" t="s">
        <v>2533</v>
      </c>
      <c r="H157" s="179">
        <v>7.4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7" t="s">
        <v>179</v>
      </c>
      <c r="AU157" s="177" t="s">
        <v>84</v>
      </c>
      <c r="AV157" s="14" t="s">
        <v>84</v>
      </c>
      <c r="AW157" s="14" t="s">
        <v>31</v>
      </c>
      <c r="AX157" s="14" t="s">
        <v>75</v>
      </c>
      <c r="AY157" s="177" t="s">
        <v>168</v>
      </c>
    </row>
    <row r="158" spans="1:65" s="14" customFormat="1">
      <c r="B158" s="176"/>
      <c r="D158" s="163" t="s">
        <v>179</v>
      </c>
      <c r="E158" s="177" t="s">
        <v>1</v>
      </c>
      <c r="F158" s="178" t="s">
        <v>2534</v>
      </c>
      <c r="H158" s="179">
        <v>6.125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7" t="s">
        <v>179</v>
      </c>
      <c r="AU158" s="177" t="s">
        <v>84</v>
      </c>
      <c r="AV158" s="14" t="s">
        <v>84</v>
      </c>
      <c r="AW158" s="14" t="s">
        <v>31</v>
      </c>
      <c r="AX158" s="14" t="s">
        <v>75</v>
      </c>
      <c r="AY158" s="177" t="s">
        <v>168</v>
      </c>
    </row>
    <row r="159" spans="1:65" s="16" customFormat="1">
      <c r="B159" s="192"/>
      <c r="D159" s="163" t="s">
        <v>179</v>
      </c>
      <c r="E159" s="193" t="s">
        <v>1</v>
      </c>
      <c r="F159" s="194" t="s">
        <v>333</v>
      </c>
      <c r="H159" s="195">
        <v>19.524999999999999</v>
      </c>
      <c r="I159" s="196"/>
      <c r="L159" s="192"/>
      <c r="M159" s="197"/>
      <c r="N159" s="198"/>
      <c r="O159" s="198"/>
      <c r="P159" s="198"/>
      <c r="Q159" s="198"/>
      <c r="R159" s="198"/>
      <c r="S159" s="198"/>
      <c r="T159" s="199"/>
      <c r="AT159" s="193" t="s">
        <v>179</v>
      </c>
      <c r="AU159" s="193" t="s">
        <v>84</v>
      </c>
      <c r="AV159" s="16" t="s">
        <v>104</v>
      </c>
      <c r="AW159" s="16" t="s">
        <v>31</v>
      </c>
      <c r="AX159" s="16" t="s">
        <v>75</v>
      </c>
      <c r="AY159" s="193" t="s">
        <v>168</v>
      </c>
    </row>
    <row r="160" spans="1:65" s="15" customFormat="1">
      <c r="B160" s="184"/>
      <c r="D160" s="163" t="s">
        <v>179</v>
      </c>
      <c r="E160" s="185" t="s">
        <v>1</v>
      </c>
      <c r="F160" s="186" t="s">
        <v>184</v>
      </c>
      <c r="H160" s="187">
        <v>23.683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179</v>
      </c>
      <c r="AU160" s="185" t="s">
        <v>84</v>
      </c>
      <c r="AV160" s="15" t="s">
        <v>108</v>
      </c>
      <c r="AW160" s="15" t="s">
        <v>31</v>
      </c>
      <c r="AX160" s="15" t="s">
        <v>82</v>
      </c>
      <c r="AY160" s="185" t="s">
        <v>168</v>
      </c>
    </row>
    <row r="161" spans="1:65" s="2" customFormat="1" ht="33" customHeight="1">
      <c r="A161" s="33"/>
      <c r="B161" s="149"/>
      <c r="C161" s="150" t="s">
        <v>217</v>
      </c>
      <c r="D161" s="150" t="s">
        <v>170</v>
      </c>
      <c r="E161" s="151" t="s">
        <v>1204</v>
      </c>
      <c r="F161" s="152" t="s">
        <v>1205</v>
      </c>
      <c r="G161" s="153" t="s">
        <v>173</v>
      </c>
      <c r="H161" s="154">
        <v>43.598999999999997</v>
      </c>
      <c r="I161" s="155"/>
      <c r="J161" s="156">
        <f>ROUND(I161*H161,2)</f>
        <v>0</v>
      </c>
      <c r="K161" s="152" t="s">
        <v>187</v>
      </c>
      <c r="L161" s="34"/>
      <c r="M161" s="157" t="s">
        <v>1</v>
      </c>
      <c r="N161" s="158" t="s">
        <v>40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0.316</v>
      </c>
      <c r="T161" s="160">
        <f>S161*H161</f>
        <v>13.777284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108</v>
      </c>
      <c r="AT161" s="161" t="s">
        <v>170</v>
      </c>
      <c r="AU161" s="161" t="s">
        <v>84</v>
      </c>
      <c r="AY161" s="18" t="s">
        <v>168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82</v>
      </c>
      <c r="BK161" s="162">
        <f>ROUND(I161*H161,2)</f>
        <v>0</v>
      </c>
      <c r="BL161" s="18" t="s">
        <v>108</v>
      </c>
      <c r="BM161" s="161" t="s">
        <v>2535</v>
      </c>
    </row>
    <row r="162" spans="1:65" s="2" customFormat="1" ht="39">
      <c r="A162" s="33"/>
      <c r="B162" s="34"/>
      <c r="C162" s="33"/>
      <c r="D162" s="163" t="s">
        <v>175</v>
      </c>
      <c r="E162" s="33"/>
      <c r="F162" s="164" t="s">
        <v>1207</v>
      </c>
      <c r="G162" s="33"/>
      <c r="H162" s="33"/>
      <c r="I162" s="165"/>
      <c r="J162" s="33"/>
      <c r="K162" s="33"/>
      <c r="L162" s="34"/>
      <c r="M162" s="166"/>
      <c r="N162" s="167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175</v>
      </c>
      <c r="AU162" s="18" t="s">
        <v>84</v>
      </c>
    </row>
    <row r="163" spans="1:65" s="2" customFormat="1" ht="19.5">
      <c r="A163" s="33"/>
      <c r="B163" s="34"/>
      <c r="C163" s="33"/>
      <c r="D163" s="163" t="s">
        <v>177</v>
      </c>
      <c r="E163" s="33"/>
      <c r="F163" s="168" t="s">
        <v>1867</v>
      </c>
      <c r="G163" s="33"/>
      <c r="H163" s="33"/>
      <c r="I163" s="165"/>
      <c r="J163" s="33"/>
      <c r="K163" s="33"/>
      <c r="L163" s="34"/>
      <c r="M163" s="166"/>
      <c r="N163" s="167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177</v>
      </c>
      <c r="AU163" s="18" t="s">
        <v>84</v>
      </c>
    </row>
    <row r="164" spans="1:65" s="13" customFormat="1" ht="22.5">
      <c r="B164" s="169"/>
      <c r="D164" s="163" t="s">
        <v>179</v>
      </c>
      <c r="E164" s="170" t="s">
        <v>1</v>
      </c>
      <c r="F164" s="171" t="s">
        <v>2536</v>
      </c>
      <c r="H164" s="170" t="s">
        <v>1</v>
      </c>
      <c r="I164" s="172"/>
      <c r="L164" s="169"/>
      <c r="M164" s="173"/>
      <c r="N164" s="174"/>
      <c r="O164" s="174"/>
      <c r="P164" s="174"/>
      <c r="Q164" s="174"/>
      <c r="R164" s="174"/>
      <c r="S164" s="174"/>
      <c r="T164" s="175"/>
      <c r="AT164" s="170" t="s">
        <v>179</v>
      </c>
      <c r="AU164" s="170" t="s">
        <v>84</v>
      </c>
      <c r="AV164" s="13" t="s">
        <v>82</v>
      </c>
      <c r="AW164" s="13" t="s">
        <v>31</v>
      </c>
      <c r="AX164" s="13" t="s">
        <v>75</v>
      </c>
      <c r="AY164" s="170" t="s">
        <v>168</v>
      </c>
    </row>
    <row r="165" spans="1:65" s="14" customFormat="1">
      <c r="B165" s="176"/>
      <c r="D165" s="163" t="s">
        <v>179</v>
      </c>
      <c r="E165" s="177" t="s">
        <v>1</v>
      </c>
      <c r="F165" s="178" t="s">
        <v>2537</v>
      </c>
      <c r="H165" s="179">
        <v>11.742000000000001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179</v>
      </c>
      <c r="AU165" s="177" t="s">
        <v>84</v>
      </c>
      <c r="AV165" s="14" t="s">
        <v>84</v>
      </c>
      <c r="AW165" s="14" t="s">
        <v>31</v>
      </c>
      <c r="AX165" s="14" t="s">
        <v>75</v>
      </c>
      <c r="AY165" s="177" t="s">
        <v>168</v>
      </c>
    </row>
    <row r="166" spans="1:65" s="14" customFormat="1">
      <c r="B166" s="176"/>
      <c r="D166" s="163" t="s">
        <v>179</v>
      </c>
      <c r="E166" s="177" t="s">
        <v>1</v>
      </c>
      <c r="F166" s="178" t="s">
        <v>2538</v>
      </c>
      <c r="H166" s="179">
        <v>8.1370000000000005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179</v>
      </c>
      <c r="AU166" s="177" t="s">
        <v>84</v>
      </c>
      <c r="AV166" s="14" t="s">
        <v>84</v>
      </c>
      <c r="AW166" s="14" t="s">
        <v>31</v>
      </c>
      <c r="AX166" s="14" t="s">
        <v>75</v>
      </c>
      <c r="AY166" s="177" t="s">
        <v>168</v>
      </c>
    </row>
    <row r="167" spans="1:65" s="14" customFormat="1">
      <c r="B167" s="176"/>
      <c r="D167" s="163" t="s">
        <v>179</v>
      </c>
      <c r="E167" s="177" t="s">
        <v>1</v>
      </c>
      <c r="F167" s="178" t="s">
        <v>2539</v>
      </c>
      <c r="H167" s="179">
        <v>13.27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179</v>
      </c>
      <c r="AU167" s="177" t="s">
        <v>84</v>
      </c>
      <c r="AV167" s="14" t="s">
        <v>84</v>
      </c>
      <c r="AW167" s="14" t="s">
        <v>31</v>
      </c>
      <c r="AX167" s="14" t="s">
        <v>75</v>
      </c>
      <c r="AY167" s="177" t="s">
        <v>168</v>
      </c>
    </row>
    <row r="168" spans="1:65" s="14" customFormat="1">
      <c r="B168" s="176"/>
      <c r="D168" s="163" t="s">
        <v>179</v>
      </c>
      <c r="E168" s="177" t="s">
        <v>1</v>
      </c>
      <c r="F168" s="178" t="s">
        <v>2540</v>
      </c>
      <c r="H168" s="179">
        <v>10.45</v>
      </c>
      <c r="I168" s="180"/>
      <c r="L168" s="176"/>
      <c r="M168" s="181"/>
      <c r="N168" s="182"/>
      <c r="O168" s="182"/>
      <c r="P168" s="182"/>
      <c r="Q168" s="182"/>
      <c r="R168" s="182"/>
      <c r="S168" s="182"/>
      <c r="T168" s="183"/>
      <c r="AT168" s="177" t="s">
        <v>179</v>
      </c>
      <c r="AU168" s="177" t="s">
        <v>84</v>
      </c>
      <c r="AV168" s="14" t="s">
        <v>84</v>
      </c>
      <c r="AW168" s="14" t="s">
        <v>31</v>
      </c>
      <c r="AX168" s="14" t="s">
        <v>75</v>
      </c>
      <c r="AY168" s="177" t="s">
        <v>168</v>
      </c>
    </row>
    <row r="169" spans="1:65" s="15" customFormat="1">
      <c r="B169" s="184"/>
      <c r="D169" s="163" t="s">
        <v>179</v>
      </c>
      <c r="E169" s="185" t="s">
        <v>1</v>
      </c>
      <c r="F169" s="186" t="s">
        <v>184</v>
      </c>
      <c r="H169" s="187">
        <v>43.599000000000004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179</v>
      </c>
      <c r="AU169" s="185" t="s">
        <v>84</v>
      </c>
      <c r="AV169" s="15" t="s">
        <v>108</v>
      </c>
      <c r="AW169" s="15" t="s">
        <v>31</v>
      </c>
      <c r="AX169" s="15" t="s">
        <v>82</v>
      </c>
      <c r="AY169" s="185" t="s">
        <v>168</v>
      </c>
    </row>
    <row r="170" spans="1:65" s="2" customFormat="1" ht="24.2" customHeight="1">
      <c r="A170" s="33"/>
      <c r="B170" s="149"/>
      <c r="C170" s="150" t="s">
        <v>193</v>
      </c>
      <c r="D170" s="150" t="s">
        <v>170</v>
      </c>
      <c r="E170" s="151" t="s">
        <v>199</v>
      </c>
      <c r="F170" s="152" t="s">
        <v>2541</v>
      </c>
      <c r="G170" s="153" t="s">
        <v>173</v>
      </c>
      <c r="H170" s="154">
        <v>38.5</v>
      </c>
      <c r="I170" s="155"/>
      <c r="J170" s="156">
        <f>ROUND(I170*H170,2)</f>
        <v>0</v>
      </c>
      <c r="K170" s="152" t="s">
        <v>187</v>
      </c>
      <c r="L170" s="34"/>
      <c r="M170" s="157" t="s">
        <v>1</v>
      </c>
      <c r="N170" s="158" t="s">
        <v>40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0.28999999999999998</v>
      </c>
      <c r="T170" s="160">
        <f>S170*H170</f>
        <v>11.164999999999999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108</v>
      </c>
      <c r="AT170" s="161" t="s">
        <v>170</v>
      </c>
      <c r="AU170" s="161" t="s">
        <v>84</v>
      </c>
      <c r="AY170" s="18" t="s">
        <v>168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82</v>
      </c>
      <c r="BK170" s="162">
        <f>ROUND(I170*H170,2)</f>
        <v>0</v>
      </c>
      <c r="BL170" s="18" t="s">
        <v>108</v>
      </c>
      <c r="BM170" s="161" t="s">
        <v>2542</v>
      </c>
    </row>
    <row r="171" spans="1:65" s="2" customFormat="1" ht="39">
      <c r="A171" s="33"/>
      <c r="B171" s="34"/>
      <c r="C171" s="33"/>
      <c r="D171" s="163" t="s">
        <v>175</v>
      </c>
      <c r="E171" s="33"/>
      <c r="F171" s="164" t="s">
        <v>2543</v>
      </c>
      <c r="G171" s="33"/>
      <c r="H171" s="33"/>
      <c r="I171" s="165"/>
      <c r="J171" s="33"/>
      <c r="K171" s="33"/>
      <c r="L171" s="34"/>
      <c r="M171" s="166"/>
      <c r="N171" s="167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175</v>
      </c>
      <c r="AU171" s="18" t="s">
        <v>84</v>
      </c>
    </row>
    <row r="172" spans="1:65" s="2" customFormat="1" ht="19.5">
      <c r="A172" s="33"/>
      <c r="B172" s="34"/>
      <c r="C172" s="33"/>
      <c r="D172" s="163" t="s">
        <v>177</v>
      </c>
      <c r="E172" s="33"/>
      <c r="F172" s="168" t="s">
        <v>1189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177</v>
      </c>
      <c r="AU172" s="18" t="s">
        <v>84</v>
      </c>
    </row>
    <row r="173" spans="1:65" s="13" customFormat="1">
      <c r="B173" s="169"/>
      <c r="D173" s="163" t="s">
        <v>179</v>
      </c>
      <c r="E173" s="170" t="s">
        <v>1</v>
      </c>
      <c r="F173" s="171" t="s">
        <v>1217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179</v>
      </c>
      <c r="AU173" s="170" t="s">
        <v>84</v>
      </c>
      <c r="AV173" s="13" t="s">
        <v>82</v>
      </c>
      <c r="AW173" s="13" t="s">
        <v>31</v>
      </c>
      <c r="AX173" s="13" t="s">
        <v>75</v>
      </c>
      <c r="AY173" s="170" t="s">
        <v>168</v>
      </c>
    </row>
    <row r="174" spans="1:65" s="13" customFormat="1" ht="22.5">
      <c r="B174" s="169"/>
      <c r="D174" s="163" t="s">
        <v>179</v>
      </c>
      <c r="E174" s="170" t="s">
        <v>1</v>
      </c>
      <c r="F174" s="171" t="s">
        <v>2544</v>
      </c>
      <c r="H174" s="170" t="s">
        <v>1</v>
      </c>
      <c r="I174" s="172"/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179</v>
      </c>
      <c r="AU174" s="170" t="s">
        <v>84</v>
      </c>
      <c r="AV174" s="13" t="s">
        <v>82</v>
      </c>
      <c r="AW174" s="13" t="s">
        <v>31</v>
      </c>
      <c r="AX174" s="13" t="s">
        <v>75</v>
      </c>
      <c r="AY174" s="170" t="s">
        <v>168</v>
      </c>
    </row>
    <row r="175" spans="1:65" s="14" customFormat="1">
      <c r="B175" s="176"/>
      <c r="D175" s="163" t="s">
        <v>179</v>
      </c>
      <c r="E175" s="177" t="s">
        <v>1</v>
      </c>
      <c r="F175" s="178" t="s">
        <v>2545</v>
      </c>
      <c r="H175" s="179">
        <v>38.5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179</v>
      </c>
      <c r="AU175" s="177" t="s">
        <v>84</v>
      </c>
      <c r="AV175" s="14" t="s">
        <v>84</v>
      </c>
      <c r="AW175" s="14" t="s">
        <v>31</v>
      </c>
      <c r="AX175" s="14" t="s">
        <v>82</v>
      </c>
      <c r="AY175" s="177" t="s">
        <v>168</v>
      </c>
    </row>
    <row r="176" spans="1:65" s="2" customFormat="1" ht="24.2" customHeight="1">
      <c r="A176" s="33"/>
      <c r="B176" s="149"/>
      <c r="C176" s="150" t="s">
        <v>226</v>
      </c>
      <c r="D176" s="150" t="s">
        <v>170</v>
      </c>
      <c r="E176" s="151" t="s">
        <v>1236</v>
      </c>
      <c r="F176" s="152" t="s">
        <v>200</v>
      </c>
      <c r="G176" s="153" t="s">
        <v>173</v>
      </c>
      <c r="H176" s="154">
        <v>38.5</v>
      </c>
      <c r="I176" s="155"/>
      <c r="J176" s="156">
        <f>ROUND(I176*H176,2)</f>
        <v>0</v>
      </c>
      <c r="K176" s="152" t="s">
        <v>1</v>
      </c>
      <c r="L176" s="34"/>
      <c r="M176" s="157" t="s">
        <v>1</v>
      </c>
      <c r="N176" s="158" t="s">
        <v>40</v>
      </c>
      <c r="O176" s="59"/>
      <c r="P176" s="159">
        <f>O176*H176</f>
        <v>0</v>
      </c>
      <c r="Q176" s="159">
        <v>0</v>
      </c>
      <c r="R176" s="159">
        <f>Q176*H176</f>
        <v>0</v>
      </c>
      <c r="S176" s="159">
        <v>0.28999999999999998</v>
      </c>
      <c r="T176" s="160">
        <f>S176*H176</f>
        <v>11.164999999999999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1" t="s">
        <v>108</v>
      </c>
      <c r="AT176" s="161" t="s">
        <v>170</v>
      </c>
      <c r="AU176" s="161" t="s">
        <v>84</v>
      </c>
      <c r="AY176" s="18" t="s">
        <v>168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8" t="s">
        <v>82</v>
      </c>
      <c r="BK176" s="162">
        <f>ROUND(I176*H176,2)</f>
        <v>0</v>
      </c>
      <c r="BL176" s="18" t="s">
        <v>108</v>
      </c>
      <c r="BM176" s="161" t="s">
        <v>2546</v>
      </c>
    </row>
    <row r="177" spans="1:65" s="2" customFormat="1" ht="39">
      <c r="A177" s="33"/>
      <c r="B177" s="34"/>
      <c r="C177" s="33"/>
      <c r="D177" s="163" t="s">
        <v>175</v>
      </c>
      <c r="E177" s="33"/>
      <c r="F177" s="164" t="s">
        <v>202</v>
      </c>
      <c r="G177" s="33"/>
      <c r="H177" s="33"/>
      <c r="I177" s="165"/>
      <c r="J177" s="33"/>
      <c r="K177" s="33"/>
      <c r="L177" s="34"/>
      <c r="M177" s="166"/>
      <c r="N177" s="167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175</v>
      </c>
      <c r="AU177" s="18" t="s">
        <v>84</v>
      </c>
    </row>
    <row r="178" spans="1:65" s="13" customFormat="1">
      <c r="B178" s="169"/>
      <c r="D178" s="163" t="s">
        <v>179</v>
      </c>
      <c r="E178" s="170" t="s">
        <v>1</v>
      </c>
      <c r="F178" s="171" t="s">
        <v>1217</v>
      </c>
      <c r="H178" s="170" t="s">
        <v>1</v>
      </c>
      <c r="I178" s="172"/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179</v>
      </c>
      <c r="AU178" s="170" t="s">
        <v>84</v>
      </c>
      <c r="AV178" s="13" t="s">
        <v>82</v>
      </c>
      <c r="AW178" s="13" t="s">
        <v>31</v>
      </c>
      <c r="AX178" s="13" t="s">
        <v>75</v>
      </c>
      <c r="AY178" s="170" t="s">
        <v>168</v>
      </c>
    </row>
    <row r="179" spans="1:65" s="13" customFormat="1" ht="22.5">
      <c r="B179" s="169"/>
      <c r="D179" s="163" t="s">
        <v>179</v>
      </c>
      <c r="E179" s="170" t="s">
        <v>1</v>
      </c>
      <c r="F179" s="171" t="s">
        <v>2547</v>
      </c>
      <c r="H179" s="170" t="s">
        <v>1</v>
      </c>
      <c r="I179" s="172"/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179</v>
      </c>
      <c r="AU179" s="170" t="s">
        <v>84</v>
      </c>
      <c r="AV179" s="13" t="s">
        <v>82</v>
      </c>
      <c r="AW179" s="13" t="s">
        <v>31</v>
      </c>
      <c r="AX179" s="13" t="s">
        <v>75</v>
      </c>
      <c r="AY179" s="170" t="s">
        <v>168</v>
      </c>
    </row>
    <row r="180" spans="1:65" s="14" customFormat="1">
      <c r="B180" s="176"/>
      <c r="D180" s="163" t="s">
        <v>179</v>
      </c>
      <c r="E180" s="177" t="s">
        <v>1</v>
      </c>
      <c r="F180" s="178" t="s">
        <v>2545</v>
      </c>
      <c r="H180" s="179">
        <v>38.5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7" t="s">
        <v>179</v>
      </c>
      <c r="AU180" s="177" t="s">
        <v>84</v>
      </c>
      <c r="AV180" s="14" t="s">
        <v>84</v>
      </c>
      <c r="AW180" s="14" t="s">
        <v>31</v>
      </c>
      <c r="AX180" s="14" t="s">
        <v>82</v>
      </c>
      <c r="AY180" s="177" t="s">
        <v>168</v>
      </c>
    </row>
    <row r="181" spans="1:65" s="2" customFormat="1" ht="24.2" customHeight="1">
      <c r="A181" s="33"/>
      <c r="B181" s="149"/>
      <c r="C181" s="150" t="s">
        <v>244</v>
      </c>
      <c r="D181" s="150" t="s">
        <v>170</v>
      </c>
      <c r="E181" s="151" t="s">
        <v>222</v>
      </c>
      <c r="F181" s="152" t="s">
        <v>223</v>
      </c>
      <c r="G181" s="153" t="s">
        <v>173</v>
      </c>
      <c r="H181" s="154">
        <v>42.901000000000003</v>
      </c>
      <c r="I181" s="155"/>
      <c r="J181" s="156">
        <f>ROUND(I181*H181,2)</f>
        <v>0</v>
      </c>
      <c r="K181" s="152" t="s">
        <v>187</v>
      </c>
      <c r="L181" s="34"/>
      <c r="M181" s="157" t="s">
        <v>1</v>
      </c>
      <c r="N181" s="158" t="s">
        <v>40</v>
      </c>
      <c r="O181" s="59"/>
      <c r="P181" s="159">
        <f>O181*H181</f>
        <v>0</v>
      </c>
      <c r="Q181" s="159">
        <v>0</v>
      </c>
      <c r="R181" s="159">
        <f>Q181*H181</f>
        <v>0</v>
      </c>
      <c r="S181" s="159">
        <v>0.22</v>
      </c>
      <c r="T181" s="160">
        <f>S181*H181</f>
        <v>9.4382200000000012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108</v>
      </c>
      <c r="AT181" s="161" t="s">
        <v>170</v>
      </c>
      <c r="AU181" s="161" t="s">
        <v>84</v>
      </c>
      <c r="AY181" s="18" t="s">
        <v>168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82</v>
      </c>
      <c r="BK181" s="162">
        <f>ROUND(I181*H181,2)</f>
        <v>0</v>
      </c>
      <c r="BL181" s="18" t="s">
        <v>108</v>
      </c>
      <c r="BM181" s="161" t="s">
        <v>2548</v>
      </c>
    </row>
    <row r="182" spans="1:65" s="2" customFormat="1" ht="39">
      <c r="A182" s="33"/>
      <c r="B182" s="34"/>
      <c r="C182" s="33"/>
      <c r="D182" s="163" t="s">
        <v>175</v>
      </c>
      <c r="E182" s="33"/>
      <c r="F182" s="164" t="s">
        <v>225</v>
      </c>
      <c r="G182" s="33"/>
      <c r="H182" s="33"/>
      <c r="I182" s="165"/>
      <c r="J182" s="33"/>
      <c r="K182" s="33"/>
      <c r="L182" s="34"/>
      <c r="M182" s="166"/>
      <c r="N182" s="167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175</v>
      </c>
      <c r="AU182" s="18" t="s">
        <v>84</v>
      </c>
    </row>
    <row r="183" spans="1:65" s="2" customFormat="1" ht="19.5">
      <c r="A183" s="33"/>
      <c r="B183" s="34"/>
      <c r="C183" s="33"/>
      <c r="D183" s="163" t="s">
        <v>177</v>
      </c>
      <c r="E183" s="33"/>
      <c r="F183" s="168" t="s">
        <v>2518</v>
      </c>
      <c r="G183" s="33"/>
      <c r="H183" s="33"/>
      <c r="I183" s="165"/>
      <c r="J183" s="33"/>
      <c r="K183" s="33"/>
      <c r="L183" s="34"/>
      <c r="M183" s="166"/>
      <c r="N183" s="167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177</v>
      </c>
      <c r="AU183" s="18" t="s">
        <v>84</v>
      </c>
    </row>
    <row r="184" spans="1:65" s="2" customFormat="1" ht="37.9" customHeight="1">
      <c r="A184" s="33"/>
      <c r="B184" s="149"/>
      <c r="C184" s="150" t="s">
        <v>251</v>
      </c>
      <c r="D184" s="150" t="s">
        <v>170</v>
      </c>
      <c r="E184" s="151" t="s">
        <v>227</v>
      </c>
      <c r="F184" s="152" t="s">
        <v>2549</v>
      </c>
      <c r="G184" s="153" t="s">
        <v>173</v>
      </c>
      <c r="H184" s="154">
        <v>42.901000000000003</v>
      </c>
      <c r="I184" s="155"/>
      <c r="J184" s="156">
        <f>ROUND(I184*H184,2)</f>
        <v>0</v>
      </c>
      <c r="K184" s="152" t="s">
        <v>187</v>
      </c>
      <c r="L184" s="34"/>
      <c r="M184" s="157" t="s">
        <v>1</v>
      </c>
      <c r="N184" s="158" t="s">
        <v>40</v>
      </c>
      <c r="O184" s="59"/>
      <c r="P184" s="159">
        <f>O184*H184</f>
        <v>0</v>
      </c>
      <c r="Q184" s="159">
        <v>6.9999999999999994E-5</v>
      </c>
      <c r="R184" s="159">
        <f>Q184*H184</f>
        <v>3.00307E-3</v>
      </c>
      <c r="S184" s="159">
        <v>0.115</v>
      </c>
      <c r="T184" s="160">
        <f>S184*H184</f>
        <v>4.9336150000000005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1" t="s">
        <v>108</v>
      </c>
      <c r="AT184" s="161" t="s">
        <v>170</v>
      </c>
      <c r="AU184" s="161" t="s">
        <v>84</v>
      </c>
      <c r="AY184" s="18" t="s">
        <v>168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8" t="s">
        <v>82</v>
      </c>
      <c r="BK184" s="162">
        <f>ROUND(I184*H184,2)</f>
        <v>0</v>
      </c>
      <c r="BL184" s="18" t="s">
        <v>108</v>
      </c>
      <c r="BM184" s="161" t="s">
        <v>2550</v>
      </c>
    </row>
    <row r="185" spans="1:65" s="2" customFormat="1" ht="29.25">
      <c r="A185" s="33"/>
      <c r="B185" s="34"/>
      <c r="C185" s="33"/>
      <c r="D185" s="163" t="s">
        <v>175</v>
      </c>
      <c r="E185" s="33"/>
      <c r="F185" s="164" t="s">
        <v>230</v>
      </c>
      <c r="G185" s="33"/>
      <c r="H185" s="33"/>
      <c r="I185" s="165"/>
      <c r="J185" s="33"/>
      <c r="K185" s="33"/>
      <c r="L185" s="34"/>
      <c r="M185" s="166"/>
      <c r="N185" s="167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175</v>
      </c>
      <c r="AU185" s="18" t="s">
        <v>84</v>
      </c>
    </row>
    <row r="186" spans="1:65" s="2" customFormat="1" ht="19.5">
      <c r="A186" s="33"/>
      <c r="B186" s="34"/>
      <c r="C186" s="33"/>
      <c r="D186" s="163" t="s">
        <v>177</v>
      </c>
      <c r="E186" s="33"/>
      <c r="F186" s="168" t="s">
        <v>1189</v>
      </c>
      <c r="G186" s="33"/>
      <c r="H186" s="33"/>
      <c r="I186" s="165"/>
      <c r="J186" s="33"/>
      <c r="K186" s="33"/>
      <c r="L186" s="34"/>
      <c r="M186" s="166"/>
      <c r="N186" s="167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177</v>
      </c>
      <c r="AU186" s="18" t="s">
        <v>84</v>
      </c>
    </row>
    <row r="187" spans="1:65" s="13" customFormat="1">
      <c r="B187" s="169"/>
      <c r="D187" s="163" t="s">
        <v>179</v>
      </c>
      <c r="E187" s="170" t="s">
        <v>1</v>
      </c>
      <c r="F187" s="171" t="s">
        <v>2551</v>
      </c>
      <c r="H187" s="170" t="s">
        <v>1</v>
      </c>
      <c r="I187" s="172"/>
      <c r="L187" s="169"/>
      <c r="M187" s="173"/>
      <c r="N187" s="174"/>
      <c r="O187" s="174"/>
      <c r="P187" s="174"/>
      <c r="Q187" s="174"/>
      <c r="R187" s="174"/>
      <c r="S187" s="174"/>
      <c r="T187" s="175"/>
      <c r="AT187" s="170" t="s">
        <v>179</v>
      </c>
      <c r="AU187" s="170" t="s">
        <v>84</v>
      </c>
      <c r="AV187" s="13" t="s">
        <v>82</v>
      </c>
      <c r="AW187" s="13" t="s">
        <v>31</v>
      </c>
      <c r="AX187" s="13" t="s">
        <v>75</v>
      </c>
      <c r="AY187" s="170" t="s">
        <v>168</v>
      </c>
    </row>
    <row r="188" spans="1:65" s="14" customFormat="1">
      <c r="B188" s="176"/>
      <c r="D188" s="163" t="s">
        <v>179</v>
      </c>
      <c r="E188" s="177" t="s">
        <v>1</v>
      </c>
      <c r="F188" s="178" t="s">
        <v>2552</v>
      </c>
      <c r="H188" s="179">
        <v>86.5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179</v>
      </c>
      <c r="AU188" s="177" t="s">
        <v>84</v>
      </c>
      <c r="AV188" s="14" t="s">
        <v>84</v>
      </c>
      <c r="AW188" s="14" t="s">
        <v>31</v>
      </c>
      <c r="AX188" s="14" t="s">
        <v>75</v>
      </c>
      <c r="AY188" s="177" t="s">
        <v>168</v>
      </c>
    </row>
    <row r="189" spans="1:65" s="13" customFormat="1">
      <c r="B189" s="169"/>
      <c r="D189" s="163" t="s">
        <v>179</v>
      </c>
      <c r="E189" s="170" t="s">
        <v>1</v>
      </c>
      <c r="F189" s="171" t="s">
        <v>2553</v>
      </c>
      <c r="H189" s="170" t="s">
        <v>1</v>
      </c>
      <c r="I189" s="172"/>
      <c r="L189" s="169"/>
      <c r="M189" s="173"/>
      <c r="N189" s="174"/>
      <c r="O189" s="174"/>
      <c r="P189" s="174"/>
      <c r="Q189" s="174"/>
      <c r="R189" s="174"/>
      <c r="S189" s="174"/>
      <c r="T189" s="175"/>
      <c r="AT189" s="170" t="s">
        <v>179</v>
      </c>
      <c r="AU189" s="170" t="s">
        <v>84</v>
      </c>
      <c r="AV189" s="13" t="s">
        <v>82</v>
      </c>
      <c r="AW189" s="13" t="s">
        <v>31</v>
      </c>
      <c r="AX189" s="13" t="s">
        <v>75</v>
      </c>
      <c r="AY189" s="170" t="s">
        <v>168</v>
      </c>
    </row>
    <row r="190" spans="1:65" s="14" customFormat="1">
      <c r="B190" s="176"/>
      <c r="D190" s="163" t="s">
        <v>179</v>
      </c>
      <c r="E190" s="177" t="s">
        <v>1</v>
      </c>
      <c r="F190" s="178" t="s">
        <v>2554</v>
      </c>
      <c r="H190" s="179">
        <v>-11.742000000000001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179</v>
      </c>
      <c r="AU190" s="177" t="s">
        <v>84</v>
      </c>
      <c r="AV190" s="14" t="s">
        <v>84</v>
      </c>
      <c r="AW190" s="14" t="s">
        <v>31</v>
      </c>
      <c r="AX190" s="14" t="s">
        <v>75</v>
      </c>
      <c r="AY190" s="177" t="s">
        <v>168</v>
      </c>
    </row>
    <row r="191" spans="1:65" s="14" customFormat="1">
      <c r="B191" s="176"/>
      <c r="D191" s="163" t="s">
        <v>179</v>
      </c>
      <c r="E191" s="177" t="s">
        <v>1</v>
      </c>
      <c r="F191" s="178" t="s">
        <v>2555</v>
      </c>
      <c r="H191" s="179">
        <v>-8.1370000000000005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7" t="s">
        <v>179</v>
      </c>
      <c r="AU191" s="177" t="s">
        <v>84</v>
      </c>
      <c r="AV191" s="14" t="s">
        <v>84</v>
      </c>
      <c r="AW191" s="14" t="s">
        <v>31</v>
      </c>
      <c r="AX191" s="14" t="s">
        <v>75</v>
      </c>
      <c r="AY191" s="177" t="s">
        <v>168</v>
      </c>
    </row>
    <row r="192" spans="1:65" s="14" customFormat="1">
      <c r="B192" s="176"/>
      <c r="D192" s="163" t="s">
        <v>179</v>
      </c>
      <c r="E192" s="177" t="s">
        <v>1</v>
      </c>
      <c r="F192" s="178" t="s">
        <v>2556</v>
      </c>
      <c r="H192" s="179">
        <v>-13.27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77" t="s">
        <v>179</v>
      </c>
      <c r="AU192" s="177" t="s">
        <v>84</v>
      </c>
      <c r="AV192" s="14" t="s">
        <v>84</v>
      </c>
      <c r="AW192" s="14" t="s">
        <v>31</v>
      </c>
      <c r="AX192" s="14" t="s">
        <v>75</v>
      </c>
      <c r="AY192" s="177" t="s">
        <v>168</v>
      </c>
    </row>
    <row r="193" spans="1:65" s="14" customFormat="1">
      <c r="B193" s="176"/>
      <c r="D193" s="163" t="s">
        <v>179</v>
      </c>
      <c r="E193" s="177" t="s">
        <v>1</v>
      </c>
      <c r="F193" s="178" t="s">
        <v>2557</v>
      </c>
      <c r="H193" s="179">
        <v>-10.45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179</v>
      </c>
      <c r="AU193" s="177" t="s">
        <v>84</v>
      </c>
      <c r="AV193" s="14" t="s">
        <v>84</v>
      </c>
      <c r="AW193" s="14" t="s">
        <v>31</v>
      </c>
      <c r="AX193" s="14" t="s">
        <v>75</v>
      </c>
      <c r="AY193" s="177" t="s">
        <v>168</v>
      </c>
    </row>
    <row r="194" spans="1:65" s="15" customFormat="1">
      <c r="B194" s="184"/>
      <c r="D194" s="163" t="s">
        <v>179</v>
      </c>
      <c r="E194" s="185" t="s">
        <v>1</v>
      </c>
      <c r="F194" s="186" t="s">
        <v>184</v>
      </c>
      <c r="H194" s="187">
        <v>42.900999999999996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5" t="s">
        <v>179</v>
      </c>
      <c r="AU194" s="185" t="s">
        <v>84</v>
      </c>
      <c r="AV194" s="15" t="s">
        <v>108</v>
      </c>
      <c r="AW194" s="15" t="s">
        <v>31</v>
      </c>
      <c r="AX194" s="15" t="s">
        <v>82</v>
      </c>
      <c r="AY194" s="185" t="s">
        <v>168</v>
      </c>
    </row>
    <row r="195" spans="1:65" s="12" customFormat="1" ht="22.9" customHeight="1">
      <c r="B195" s="136"/>
      <c r="D195" s="137" t="s">
        <v>74</v>
      </c>
      <c r="E195" s="147" t="s">
        <v>217</v>
      </c>
      <c r="F195" s="147" t="s">
        <v>711</v>
      </c>
      <c r="I195" s="139"/>
      <c r="J195" s="148">
        <f>BK195</f>
        <v>0</v>
      </c>
      <c r="L195" s="136"/>
      <c r="M195" s="141"/>
      <c r="N195" s="142"/>
      <c r="O195" s="142"/>
      <c r="P195" s="143">
        <f>SUM(P196:P254)</f>
        <v>0</v>
      </c>
      <c r="Q195" s="142"/>
      <c r="R195" s="143">
        <f>SUM(R196:R254)</f>
        <v>5.5968180000000007</v>
      </c>
      <c r="S195" s="142"/>
      <c r="T195" s="144">
        <f>SUM(T196:T254)</f>
        <v>0</v>
      </c>
      <c r="AR195" s="137" t="s">
        <v>82</v>
      </c>
      <c r="AT195" s="145" t="s">
        <v>74</v>
      </c>
      <c r="AU195" s="145" t="s">
        <v>82</v>
      </c>
      <c r="AY195" s="137" t="s">
        <v>168</v>
      </c>
      <c r="BK195" s="146">
        <f>SUM(BK196:BK254)</f>
        <v>0</v>
      </c>
    </row>
    <row r="196" spans="1:65" s="2" customFormat="1" ht="21.75" customHeight="1">
      <c r="A196" s="33"/>
      <c r="B196" s="149"/>
      <c r="C196" s="150" t="s">
        <v>259</v>
      </c>
      <c r="D196" s="150" t="s">
        <v>170</v>
      </c>
      <c r="E196" s="151" t="s">
        <v>2558</v>
      </c>
      <c r="F196" s="152" t="s">
        <v>2559</v>
      </c>
      <c r="G196" s="153" t="s">
        <v>173</v>
      </c>
      <c r="H196" s="154">
        <v>38.5</v>
      </c>
      <c r="I196" s="155"/>
      <c r="J196" s="156">
        <f>ROUND(I196*H196,2)</f>
        <v>0</v>
      </c>
      <c r="K196" s="152" t="s">
        <v>1</v>
      </c>
      <c r="L196" s="34"/>
      <c r="M196" s="157" t="s">
        <v>1</v>
      </c>
      <c r="N196" s="158" t="s">
        <v>40</v>
      </c>
      <c r="O196" s="59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108</v>
      </c>
      <c r="AT196" s="161" t="s">
        <v>170</v>
      </c>
      <c r="AU196" s="161" t="s">
        <v>84</v>
      </c>
      <c r="AY196" s="18" t="s">
        <v>168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8" t="s">
        <v>82</v>
      </c>
      <c r="BK196" s="162">
        <f>ROUND(I196*H196,2)</f>
        <v>0</v>
      </c>
      <c r="BL196" s="18" t="s">
        <v>108</v>
      </c>
      <c r="BM196" s="161" t="s">
        <v>2560</v>
      </c>
    </row>
    <row r="197" spans="1:65" s="2" customFormat="1" ht="19.5">
      <c r="A197" s="33"/>
      <c r="B197" s="34"/>
      <c r="C197" s="33"/>
      <c r="D197" s="163" t="s">
        <v>175</v>
      </c>
      <c r="E197" s="33"/>
      <c r="F197" s="164" t="s">
        <v>2561</v>
      </c>
      <c r="G197" s="33"/>
      <c r="H197" s="33"/>
      <c r="I197" s="165"/>
      <c r="J197" s="33"/>
      <c r="K197" s="33"/>
      <c r="L197" s="34"/>
      <c r="M197" s="166"/>
      <c r="N197" s="16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175</v>
      </c>
      <c r="AU197" s="18" t="s">
        <v>84</v>
      </c>
    </row>
    <row r="198" spans="1:65" s="2" customFormat="1" ht="19.5">
      <c r="A198" s="33"/>
      <c r="B198" s="34"/>
      <c r="C198" s="33"/>
      <c r="D198" s="163" t="s">
        <v>177</v>
      </c>
      <c r="E198" s="33"/>
      <c r="F198" s="168" t="s">
        <v>2518</v>
      </c>
      <c r="G198" s="33"/>
      <c r="H198" s="33"/>
      <c r="I198" s="165"/>
      <c r="J198" s="33"/>
      <c r="K198" s="33"/>
      <c r="L198" s="34"/>
      <c r="M198" s="166"/>
      <c r="N198" s="167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177</v>
      </c>
      <c r="AU198" s="18" t="s">
        <v>84</v>
      </c>
    </row>
    <row r="199" spans="1:65" s="2" customFormat="1" ht="21.75" customHeight="1">
      <c r="A199" s="33"/>
      <c r="B199" s="149"/>
      <c r="C199" s="150" t="s">
        <v>266</v>
      </c>
      <c r="D199" s="150" t="s">
        <v>170</v>
      </c>
      <c r="E199" s="151" t="s">
        <v>2562</v>
      </c>
      <c r="F199" s="152" t="s">
        <v>2559</v>
      </c>
      <c r="G199" s="153" t="s">
        <v>173</v>
      </c>
      <c r="H199" s="154">
        <v>38.5</v>
      </c>
      <c r="I199" s="155"/>
      <c r="J199" s="156">
        <f>ROUND(I199*H199,2)</f>
        <v>0</v>
      </c>
      <c r="K199" s="152" t="s">
        <v>1</v>
      </c>
      <c r="L199" s="34"/>
      <c r="M199" s="157" t="s">
        <v>1</v>
      </c>
      <c r="N199" s="158" t="s">
        <v>40</v>
      </c>
      <c r="O199" s="59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1" t="s">
        <v>108</v>
      </c>
      <c r="AT199" s="161" t="s">
        <v>170</v>
      </c>
      <c r="AU199" s="161" t="s">
        <v>84</v>
      </c>
      <c r="AY199" s="18" t="s">
        <v>168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8" t="s">
        <v>82</v>
      </c>
      <c r="BK199" s="162">
        <f>ROUND(I199*H199,2)</f>
        <v>0</v>
      </c>
      <c r="BL199" s="18" t="s">
        <v>108</v>
      </c>
      <c r="BM199" s="161" t="s">
        <v>2563</v>
      </c>
    </row>
    <row r="200" spans="1:65" s="2" customFormat="1" ht="19.5">
      <c r="A200" s="33"/>
      <c r="B200" s="34"/>
      <c r="C200" s="33"/>
      <c r="D200" s="163" t="s">
        <v>175</v>
      </c>
      <c r="E200" s="33"/>
      <c r="F200" s="164" t="s">
        <v>2561</v>
      </c>
      <c r="G200" s="33"/>
      <c r="H200" s="33"/>
      <c r="I200" s="165"/>
      <c r="J200" s="33"/>
      <c r="K200" s="33"/>
      <c r="L200" s="34"/>
      <c r="M200" s="166"/>
      <c r="N200" s="167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175</v>
      </c>
      <c r="AU200" s="18" t="s">
        <v>84</v>
      </c>
    </row>
    <row r="201" spans="1:65" s="2" customFormat="1" ht="19.5">
      <c r="A201" s="33"/>
      <c r="B201" s="34"/>
      <c r="C201" s="33"/>
      <c r="D201" s="163" t="s">
        <v>177</v>
      </c>
      <c r="E201" s="33"/>
      <c r="F201" s="168" t="s">
        <v>2518</v>
      </c>
      <c r="G201" s="33"/>
      <c r="H201" s="33"/>
      <c r="I201" s="165"/>
      <c r="J201" s="33"/>
      <c r="K201" s="33"/>
      <c r="L201" s="34"/>
      <c r="M201" s="166"/>
      <c r="N201" s="167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177</v>
      </c>
      <c r="AU201" s="18" t="s">
        <v>84</v>
      </c>
    </row>
    <row r="202" spans="1:65" s="13" customFormat="1">
      <c r="B202" s="169"/>
      <c r="D202" s="163" t="s">
        <v>179</v>
      </c>
      <c r="E202" s="170" t="s">
        <v>1</v>
      </c>
      <c r="F202" s="171" t="s">
        <v>2564</v>
      </c>
      <c r="H202" s="170" t="s">
        <v>1</v>
      </c>
      <c r="I202" s="172"/>
      <c r="L202" s="169"/>
      <c r="M202" s="173"/>
      <c r="N202" s="174"/>
      <c r="O202" s="174"/>
      <c r="P202" s="174"/>
      <c r="Q202" s="174"/>
      <c r="R202" s="174"/>
      <c r="S202" s="174"/>
      <c r="T202" s="175"/>
      <c r="AT202" s="170" t="s">
        <v>179</v>
      </c>
      <c r="AU202" s="170" t="s">
        <v>84</v>
      </c>
      <c r="AV202" s="13" t="s">
        <v>82</v>
      </c>
      <c r="AW202" s="13" t="s">
        <v>31</v>
      </c>
      <c r="AX202" s="13" t="s">
        <v>75</v>
      </c>
      <c r="AY202" s="170" t="s">
        <v>168</v>
      </c>
    </row>
    <row r="203" spans="1:65" s="14" customFormat="1">
      <c r="B203" s="176"/>
      <c r="D203" s="163" t="s">
        <v>179</v>
      </c>
      <c r="E203" s="177" t="s">
        <v>1</v>
      </c>
      <c r="F203" s="178" t="s">
        <v>2545</v>
      </c>
      <c r="H203" s="179">
        <v>38.5</v>
      </c>
      <c r="I203" s="180"/>
      <c r="L203" s="176"/>
      <c r="M203" s="181"/>
      <c r="N203" s="182"/>
      <c r="O203" s="182"/>
      <c r="P203" s="182"/>
      <c r="Q203" s="182"/>
      <c r="R203" s="182"/>
      <c r="S203" s="182"/>
      <c r="T203" s="183"/>
      <c r="AT203" s="177" t="s">
        <v>179</v>
      </c>
      <c r="AU203" s="177" t="s">
        <v>84</v>
      </c>
      <c r="AV203" s="14" t="s">
        <v>84</v>
      </c>
      <c r="AW203" s="14" t="s">
        <v>31</v>
      </c>
      <c r="AX203" s="14" t="s">
        <v>82</v>
      </c>
      <c r="AY203" s="177" t="s">
        <v>168</v>
      </c>
    </row>
    <row r="204" spans="1:65" s="2" customFormat="1" ht="24.2" customHeight="1">
      <c r="A204" s="33"/>
      <c r="B204" s="149"/>
      <c r="C204" s="150" t="s">
        <v>274</v>
      </c>
      <c r="D204" s="150" t="s">
        <v>170</v>
      </c>
      <c r="E204" s="151" t="s">
        <v>2565</v>
      </c>
      <c r="F204" s="152" t="s">
        <v>2566</v>
      </c>
      <c r="G204" s="153" t="s">
        <v>173</v>
      </c>
      <c r="H204" s="154">
        <v>86.5</v>
      </c>
      <c r="I204" s="155"/>
      <c r="J204" s="156">
        <f>ROUND(I204*H204,2)</f>
        <v>0</v>
      </c>
      <c r="K204" s="152" t="s">
        <v>187</v>
      </c>
      <c r="L204" s="34"/>
      <c r="M204" s="157" t="s">
        <v>1</v>
      </c>
      <c r="N204" s="158" t="s">
        <v>40</v>
      </c>
      <c r="O204" s="59"/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1" t="s">
        <v>108</v>
      </c>
      <c r="AT204" s="161" t="s">
        <v>170</v>
      </c>
      <c r="AU204" s="161" t="s">
        <v>84</v>
      </c>
      <c r="AY204" s="18" t="s">
        <v>168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8" t="s">
        <v>82</v>
      </c>
      <c r="BK204" s="162">
        <f>ROUND(I204*H204,2)</f>
        <v>0</v>
      </c>
      <c r="BL204" s="18" t="s">
        <v>108</v>
      </c>
      <c r="BM204" s="161" t="s">
        <v>2567</v>
      </c>
    </row>
    <row r="205" spans="1:65" s="2" customFormat="1" ht="19.5">
      <c r="A205" s="33"/>
      <c r="B205" s="34"/>
      <c r="C205" s="33"/>
      <c r="D205" s="163" t="s">
        <v>175</v>
      </c>
      <c r="E205" s="33"/>
      <c r="F205" s="164" t="s">
        <v>2568</v>
      </c>
      <c r="G205" s="33"/>
      <c r="H205" s="33"/>
      <c r="I205" s="165"/>
      <c r="J205" s="33"/>
      <c r="K205" s="33"/>
      <c r="L205" s="34"/>
      <c r="M205" s="166"/>
      <c r="N205" s="167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175</v>
      </c>
      <c r="AU205" s="18" t="s">
        <v>84</v>
      </c>
    </row>
    <row r="206" spans="1:65" s="2" customFormat="1" ht="33" customHeight="1">
      <c r="A206" s="33"/>
      <c r="B206" s="149"/>
      <c r="C206" s="150" t="s">
        <v>282</v>
      </c>
      <c r="D206" s="150" t="s">
        <v>170</v>
      </c>
      <c r="E206" s="151" t="s">
        <v>2569</v>
      </c>
      <c r="F206" s="152" t="s">
        <v>2570</v>
      </c>
      <c r="G206" s="153" t="s">
        <v>173</v>
      </c>
      <c r="H206" s="154">
        <v>86.5</v>
      </c>
      <c r="I206" s="155"/>
      <c r="J206" s="156">
        <f>ROUND(I206*H206,2)</f>
        <v>0</v>
      </c>
      <c r="K206" s="152" t="s">
        <v>187</v>
      </c>
      <c r="L206" s="34"/>
      <c r="M206" s="157" t="s">
        <v>1</v>
      </c>
      <c r="N206" s="158" t="s">
        <v>40</v>
      </c>
      <c r="O206" s="59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1" t="s">
        <v>108</v>
      </c>
      <c r="AT206" s="161" t="s">
        <v>170</v>
      </c>
      <c r="AU206" s="161" t="s">
        <v>84</v>
      </c>
      <c r="AY206" s="18" t="s">
        <v>168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82</v>
      </c>
      <c r="BK206" s="162">
        <f>ROUND(I206*H206,2)</f>
        <v>0</v>
      </c>
      <c r="BL206" s="18" t="s">
        <v>108</v>
      </c>
      <c r="BM206" s="161" t="s">
        <v>2571</v>
      </c>
    </row>
    <row r="207" spans="1:65" s="2" customFormat="1" ht="29.25">
      <c r="A207" s="33"/>
      <c r="B207" s="34"/>
      <c r="C207" s="33"/>
      <c r="D207" s="163" t="s">
        <v>175</v>
      </c>
      <c r="E207" s="33"/>
      <c r="F207" s="164" t="s">
        <v>2572</v>
      </c>
      <c r="G207" s="33"/>
      <c r="H207" s="33"/>
      <c r="I207" s="165"/>
      <c r="J207" s="33"/>
      <c r="K207" s="33"/>
      <c r="L207" s="34"/>
      <c r="M207" s="166"/>
      <c r="N207" s="167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175</v>
      </c>
      <c r="AU207" s="18" t="s">
        <v>84</v>
      </c>
    </row>
    <row r="208" spans="1:65" s="2" customFormat="1" ht="19.5">
      <c r="A208" s="33"/>
      <c r="B208" s="34"/>
      <c r="C208" s="33"/>
      <c r="D208" s="163" t="s">
        <v>177</v>
      </c>
      <c r="E208" s="33"/>
      <c r="F208" s="168" t="s">
        <v>2518</v>
      </c>
      <c r="G208" s="33"/>
      <c r="H208" s="33"/>
      <c r="I208" s="165"/>
      <c r="J208" s="33"/>
      <c r="K208" s="33"/>
      <c r="L208" s="34"/>
      <c r="M208" s="166"/>
      <c r="N208" s="167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177</v>
      </c>
      <c r="AU208" s="18" t="s">
        <v>84</v>
      </c>
    </row>
    <row r="209" spans="1:65" s="2" customFormat="1" ht="21.75" customHeight="1">
      <c r="A209" s="33"/>
      <c r="B209" s="149"/>
      <c r="C209" s="150" t="s">
        <v>288</v>
      </c>
      <c r="D209" s="150" t="s">
        <v>170</v>
      </c>
      <c r="E209" s="151" t="s">
        <v>2573</v>
      </c>
      <c r="F209" s="152" t="s">
        <v>2574</v>
      </c>
      <c r="G209" s="153" t="s">
        <v>173</v>
      </c>
      <c r="H209" s="154">
        <v>86.5</v>
      </c>
      <c r="I209" s="155"/>
      <c r="J209" s="156">
        <f>ROUND(I209*H209,2)</f>
        <v>0</v>
      </c>
      <c r="K209" s="152" t="s">
        <v>187</v>
      </c>
      <c r="L209" s="34"/>
      <c r="M209" s="157" t="s">
        <v>1</v>
      </c>
      <c r="N209" s="158" t="s">
        <v>40</v>
      </c>
      <c r="O209" s="59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1" t="s">
        <v>108</v>
      </c>
      <c r="AT209" s="161" t="s">
        <v>170</v>
      </c>
      <c r="AU209" s="161" t="s">
        <v>84</v>
      </c>
      <c r="AY209" s="18" t="s">
        <v>168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8" t="s">
        <v>82</v>
      </c>
      <c r="BK209" s="162">
        <f>ROUND(I209*H209,2)</f>
        <v>0</v>
      </c>
      <c r="BL209" s="18" t="s">
        <v>108</v>
      </c>
      <c r="BM209" s="161" t="s">
        <v>2575</v>
      </c>
    </row>
    <row r="210" spans="1:65" s="2" customFormat="1" ht="19.5">
      <c r="A210" s="33"/>
      <c r="B210" s="34"/>
      <c r="C210" s="33"/>
      <c r="D210" s="163" t="s">
        <v>175</v>
      </c>
      <c r="E210" s="33"/>
      <c r="F210" s="164" t="s">
        <v>2576</v>
      </c>
      <c r="G210" s="33"/>
      <c r="H210" s="33"/>
      <c r="I210" s="165"/>
      <c r="J210" s="33"/>
      <c r="K210" s="33"/>
      <c r="L210" s="34"/>
      <c r="M210" s="166"/>
      <c r="N210" s="167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175</v>
      </c>
      <c r="AU210" s="18" t="s">
        <v>84</v>
      </c>
    </row>
    <row r="211" spans="1:65" s="2" customFormat="1" ht="24.2" customHeight="1">
      <c r="A211" s="33"/>
      <c r="B211" s="149"/>
      <c r="C211" s="150" t="s">
        <v>8</v>
      </c>
      <c r="D211" s="150" t="s">
        <v>170</v>
      </c>
      <c r="E211" s="151" t="s">
        <v>2577</v>
      </c>
      <c r="F211" s="152" t="s">
        <v>2578</v>
      </c>
      <c r="G211" s="153" t="s">
        <v>173</v>
      </c>
      <c r="H211" s="154">
        <v>86.5</v>
      </c>
      <c r="I211" s="155"/>
      <c r="J211" s="156">
        <f>ROUND(I211*H211,2)</f>
        <v>0</v>
      </c>
      <c r="K211" s="152" t="s">
        <v>187</v>
      </c>
      <c r="L211" s="34"/>
      <c r="M211" s="157" t="s">
        <v>1</v>
      </c>
      <c r="N211" s="158" t="s">
        <v>40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108</v>
      </c>
      <c r="AT211" s="161" t="s">
        <v>170</v>
      </c>
      <c r="AU211" s="161" t="s">
        <v>84</v>
      </c>
      <c r="AY211" s="18" t="s">
        <v>168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82</v>
      </c>
      <c r="BK211" s="162">
        <f>ROUND(I211*H211,2)</f>
        <v>0</v>
      </c>
      <c r="BL211" s="18" t="s">
        <v>108</v>
      </c>
      <c r="BM211" s="161" t="s">
        <v>2579</v>
      </c>
    </row>
    <row r="212" spans="1:65" s="2" customFormat="1" ht="29.25">
      <c r="A212" s="33"/>
      <c r="B212" s="34"/>
      <c r="C212" s="33"/>
      <c r="D212" s="163" t="s">
        <v>175</v>
      </c>
      <c r="E212" s="33"/>
      <c r="F212" s="164" t="s">
        <v>2580</v>
      </c>
      <c r="G212" s="33"/>
      <c r="H212" s="33"/>
      <c r="I212" s="165"/>
      <c r="J212" s="33"/>
      <c r="K212" s="33"/>
      <c r="L212" s="34"/>
      <c r="M212" s="166"/>
      <c r="N212" s="167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175</v>
      </c>
      <c r="AU212" s="18" t="s">
        <v>84</v>
      </c>
    </row>
    <row r="213" spans="1:65" s="2" customFormat="1" ht="19.5">
      <c r="A213" s="33"/>
      <c r="B213" s="34"/>
      <c r="C213" s="33"/>
      <c r="D213" s="163" t="s">
        <v>177</v>
      </c>
      <c r="E213" s="33"/>
      <c r="F213" s="168" t="s">
        <v>2518</v>
      </c>
      <c r="G213" s="33"/>
      <c r="H213" s="33"/>
      <c r="I213" s="165"/>
      <c r="J213" s="33"/>
      <c r="K213" s="33"/>
      <c r="L213" s="34"/>
      <c r="M213" s="166"/>
      <c r="N213" s="167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177</v>
      </c>
      <c r="AU213" s="18" t="s">
        <v>84</v>
      </c>
    </row>
    <row r="214" spans="1:65" s="13" customFormat="1">
      <c r="B214" s="169"/>
      <c r="D214" s="163" t="s">
        <v>179</v>
      </c>
      <c r="E214" s="170" t="s">
        <v>1</v>
      </c>
      <c r="F214" s="171" t="s">
        <v>2564</v>
      </c>
      <c r="H214" s="170" t="s">
        <v>1</v>
      </c>
      <c r="I214" s="172"/>
      <c r="L214" s="169"/>
      <c r="M214" s="173"/>
      <c r="N214" s="174"/>
      <c r="O214" s="174"/>
      <c r="P214" s="174"/>
      <c r="Q214" s="174"/>
      <c r="R214" s="174"/>
      <c r="S214" s="174"/>
      <c r="T214" s="175"/>
      <c r="AT214" s="170" t="s">
        <v>179</v>
      </c>
      <c r="AU214" s="170" t="s">
        <v>84</v>
      </c>
      <c r="AV214" s="13" t="s">
        <v>82</v>
      </c>
      <c r="AW214" s="13" t="s">
        <v>31</v>
      </c>
      <c r="AX214" s="13" t="s">
        <v>75</v>
      </c>
      <c r="AY214" s="170" t="s">
        <v>168</v>
      </c>
    </row>
    <row r="215" spans="1:65" s="14" customFormat="1">
      <c r="B215" s="176"/>
      <c r="D215" s="163" t="s">
        <v>179</v>
      </c>
      <c r="E215" s="177" t="s">
        <v>1</v>
      </c>
      <c r="F215" s="178" t="s">
        <v>2581</v>
      </c>
      <c r="H215" s="179">
        <v>48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7" t="s">
        <v>179</v>
      </c>
      <c r="AU215" s="177" t="s">
        <v>84</v>
      </c>
      <c r="AV215" s="14" t="s">
        <v>84</v>
      </c>
      <c r="AW215" s="14" t="s">
        <v>31</v>
      </c>
      <c r="AX215" s="14" t="s">
        <v>75</v>
      </c>
      <c r="AY215" s="177" t="s">
        <v>168</v>
      </c>
    </row>
    <row r="216" spans="1:65" s="14" customFormat="1">
      <c r="B216" s="176"/>
      <c r="D216" s="163" t="s">
        <v>179</v>
      </c>
      <c r="E216" s="177" t="s">
        <v>1</v>
      </c>
      <c r="F216" s="178" t="s">
        <v>2545</v>
      </c>
      <c r="H216" s="179">
        <v>38.5</v>
      </c>
      <c r="I216" s="180"/>
      <c r="L216" s="176"/>
      <c r="M216" s="181"/>
      <c r="N216" s="182"/>
      <c r="O216" s="182"/>
      <c r="P216" s="182"/>
      <c r="Q216" s="182"/>
      <c r="R216" s="182"/>
      <c r="S216" s="182"/>
      <c r="T216" s="183"/>
      <c r="AT216" s="177" t="s">
        <v>179</v>
      </c>
      <c r="AU216" s="177" t="s">
        <v>84</v>
      </c>
      <c r="AV216" s="14" t="s">
        <v>84</v>
      </c>
      <c r="AW216" s="14" t="s">
        <v>31</v>
      </c>
      <c r="AX216" s="14" t="s">
        <v>75</v>
      </c>
      <c r="AY216" s="177" t="s">
        <v>168</v>
      </c>
    </row>
    <row r="217" spans="1:65" s="15" customFormat="1">
      <c r="B217" s="184"/>
      <c r="D217" s="163" t="s">
        <v>179</v>
      </c>
      <c r="E217" s="185" t="s">
        <v>1</v>
      </c>
      <c r="F217" s="186" t="s">
        <v>184</v>
      </c>
      <c r="H217" s="187">
        <v>86.5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179</v>
      </c>
      <c r="AU217" s="185" t="s">
        <v>84</v>
      </c>
      <c r="AV217" s="15" t="s">
        <v>108</v>
      </c>
      <c r="AW217" s="15" t="s">
        <v>31</v>
      </c>
      <c r="AX217" s="15" t="s">
        <v>82</v>
      </c>
      <c r="AY217" s="185" t="s">
        <v>168</v>
      </c>
    </row>
    <row r="218" spans="1:65" s="2" customFormat="1" ht="16.5" customHeight="1">
      <c r="A218" s="33"/>
      <c r="B218" s="149"/>
      <c r="C218" s="150" t="s">
        <v>303</v>
      </c>
      <c r="D218" s="150" t="s">
        <v>170</v>
      </c>
      <c r="E218" s="151" t="s">
        <v>2582</v>
      </c>
      <c r="F218" s="152" t="s">
        <v>2583</v>
      </c>
      <c r="G218" s="153" t="s">
        <v>173</v>
      </c>
      <c r="H218" s="154">
        <v>22.9</v>
      </c>
      <c r="I218" s="155"/>
      <c r="J218" s="156">
        <f>ROUND(I218*H218,2)</f>
        <v>0</v>
      </c>
      <c r="K218" s="152" t="s">
        <v>1</v>
      </c>
      <c r="L218" s="34"/>
      <c r="M218" s="157" t="s">
        <v>1</v>
      </c>
      <c r="N218" s="158" t="s">
        <v>40</v>
      </c>
      <c r="O218" s="59"/>
      <c r="P218" s="159">
        <f>O218*H218</f>
        <v>0</v>
      </c>
      <c r="Q218" s="159">
        <v>0</v>
      </c>
      <c r="R218" s="159">
        <f>Q218*H218</f>
        <v>0</v>
      </c>
      <c r="S218" s="159">
        <v>0</v>
      </c>
      <c r="T218" s="16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108</v>
      </c>
      <c r="AT218" s="161" t="s">
        <v>170</v>
      </c>
      <c r="AU218" s="161" t="s">
        <v>84</v>
      </c>
      <c r="AY218" s="18" t="s">
        <v>168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82</v>
      </c>
      <c r="BK218" s="162">
        <f>ROUND(I218*H218,2)</f>
        <v>0</v>
      </c>
      <c r="BL218" s="18" t="s">
        <v>108</v>
      </c>
      <c r="BM218" s="161" t="s">
        <v>2584</v>
      </c>
    </row>
    <row r="219" spans="1:65" s="2" customFormat="1" ht="29.25">
      <c r="A219" s="33"/>
      <c r="B219" s="34"/>
      <c r="C219" s="33"/>
      <c r="D219" s="163" t="s">
        <v>175</v>
      </c>
      <c r="E219" s="33"/>
      <c r="F219" s="164" t="s">
        <v>2585</v>
      </c>
      <c r="G219" s="33"/>
      <c r="H219" s="33"/>
      <c r="I219" s="165"/>
      <c r="J219" s="33"/>
      <c r="K219" s="33"/>
      <c r="L219" s="34"/>
      <c r="M219" s="166"/>
      <c r="N219" s="167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175</v>
      </c>
      <c r="AU219" s="18" t="s">
        <v>84</v>
      </c>
    </row>
    <row r="220" spans="1:65" s="2" customFormat="1" ht="19.5">
      <c r="A220" s="33"/>
      <c r="B220" s="34"/>
      <c r="C220" s="33"/>
      <c r="D220" s="163" t="s">
        <v>177</v>
      </c>
      <c r="E220" s="33"/>
      <c r="F220" s="168" t="s">
        <v>2518</v>
      </c>
      <c r="G220" s="33"/>
      <c r="H220" s="33"/>
      <c r="I220" s="165"/>
      <c r="J220" s="33"/>
      <c r="K220" s="33"/>
      <c r="L220" s="34"/>
      <c r="M220" s="166"/>
      <c r="N220" s="167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177</v>
      </c>
      <c r="AU220" s="18" t="s">
        <v>84</v>
      </c>
    </row>
    <row r="221" spans="1:65" s="13" customFormat="1">
      <c r="B221" s="169"/>
      <c r="D221" s="163" t="s">
        <v>179</v>
      </c>
      <c r="E221" s="170" t="s">
        <v>1</v>
      </c>
      <c r="F221" s="171" t="s">
        <v>2586</v>
      </c>
      <c r="H221" s="170" t="s">
        <v>1</v>
      </c>
      <c r="I221" s="172"/>
      <c r="L221" s="169"/>
      <c r="M221" s="173"/>
      <c r="N221" s="174"/>
      <c r="O221" s="174"/>
      <c r="P221" s="174"/>
      <c r="Q221" s="174"/>
      <c r="R221" s="174"/>
      <c r="S221" s="174"/>
      <c r="T221" s="175"/>
      <c r="AT221" s="170" t="s">
        <v>179</v>
      </c>
      <c r="AU221" s="170" t="s">
        <v>84</v>
      </c>
      <c r="AV221" s="13" t="s">
        <v>82</v>
      </c>
      <c r="AW221" s="13" t="s">
        <v>31</v>
      </c>
      <c r="AX221" s="13" t="s">
        <v>75</v>
      </c>
      <c r="AY221" s="170" t="s">
        <v>168</v>
      </c>
    </row>
    <row r="222" spans="1:65" s="14" customFormat="1">
      <c r="B222" s="176"/>
      <c r="D222" s="163" t="s">
        <v>179</v>
      </c>
      <c r="E222" s="177" t="s">
        <v>1</v>
      </c>
      <c r="F222" s="178" t="s">
        <v>2587</v>
      </c>
      <c r="H222" s="179">
        <v>22.9</v>
      </c>
      <c r="I222" s="180"/>
      <c r="L222" s="176"/>
      <c r="M222" s="181"/>
      <c r="N222" s="182"/>
      <c r="O222" s="182"/>
      <c r="P222" s="182"/>
      <c r="Q222" s="182"/>
      <c r="R222" s="182"/>
      <c r="S222" s="182"/>
      <c r="T222" s="183"/>
      <c r="AT222" s="177" t="s">
        <v>179</v>
      </c>
      <c r="AU222" s="177" t="s">
        <v>84</v>
      </c>
      <c r="AV222" s="14" t="s">
        <v>84</v>
      </c>
      <c r="AW222" s="14" t="s">
        <v>31</v>
      </c>
      <c r="AX222" s="14" t="s">
        <v>82</v>
      </c>
      <c r="AY222" s="177" t="s">
        <v>168</v>
      </c>
    </row>
    <row r="223" spans="1:65" s="2" customFormat="1" ht="21.75" customHeight="1">
      <c r="A223" s="33"/>
      <c r="B223" s="149"/>
      <c r="C223" s="150" t="s">
        <v>316</v>
      </c>
      <c r="D223" s="150" t="s">
        <v>170</v>
      </c>
      <c r="E223" s="151" t="s">
        <v>713</v>
      </c>
      <c r="F223" s="152" t="s">
        <v>2588</v>
      </c>
      <c r="G223" s="153" t="s">
        <v>173</v>
      </c>
      <c r="H223" s="154">
        <v>50.857999999999997</v>
      </c>
      <c r="I223" s="155"/>
      <c r="J223" s="156">
        <f>ROUND(I223*H223,2)</f>
        <v>0</v>
      </c>
      <c r="K223" s="152" t="s">
        <v>187</v>
      </c>
      <c r="L223" s="34"/>
      <c r="M223" s="157" t="s">
        <v>1</v>
      </c>
      <c r="N223" s="158" t="s">
        <v>40</v>
      </c>
      <c r="O223" s="59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108</v>
      </c>
      <c r="AT223" s="161" t="s">
        <v>170</v>
      </c>
      <c r="AU223" s="161" t="s">
        <v>84</v>
      </c>
      <c r="AY223" s="18" t="s">
        <v>168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82</v>
      </c>
      <c r="BK223" s="162">
        <f>ROUND(I223*H223,2)</f>
        <v>0</v>
      </c>
      <c r="BL223" s="18" t="s">
        <v>108</v>
      </c>
      <c r="BM223" s="161" t="s">
        <v>2589</v>
      </c>
    </row>
    <row r="224" spans="1:65" s="2" customFormat="1" ht="19.5">
      <c r="A224" s="33"/>
      <c r="B224" s="34"/>
      <c r="C224" s="33"/>
      <c r="D224" s="163" t="s">
        <v>175</v>
      </c>
      <c r="E224" s="33"/>
      <c r="F224" s="164" t="s">
        <v>2561</v>
      </c>
      <c r="G224" s="33"/>
      <c r="H224" s="33"/>
      <c r="I224" s="165"/>
      <c r="J224" s="33"/>
      <c r="K224" s="33"/>
      <c r="L224" s="34"/>
      <c r="M224" s="166"/>
      <c r="N224" s="167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175</v>
      </c>
      <c r="AU224" s="18" t="s">
        <v>84</v>
      </c>
    </row>
    <row r="225" spans="1:65" s="2" customFormat="1" ht="19.5">
      <c r="A225" s="33"/>
      <c r="B225" s="34"/>
      <c r="C225" s="33"/>
      <c r="D225" s="163" t="s">
        <v>177</v>
      </c>
      <c r="E225" s="33"/>
      <c r="F225" s="168" t="s">
        <v>2518</v>
      </c>
      <c r="G225" s="33"/>
      <c r="H225" s="33"/>
      <c r="I225" s="165"/>
      <c r="J225" s="33"/>
      <c r="K225" s="33"/>
      <c r="L225" s="34"/>
      <c r="M225" s="166"/>
      <c r="N225" s="167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177</v>
      </c>
      <c r="AU225" s="18" t="s">
        <v>84</v>
      </c>
    </row>
    <row r="226" spans="1:65" s="13" customFormat="1" ht="22.5">
      <c r="B226" s="169"/>
      <c r="D226" s="163" t="s">
        <v>179</v>
      </c>
      <c r="E226" s="170" t="s">
        <v>1</v>
      </c>
      <c r="F226" s="171" t="s">
        <v>2528</v>
      </c>
      <c r="H226" s="170" t="s">
        <v>1</v>
      </c>
      <c r="I226" s="172"/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179</v>
      </c>
      <c r="AU226" s="170" t="s">
        <v>84</v>
      </c>
      <c r="AV226" s="13" t="s">
        <v>82</v>
      </c>
      <c r="AW226" s="13" t="s">
        <v>31</v>
      </c>
      <c r="AX226" s="13" t="s">
        <v>75</v>
      </c>
      <c r="AY226" s="170" t="s">
        <v>168</v>
      </c>
    </row>
    <row r="227" spans="1:65" s="13" customFormat="1">
      <c r="B227" s="169"/>
      <c r="D227" s="163" t="s">
        <v>179</v>
      </c>
      <c r="E227" s="170" t="s">
        <v>1</v>
      </c>
      <c r="F227" s="171" t="s">
        <v>2590</v>
      </c>
      <c r="H227" s="170" t="s">
        <v>1</v>
      </c>
      <c r="I227" s="172"/>
      <c r="L227" s="169"/>
      <c r="M227" s="173"/>
      <c r="N227" s="174"/>
      <c r="O227" s="174"/>
      <c r="P227" s="174"/>
      <c r="Q227" s="174"/>
      <c r="R227" s="174"/>
      <c r="S227" s="174"/>
      <c r="T227" s="175"/>
      <c r="AT227" s="170" t="s">
        <v>179</v>
      </c>
      <c r="AU227" s="170" t="s">
        <v>84</v>
      </c>
      <c r="AV227" s="13" t="s">
        <v>82</v>
      </c>
      <c r="AW227" s="13" t="s">
        <v>31</v>
      </c>
      <c r="AX227" s="13" t="s">
        <v>75</v>
      </c>
      <c r="AY227" s="170" t="s">
        <v>168</v>
      </c>
    </row>
    <row r="228" spans="1:65" s="14" customFormat="1">
      <c r="B228" s="176"/>
      <c r="D228" s="163" t="s">
        <v>179</v>
      </c>
      <c r="E228" s="177" t="s">
        <v>1</v>
      </c>
      <c r="F228" s="178" t="s">
        <v>2530</v>
      </c>
      <c r="H228" s="179">
        <v>4.1580000000000004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179</v>
      </c>
      <c r="AU228" s="177" t="s">
        <v>84</v>
      </c>
      <c r="AV228" s="14" t="s">
        <v>84</v>
      </c>
      <c r="AW228" s="14" t="s">
        <v>31</v>
      </c>
      <c r="AX228" s="14" t="s">
        <v>75</v>
      </c>
      <c r="AY228" s="177" t="s">
        <v>168</v>
      </c>
    </row>
    <row r="229" spans="1:65" s="13" customFormat="1">
      <c r="B229" s="169"/>
      <c r="D229" s="163" t="s">
        <v>179</v>
      </c>
      <c r="E229" s="170" t="s">
        <v>1</v>
      </c>
      <c r="F229" s="171" t="s">
        <v>2591</v>
      </c>
      <c r="H229" s="170" t="s">
        <v>1</v>
      </c>
      <c r="I229" s="172"/>
      <c r="L229" s="169"/>
      <c r="M229" s="173"/>
      <c r="N229" s="174"/>
      <c r="O229" s="174"/>
      <c r="P229" s="174"/>
      <c r="Q229" s="174"/>
      <c r="R229" s="174"/>
      <c r="S229" s="174"/>
      <c r="T229" s="175"/>
      <c r="AT229" s="170" t="s">
        <v>179</v>
      </c>
      <c r="AU229" s="170" t="s">
        <v>84</v>
      </c>
      <c r="AV229" s="13" t="s">
        <v>82</v>
      </c>
      <c r="AW229" s="13" t="s">
        <v>31</v>
      </c>
      <c r="AX229" s="13" t="s">
        <v>75</v>
      </c>
      <c r="AY229" s="170" t="s">
        <v>168</v>
      </c>
    </row>
    <row r="230" spans="1:65" s="14" customFormat="1">
      <c r="B230" s="176"/>
      <c r="D230" s="163" t="s">
        <v>179</v>
      </c>
      <c r="E230" s="177" t="s">
        <v>1</v>
      </c>
      <c r="F230" s="178" t="s">
        <v>2592</v>
      </c>
      <c r="H230" s="179">
        <v>46.7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77" t="s">
        <v>179</v>
      </c>
      <c r="AU230" s="177" t="s">
        <v>84</v>
      </c>
      <c r="AV230" s="14" t="s">
        <v>84</v>
      </c>
      <c r="AW230" s="14" t="s">
        <v>31</v>
      </c>
      <c r="AX230" s="14" t="s">
        <v>75</v>
      </c>
      <c r="AY230" s="177" t="s">
        <v>168</v>
      </c>
    </row>
    <row r="231" spans="1:65" s="15" customFormat="1">
      <c r="B231" s="184"/>
      <c r="D231" s="163" t="s">
        <v>179</v>
      </c>
      <c r="E231" s="185" t="s">
        <v>1</v>
      </c>
      <c r="F231" s="186" t="s">
        <v>184</v>
      </c>
      <c r="H231" s="187">
        <v>50.858000000000004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5" t="s">
        <v>179</v>
      </c>
      <c r="AU231" s="185" t="s">
        <v>84</v>
      </c>
      <c r="AV231" s="15" t="s">
        <v>108</v>
      </c>
      <c r="AW231" s="15" t="s">
        <v>31</v>
      </c>
      <c r="AX231" s="15" t="s">
        <v>82</v>
      </c>
      <c r="AY231" s="185" t="s">
        <v>168</v>
      </c>
    </row>
    <row r="232" spans="1:65" s="2" customFormat="1" ht="21.75" customHeight="1">
      <c r="A232" s="33"/>
      <c r="B232" s="149"/>
      <c r="C232" s="150" t="s">
        <v>335</v>
      </c>
      <c r="D232" s="150" t="s">
        <v>170</v>
      </c>
      <c r="E232" s="151" t="s">
        <v>2593</v>
      </c>
      <c r="F232" s="152" t="s">
        <v>2594</v>
      </c>
      <c r="G232" s="153" t="s">
        <v>173</v>
      </c>
      <c r="H232" s="154">
        <v>50.857999999999997</v>
      </c>
      <c r="I232" s="155"/>
      <c r="J232" s="156">
        <f>ROUND(I232*H232,2)</f>
        <v>0</v>
      </c>
      <c r="K232" s="152" t="s">
        <v>187</v>
      </c>
      <c r="L232" s="34"/>
      <c r="M232" s="157" t="s">
        <v>1</v>
      </c>
      <c r="N232" s="158" t="s">
        <v>40</v>
      </c>
      <c r="O232" s="59"/>
      <c r="P232" s="159">
        <f>O232*H232</f>
        <v>0</v>
      </c>
      <c r="Q232" s="159">
        <v>0</v>
      </c>
      <c r="R232" s="159">
        <f>Q232*H232</f>
        <v>0</v>
      </c>
      <c r="S232" s="159">
        <v>0</v>
      </c>
      <c r="T232" s="16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1" t="s">
        <v>108</v>
      </c>
      <c r="AT232" s="161" t="s">
        <v>170</v>
      </c>
      <c r="AU232" s="161" t="s">
        <v>84</v>
      </c>
      <c r="AY232" s="18" t="s">
        <v>168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8" t="s">
        <v>82</v>
      </c>
      <c r="BK232" s="162">
        <f>ROUND(I232*H232,2)</f>
        <v>0</v>
      </c>
      <c r="BL232" s="18" t="s">
        <v>108</v>
      </c>
      <c r="BM232" s="161" t="s">
        <v>2595</v>
      </c>
    </row>
    <row r="233" spans="1:65" s="2" customFormat="1" ht="19.5">
      <c r="A233" s="33"/>
      <c r="B233" s="34"/>
      <c r="C233" s="33"/>
      <c r="D233" s="163" t="s">
        <v>175</v>
      </c>
      <c r="E233" s="33"/>
      <c r="F233" s="164" t="s">
        <v>2596</v>
      </c>
      <c r="G233" s="33"/>
      <c r="H233" s="33"/>
      <c r="I233" s="165"/>
      <c r="J233" s="33"/>
      <c r="K233" s="33"/>
      <c r="L233" s="34"/>
      <c r="M233" s="166"/>
      <c r="N233" s="167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175</v>
      </c>
      <c r="AU233" s="18" t="s">
        <v>84</v>
      </c>
    </row>
    <row r="234" spans="1:65" s="2" customFormat="1" ht="24.2" customHeight="1">
      <c r="A234" s="33"/>
      <c r="B234" s="149"/>
      <c r="C234" s="150" t="s">
        <v>342</v>
      </c>
      <c r="D234" s="150" t="s">
        <v>170</v>
      </c>
      <c r="E234" s="151" t="s">
        <v>2597</v>
      </c>
      <c r="F234" s="152" t="s">
        <v>2598</v>
      </c>
      <c r="G234" s="153" t="s">
        <v>173</v>
      </c>
      <c r="H234" s="154">
        <v>6.5</v>
      </c>
      <c r="I234" s="155"/>
      <c r="J234" s="156">
        <f>ROUND(I234*H234,2)</f>
        <v>0</v>
      </c>
      <c r="K234" s="152" t="s">
        <v>1</v>
      </c>
      <c r="L234" s="34"/>
      <c r="M234" s="157" t="s">
        <v>1</v>
      </c>
      <c r="N234" s="158" t="s">
        <v>40</v>
      </c>
      <c r="O234" s="59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108</v>
      </c>
      <c r="AT234" s="161" t="s">
        <v>170</v>
      </c>
      <c r="AU234" s="161" t="s">
        <v>84</v>
      </c>
      <c r="AY234" s="18" t="s">
        <v>168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8" t="s">
        <v>82</v>
      </c>
      <c r="BK234" s="162">
        <f>ROUND(I234*H234,2)</f>
        <v>0</v>
      </c>
      <c r="BL234" s="18" t="s">
        <v>108</v>
      </c>
      <c r="BM234" s="161" t="s">
        <v>2599</v>
      </c>
    </row>
    <row r="235" spans="1:65" s="2" customFormat="1" ht="19.5">
      <c r="A235" s="33"/>
      <c r="B235" s="34"/>
      <c r="C235" s="33"/>
      <c r="D235" s="163" t="s">
        <v>175</v>
      </c>
      <c r="E235" s="33"/>
      <c r="F235" s="164" t="s">
        <v>2600</v>
      </c>
      <c r="G235" s="33"/>
      <c r="H235" s="33"/>
      <c r="I235" s="165"/>
      <c r="J235" s="33"/>
      <c r="K235" s="33"/>
      <c r="L235" s="34"/>
      <c r="M235" s="166"/>
      <c r="N235" s="167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175</v>
      </c>
      <c r="AU235" s="18" t="s">
        <v>84</v>
      </c>
    </row>
    <row r="236" spans="1:65" s="2" customFormat="1" ht="24.2" customHeight="1">
      <c r="A236" s="33"/>
      <c r="B236" s="149"/>
      <c r="C236" s="150" t="s">
        <v>348</v>
      </c>
      <c r="D236" s="150" t="s">
        <v>170</v>
      </c>
      <c r="E236" s="151" t="s">
        <v>2601</v>
      </c>
      <c r="F236" s="152" t="s">
        <v>2602</v>
      </c>
      <c r="G236" s="153" t="s">
        <v>173</v>
      </c>
      <c r="H236" s="154">
        <v>6.5</v>
      </c>
      <c r="I236" s="155"/>
      <c r="J236" s="156">
        <f>ROUND(I236*H236,2)</f>
        <v>0</v>
      </c>
      <c r="K236" s="152" t="s">
        <v>187</v>
      </c>
      <c r="L236" s="34"/>
      <c r="M236" s="157" t="s">
        <v>1</v>
      </c>
      <c r="N236" s="158" t="s">
        <v>40</v>
      </c>
      <c r="O236" s="59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1" t="s">
        <v>108</v>
      </c>
      <c r="AT236" s="161" t="s">
        <v>170</v>
      </c>
      <c r="AU236" s="161" t="s">
        <v>84</v>
      </c>
      <c r="AY236" s="18" t="s">
        <v>168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8" t="s">
        <v>82</v>
      </c>
      <c r="BK236" s="162">
        <f>ROUND(I236*H236,2)</f>
        <v>0</v>
      </c>
      <c r="BL236" s="18" t="s">
        <v>108</v>
      </c>
      <c r="BM236" s="161" t="s">
        <v>2603</v>
      </c>
    </row>
    <row r="237" spans="1:65" s="2" customFormat="1" ht="29.25">
      <c r="A237" s="33"/>
      <c r="B237" s="34"/>
      <c r="C237" s="33"/>
      <c r="D237" s="163" t="s">
        <v>175</v>
      </c>
      <c r="E237" s="33"/>
      <c r="F237" s="164" t="s">
        <v>2604</v>
      </c>
      <c r="G237" s="33"/>
      <c r="H237" s="33"/>
      <c r="I237" s="165"/>
      <c r="J237" s="33"/>
      <c r="K237" s="33"/>
      <c r="L237" s="34"/>
      <c r="M237" s="166"/>
      <c r="N237" s="167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175</v>
      </c>
      <c r="AU237" s="18" t="s">
        <v>84</v>
      </c>
    </row>
    <row r="238" spans="1:65" s="2" customFormat="1" ht="21.75" customHeight="1">
      <c r="A238" s="33"/>
      <c r="B238" s="149"/>
      <c r="C238" s="150" t="s">
        <v>7</v>
      </c>
      <c r="D238" s="150" t="s">
        <v>170</v>
      </c>
      <c r="E238" s="151" t="s">
        <v>2605</v>
      </c>
      <c r="F238" s="152" t="s">
        <v>2606</v>
      </c>
      <c r="G238" s="153" t="s">
        <v>173</v>
      </c>
      <c r="H238" s="154">
        <v>6.5</v>
      </c>
      <c r="I238" s="155"/>
      <c r="J238" s="156">
        <f>ROUND(I238*H238,2)</f>
        <v>0</v>
      </c>
      <c r="K238" s="152" t="s">
        <v>187</v>
      </c>
      <c r="L238" s="34"/>
      <c r="M238" s="157" t="s">
        <v>1</v>
      </c>
      <c r="N238" s="158" t="s">
        <v>40</v>
      </c>
      <c r="O238" s="59"/>
      <c r="P238" s="159">
        <f>O238*H238</f>
        <v>0</v>
      </c>
      <c r="Q238" s="159">
        <v>0</v>
      </c>
      <c r="R238" s="159">
        <f>Q238*H238</f>
        <v>0</v>
      </c>
      <c r="S238" s="159">
        <v>0</v>
      </c>
      <c r="T238" s="16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108</v>
      </c>
      <c r="AT238" s="161" t="s">
        <v>170</v>
      </c>
      <c r="AU238" s="161" t="s">
        <v>84</v>
      </c>
      <c r="AY238" s="18" t="s">
        <v>168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8" t="s">
        <v>82</v>
      </c>
      <c r="BK238" s="162">
        <f>ROUND(I238*H238,2)</f>
        <v>0</v>
      </c>
      <c r="BL238" s="18" t="s">
        <v>108</v>
      </c>
      <c r="BM238" s="161" t="s">
        <v>2607</v>
      </c>
    </row>
    <row r="239" spans="1:65" s="2" customFormat="1" ht="19.5">
      <c r="A239" s="33"/>
      <c r="B239" s="34"/>
      <c r="C239" s="33"/>
      <c r="D239" s="163" t="s">
        <v>175</v>
      </c>
      <c r="E239" s="33"/>
      <c r="F239" s="164" t="s">
        <v>2608</v>
      </c>
      <c r="G239" s="33"/>
      <c r="H239" s="33"/>
      <c r="I239" s="165"/>
      <c r="J239" s="33"/>
      <c r="K239" s="33"/>
      <c r="L239" s="34"/>
      <c r="M239" s="166"/>
      <c r="N239" s="167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175</v>
      </c>
      <c r="AU239" s="18" t="s">
        <v>84</v>
      </c>
    </row>
    <row r="240" spans="1:65" s="2" customFormat="1" ht="24.2" customHeight="1">
      <c r="A240" s="33"/>
      <c r="B240" s="149"/>
      <c r="C240" s="150" t="s">
        <v>375</v>
      </c>
      <c r="D240" s="150" t="s">
        <v>170</v>
      </c>
      <c r="E240" s="151" t="s">
        <v>2609</v>
      </c>
      <c r="F240" s="152" t="s">
        <v>2610</v>
      </c>
      <c r="G240" s="153" t="s">
        <v>173</v>
      </c>
      <c r="H240" s="154">
        <v>6.5</v>
      </c>
      <c r="I240" s="155"/>
      <c r="J240" s="156">
        <f>ROUND(I240*H240,2)</f>
        <v>0</v>
      </c>
      <c r="K240" s="152" t="s">
        <v>187</v>
      </c>
      <c r="L240" s="34"/>
      <c r="M240" s="157" t="s">
        <v>1</v>
      </c>
      <c r="N240" s="158" t="s">
        <v>40</v>
      </c>
      <c r="O240" s="59"/>
      <c r="P240" s="159">
        <f>O240*H240</f>
        <v>0</v>
      </c>
      <c r="Q240" s="159">
        <v>0</v>
      </c>
      <c r="R240" s="159">
        <f>Q240*H240</f>
        <v>0</v>
      </c>
      <c r="S240" s="159">
        <v>0</v>
      </c>
      <c r="T240" s="16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1" t="s">
        <v>108</v>
      </c>
      <c r="AT240" s="161" t="s">
        <v>170</v>
      </c>
      <c r="AU240" s="161" t="s">
        <v>84</v>
      </c>
      <c r="AY240" s="18" t="s">
        <v>168</v>
      </c>
      <c r="BE240" s="162">
        <f>IF(N240="základní",J240,0)</f>
        <v>0</v>
      </c>
      <c r="BF240" s="162">
        <f>IF(N240="snížená",J240,0)</f>
        <v>0</v>
      </c>
      <c r="BG240" s="162">
        <f>IF(N240="zákl. přenesená",J240,0)</f>
        <v>0</v>
      </c>
      <c r="BH240" s="162">
        <f>IF(N240="sníž. přenesená",J240,0)</f>
        <v>0</v>
      </c>
      <c r="BI240" s="162">
        <f>IF(N240="nulová",J240,0)</f>
        <v>0</v>
      </c>
      <c r="BJ240" s="18" t="s">
        <v>82</v>
      </c>
      <c r="BK240" s="162">
        <f>ROUND(I240*H240,2)</f>
        <v>0</v>
      </c>
      <c r="BL240" s="18" t="s">
        <v>108</v>
      </c>
      <c r="BM240" s="161" t="s">
        <v>2611</v>
      </c>
    </row>
    <row r="241" spans="1:65" s="2" customFormat="1" ht="29.25">
      <c r="A241" s="33"/>
      <c r="B241" s="34"/>
      <c r="C241" s="33"/>
      <c r="D241" s="163" t="s">
        <v>175</v>
      </c>
      <c r="E241" s="33"/>
      <c r="F241" s="164" t="s">
        <v>2612</v>
      </c>
      <c r="G241" s="33"/>
      <c r="H241" s="33"/>
      <c r="I241" s="165"/>
      <c r="J241" s="33"/>
      <c r="K241" s="33"/>
      <c r="L241" s="34"/>
      <c r="M241" s="166"/>
      <c r="N241" s="167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175</v>
      </c>
      <c r="AU241" s="18" t="s">
        <v>84</v>
      </c>
    </row>
    <row r="242" spans="1:65" s="2" customFormat="1" ht="19.5">
      <c r="A242" s="33"/>
      <c r="B242" s="34"/>
      <c r="C242" s="33"/>
      <c r="D242" s="163" t="s">
        <v>177</v>
      </c>
      <c r="E242" s="33"/>
      <c r="F242" s="168" t="s">
        <v>2518</v>
      </c>
      <c r="G242" s="33"/>
      <c r="H242" s="33"/>
      <c r="I242" s="165"/>
      <c r="J242" s="33"/>
      <c r="K242" s="33"/>
      <c r="L242" s="34"/>
      <c r="M242" s="166"/>
      <c r="N242" s="167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177</v>
      </c>
      <c r="AU242" s="18" t="s">
        <v>84</v>
      </c>
    </row>
    <row r="243" spans="1:65" s="13" customFormat="1">
      <c r="B243" s="169"/>
      <c r="D243" s="163" t="s">
        <v>179</v>
      </c>
      <c r="E243" s="170" t="s">
        <v>1</v>
      </c>
      <c r="F243" s="171" t="s">
        <v>2613</v>
      </c>
      <c r="H243" s="170" t="s">
        <v>1</v>
      </c>
      <c r="I243" s="172"/>
      <c r="L243" s="169"/>
      <c r="M243" s="173"/>
      <c r="N243" s="174"/>
      <c r="O243" s="174"/>
      <c r="P243" s="174"/>
      <c r="Q243" s="174"/>
      <c r="R243" s="174"/>
      <c r="S243" s="174"/>
      <c r="T243" s="175"/>
      <c r="AT243" s="170" t="s">
        <v>179</v>
      </c>
      <c r="AU243" s="170" t="s">
        <v>84</v>
      </c>
      <c r="AV243" s="13" t="s">
        <v>82</v>
      </c>
      <c r="AW243" s="13" t="s">
        <v>31</v>
      </c>
      <c r="AX243" s="13" t="s">
        <v>75</v>
      </c>
      <c r="AY243" s="170" t="s">
        <v>168</v>
      </c>
    </row>
    <row r="244" spans="1:65" s="14" customFormat="1">
      <c r="B244" s="176"/>
      <c r="D244" s="163" t="s">
        <v>179</v>
      </c>
      <c r="E244" s="177" t="s">
        <v>1</v>
      </c>
      <c r="F244" s="178" t="s">
        <v>2614</v>
      </c>
      <c r="H244" s="179">
        <v>6.5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179</v>
      </c>
      <c r="AU244" s="177" t="s">
        <v>84</v>
      </c>
      <c r="AV244" s="14" t="s">
        <v>84</v>
      </c>
      <c r="AW244" s="14" t="s">
        <v>31</v>
      </c>
      <c r="AX244" s="14" t="s">
        <v>82</v>
      </c>
      <c r="AY244" s="177" t="s">
        <v>168</v>
      </c>
    </row>
    <row r="245" spans="1:65" s="2" customFormat="1" ht="24.2" customHeight="1">
      <c r="A245" s="33"/>
      <c r="B245" s="149"/>
      <c r="C245" s="150" t="s">
        <v>381</v>
      </c>
      <c r="D245" s="150" t="s">
        <v>170</v>
      </c>
      <c r="E245" s="151" t="s">
        <v>2615</v>
      </c>
      <c r="F245" s="152" t="s">
        <v>2616</v>
      </c>
      <c r="G245" s="153" t="s">
        <v>173</v>
      </c>
      <c r="H245" s="154">
        <v>46.7</v>
      </c>
      <c r="I245" s="155"/>
      <c r="J245" s="156">
        <f>ROUND(I245*H245,2)</f>
        <v>0</v>
      </c>
      <c r="K245" s="152" t="s">
        <v>187</v>
      </c>
      <c r="L245" s="34"/>
      <c r="M245" s="157" t="s">
        <v>1</v>
      </c>
      <c r="N245" s="158" t="s">
        <v>40</v>
      </c>
      <c r="O245" s="59"/>
      <c r="P245" s="159">
        <f>O245*H245</f>
        <v>0</v>
      </c>
      <c r="Q245" s="159">
        <v>8.4250000000000005E-2</v>
      </c>
      <c r="R245" s="159">
        <f>Q245*H245</f>
        <v>3.9344750000000004</v>
      </c>
      <c r="S245" s="159">
        <v>0</v>
      </c>
      <c r="T245" s="16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1" t="s">
        <v>108</v>
      </c>
      <c r="AT245" s="161" t="s">
        <v>170</v>
      </c>
      <c r="AU245" s="161" t="s">
        <v>84</v>
      </c>
      <c r="AY245" s="18" t="s">
        <v>168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8" t="s">
        <v>82</v>
      </c>
      <c r="BK245" s="162">
        <f>ROUND(I245*H245,2)</f>
        <v>0</v>
      </c>
      <c r="BL245" s="18" t="s">
        <v>108</v>
      </c>
      <c r="BM245" s="161" t="s">
        <v>2617</v>
      </c>
    </row>
    <row r="246" spans="1:65" s="2" customFormat="1" ht="48.75">
      <c r="A246" s="33"/>
      <c r="B246" s="34"/>
      <c r="C246" s="33"/>
      <c r="D246" s="163" t="s">
        <v>175</v>
      </c>
      <c r="E246" s="33"/>
      <c r="F246" s="164" t="s">
        <v>2618</v>
      </c>
      <c r="G246" s="33"/>
      <c r="H246" s="33"/>
      <c r="I246" s="165"/>
      <c r="J246" s="33"/>
      <c r="K246" s="33"/>
      <c r="L246" s="34"/>
      <c r="M246" s="166"/>
      <c r="N246" s="167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175</v>
      </c>
      <c r="AU246" s="18" t="s">
        <v>84</v>
      </c>
    </row>
    <row r="247" spans="1:65" s="2" customFormat="1" ht="19.5">
      <c r="A247" s="33"/>
      <c r="B247" s="34"/>
      <c r="C247" s="33"/>
      <c r="D247" s="163" t="s">
        <v>177</v>
      </c>
      <c r="E247" s="33"/>
      <c r="F247" s="168" t="s">
        <v>2518</v>
      </c>
      <c r="G247" s="33"/>
      <c r="H247" s="33"/>
      <c r="I247" s="165"/>
      <c r="J247" s="33"/>
      <c r="K247" s="33"/>
      <c r="L247" s="34"/>
      <c r="M247" s="166"/>
      <c r="N247" s="167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177</v>
      </c>
      <c r="AU247" s="18" t="s">
        <v>84</v>
      </c>
    </row>
    <row r="248" spans="1:65" s="13" customFormat="1" ht="22.5">
      <c r="B248" s="169"/>
      <c r="D248" s="163" t="s">
        <v>179</v>
      </c>
      <c r="E248" s="170" t="s">
        <v>1</v>
      </c>
      <c r="F248" s="171" t="s">
        <v>2619</v>
      </c>
      <c r="H248" s="170" t="s">
        <v>1</v>
      </c>
      <c r="I248" s="172"/>
      <c r="L248" s="169"/>
      <c r="M248" s="173"/>
      <c r="N248" s="174"/>
      <c r="O248" s="174"/>
      <c r="P248" s="174"/>
      <c r="Q248" s="174"/>
      <c r="R248" s="174"/>
      <c r="S248" s="174"/>
      <c r="T248" s="175"/>
      <c r="AT248" s="170" t="s">
        <v>179</v>
      </c>
      <c r="AU248" s="170" t="s">
        <v>84</v>
      </c>
      <c r="AV248" s="13" t="s">
        <v>82</v>
      </c>
      <c r="AW248" s="13" t="s">
        <v>31</v>
      </c>
      <c r="AX248" s="13" t="s">
        <v>75</v>
      </c>
      <c r="AY248" s="170" t="s">
        <v>168</v>
      </c>
    </row>
    <row r="249" spans="1:65" s="14" customFormat="1">
      <c r="B249" s="176"/>
      <c r="D249" s="163" t="s">
        <v>179</v>
      </c>
      <c r="E249" s="177" t="s">
        <v>1</v>
      </c>
      <c r="F249" s="178" t="s">
        <v>2592</v>
      </c>
      <c r="H249" s="179">
        <v>46.7</v>
      </c>
      <c r="I249" s="180"/>
      <c r="L249" s="176"/>
      <c r="M249" s="181"/>
      <c r="N249" s="182"/>
      <c r="O249" s="182"/>
      <c r="P249" s="182"/>
      <c r="Q249" s="182"/>
      <c r="R249" s="182"/>
      <c r="S249" s="182"/>
      <c r="T249" s="183"/>
      <c r="AT249" s="177" t="s">
        <v>179</v>
      </c>
      <c r="AU249" s="177" t="s">
        <v>84</v>
      </c>
      <c r="AV249" s="14" t="s">
        <v>84</v>
      </c>
      <c r="AW249" s="14" t="s">
        <v>31</v>
      </c>
      <c r="AX249" s="14" t="s">
        <v>82</v>
      </c>
      <c r="AY249" s="177" t="s">
        <v>168</v>
      </c>
    </row>
    <row r="250" spans="1:65" s="2" customFormat="1" ht="16.5" customHeight="1">
      <c r="A250" s="33"/>
      <c r="B250" s="149"/>
      <c r="C250" s="200" t="s">
        <v>388</v>
      </c>
      <c r="D250" s="200" t="s">
        <v>523</v>
      </c>
      <c r="E250" s="201" t="s">
        <v>2620</v>
      </c>
      <c r="F250" s="202" t="s">
        <v>2621</v>
      </c>
      <c r="G250" s="203" t="s">
        <v>173</v>
      </c>
      <c r="H250" s="204">
        <v>14.711</v>
      </c>
      <c r="I250" s="205"/>
      <c r="J250" s="206">
        <f>ROUND(I250*H250,2)</f>
        <v>0</v>
      </c>
      <c r="K250" s="202" t="s">
        <v>187</v>
      </c>
      <c r="L250" s="207"/>
      <c r="M250" s="208" t="s">
        <v>1</v>
      </c>
      <c r="N250" s="209" t="s">
        <v>40</v>
      </c>
      <c r="O250" s="59"/>
      <c r="P250" s="159">
        <f>O250*H250</f>
        <v>0</v>
      </c>
      <c r="Q250" s="159">
        <v>0.113</v>
      </c>
      <c r="R250" s="159">
        <f>Q250*H250</f>
        <v>1.6623430000000001</v>
      </c>
      <c r="S250" s="159">
        <v>0</v>
      </c>
      <c r="T250" s="16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1" t="s">
        <v>244</v>
      </c>
      <c r="AT250" s="161" t="s">
        <v>523</v>
      </c>
      <c r="AU250" s="161" t="s">
        <v>84</v>
      </c>
      <c r="AY250" s="18" t="s">
        <v>168</v>
      </c>
      <c r="BE250" s="162">
        <f>IF(N250="základní",J250,0)</f>
        <v>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8" t="s">
        <v>82</v>
      </c>
      <c r="BK250" s="162">
        <f>ROUND(I250*H250,2)</f>
        <v>0</v>
      </c>
      <c r="BL250" s="18" t="s">
        <v>108</v>
      </c>
      <c r="BM250" s="161" t="s">
        <v>2622</v>
      </c>
    </row>
    <row r="251" spans="1:65" s="2" customFormat="1">
      <c r="A251" s="33"/>
      <c r="B251" s="34"/>
      <c r="C251" s="33"/>
      <c r="D251" s="163" t="s">
        <v>175</v>
      </c>
      <c r="E251" s="33"/>
      <c r="F251" s="164" t="s">
        <v>2623</v>
      </c>
      <c r="G251" s="33"/>
      <c r="H251" s="33"/>
      <c r="I251" s="165"/>
      <c r="J251" s="33"/>
      <c r="K251" s="33"/>
      <c r="L251" s="34"/>
      <c r="M251" s="166"/>
      <c r="N251" s="167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175</v>
      </c>
      <c r="AU251" s="18" t="s">
        <v>84</v>
      </c>
    </row>
    <row r="252" spans="1:65" s="13" customFormat="1">
      <c r="B252" s="169"/>
      <c r="D252" s="163" t="s">
        <v>179</v>
      </c>
      <c r="E252" s="170" t="s">
        <v>1</v>
      </c>
      <c r="F252" s="171" t="s">
        <v>2624</v>
      </c>
      <c r="H252" s="170" t="s">
        <v>1</v>
      </c>
      <c r="I252" s="172"/>
      <c r="L252" s="169"/>
      <c r="M252" s="173"/>
      <c r="N252" s="174"/>
      <c r="O252" s="174"/>
      <c r="P252" s="174"/>
      <c r="Q252" s="174"/>
      <c r="R252" s="174"/>
      <c r="S252" s="174"/>
      <c r="T252" s="175"/>
      <c r="AT252" s="170" t="s">
        <v>179</v>
      </c>
      <c r="AU252" s="170" t="s">
        <v>84</v>
      </c>
      <c r="AV252" s="13" t="s">
        <v>82</v>
      </c>
      <c r="AW252" s="13" t="s">
        <v>31</v>
      </c>
      <c r="AX252" s="13" t="s">
        <v>75</v>
      </c>
      <c r="AY252" s="170" t="s">
        <v>168</v>
      </c>
    </row>
    <row r="253" spans="1:65" s="14" customFormat="1">
      <c r="B253" s="176"/>
      <c r="D253" s="163" t="s">
        <v>179</v>
      </c>
      <c r="E253" s="177" t="s">
        <v>1</v>
      </c>
      <c r="F253" s="178" t="s">
        <v>2625</v>
      </c>
      <c r="H253" s="179">
        <v>14.01</v>
      </c>
      <c r="I253" s="180"/>
      <c r="L253" s="176"/>
      <c r="M253" s="181"/>
      <c r="N253" s="182"/>
      <c r="O253" s="182"/>
      <c r="P253" s="182"/>
      <c r="Q253" s="182"/>
      <c r="R253" s="182"/>
      <c r="S253" s="182"/>
      <c r="T253" s="183"/>
      <c r="AT253" s="177" t="s">
        <v>179</v>
      </c>
      <c r="AU253" s="177" t="s">
        <v>84</v>
      </c>
      <c r="AV253" s="14" t="s">
        <v>84</v>
      </c>
      <c r="AW253" s="14" t="s">
        <v>31</v>
      </c>
      <c r="AX253" s="14" t="s">
        <v>82</v>
      </c>
      <c r="AY253" s="177" t="s">
        <v>168</v>
      </c>
    </row>
    <row r="254" spans="1:65" s="14" customFormat="1">
      <c r="B254" s="176"/>
      <c r="D254" s="163" t="s">
        <v>179</v>
      </c>
      <c r="F254" s="178" t="s">
        <v>2626</v>
      </c>
      <c r="H254" s="179">
        <v>14.711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</v>
      </c>
      <c r="AX254" s="14" t="s">
        <v>82</v>
      </c>
      <c r="AY254" s="177" t="s">
        <v>168</v>
      </c>
    </row>
    <row r="255" spans="1:65" s="12" customFormat="1" ht="22.9" customHeight="1">
      <c r="B255" s="136"/>
      <c r="D255" s="137" t="s">
        <v>74</v>
      </c>
      <c r="E255" s="147" t="s">
        <v>251</v>
      </c>
      <c r="F255" s="147" t="s">
        <v>1023</v>
      </c>
      <c r="I255" s="139"/>
      <c r="J255" s="148">
        <f>BK255</f>
        <v>0</v>
      </c>
      <c r="L255" s="136"/>
      <c r="M255" s="141"/>
      <c r="N255" s="142"/>
      <c r="O255" s="142"/>
      <c r="P255" s="143">
        <f>SUM(P256:P272)</f>
        <v>0</v>
      </c>
      <c r="Q255" s="142"/>
      <c r="R255" s="143">
        <f>SUM(R256:R272)</f>
        <v>1.4767420000000002</v>
      </c>
      <c r="S255" s="142"/>
      <c r="T255" s="144">
        <f>SUM(T256:T272)</f>
        <v>0</v>
      </c>
      <c r="AR255" s="137" t="s">
        <v>82</v>
      </c>
      <c r="AT255" s="145" t="s">
        <v>74</v>
      </c>
      <c r="AU255" s="145" t="s">
        <v>82</v>
      </c>
      <c r="AY255" s="137" t="s">
        <v>168</v>
      </c>
      <c r="BK255" s="146">
        <f>SUM(BK256:BK272)</f>
        <v>0</v>
      </c>
    </row>
    <row r="256" spans="1:65" s="2" customFormat="1" ht="33" customHeight="1">
      <c r="A256" s="33"/>
      <c r="B256" s="149"/>
      <c r="C256" s="150" t="s">
        <v>399</v>
      </c>
      <c r="D256" s="150" t="s">
        <v>170</v>
      </c>
      <c r="E256" s="151" t="s">
        <v>2627</v>
      </c>
      <c r="F256" s="152" t="s">
        <v>2628</v>
      </c>
      <c r="G256" s="153" t="s">
        <v>254</v>
      </c>
      <c r="H256" s="154">
        <v>10.9</v>
      </c>
      <c r="I256" s="155"/>
      <c r="J256" s="156">
        <f>ROUND(I256*H256,2)</f>
        <v>0</v>
      </c>
      <c r="K256" s="152" t="s">
        <v>187</v>
      </c>
      <c r="L256" s="34"/>
      <c r="M256" s="157" t="s">
        <v>1</v>
      </c>
      <c r="N256" s="158" t="s">
        <v>40</v>
      </c>
      <c r="O256" s="59"/>
      <c r="P256" s="159">
        <f>O256*H256</f>
        <v>0</v>
      </c>
      <c r="Q256" s="159">
        <v>0.1295</v>
      </c>
      <c r="R256" s="159">
        <f>Q256*H256</f>
        <v>1.4115500000000001</v>
      </c>
      <c r="S256" s="159">
        <v>0</v>
      </c>
      <c r="T256" s="16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1" t="s">
        <v>108</v>
      </c>
      <c r="AT256" s="161" t="s">
        <v>170</v>
      </c>
      <c r="AU256" s="161" t="s">
        <v>84</v>
      </c>
      <c r="AY256" s="18" t="s">
        <v>168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8" t="s">
        <v>82</v>
      </c>
      <c r="BK256" s="162">
        <f>ROUND(I256*H256,2)</f>
        <v>0</v>
      </c>
      <c r="BL256" s="18" t="s">
        <v>108</v>
      </c>
      <c r="BM256" s="161" t="s">
        <v>2629</v>
      </c>
    </row>
    <row r="257" spans="1:65" s="2" customFormat="1" ht="29.25">
      <c r="A257" s="33"/>
      <c r="B257" s="34"/>
      <c r="C257" s="33"/>
      <c r="D257" s="163" t="s">
        <v>175</v>
      </c>
      <c r="E257" s="33"/>
      <c r="F257" s="164" t="s">
        <v>2630</v>
      </c>
      <c r="G257" s="33"/>
      <c r="H257" s="33"/>
      <c r="I257" s="165"/>
      <c r="J257" s="33"/>
      <c r="K257" s="33"/>
      <c r="L257" s="34"/>
      <c r="M257" s="166"/>
      <c r="N257" s="167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175</v>
      </c>
      <c r="AU257" s="18" t="s">
        <v>84</v>
      </c>
    </row>
    <row r="258" spans="1:65" s="2" customFormat="1" ht="19.5">
      <c r="A258" s="33"/>
      <c r="B258" s="34"/>
      <c r="C258" s="33"/>
      <c r="D258" s="163" t="s">
        <v>177</v>
      </c>
      <c r="E258" s="33"/>
      <c r="F258" s="168" t="s">
        <v>2518</v>
      </c>
      <c r="G258" s="33"/>
      <c r="H258" s="33"/>
      <c r="I258" s="165"/>
      <c r="J258" s="33"/>
      <c r="K258" s="33"/>
      <c r="L258" s="34"/>
      <c r="M258" s="166"/>
      <c r="N258" s="167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177</v>
      </c>
      <c r="AU258" s="18" t="s">
        <v>84</v>
      </c>
    </row>
    <row r="259" spans="1:65" s="13" customFormat="1">
      <c r="B259" s="169"/>
      <c r="D259" s="163" t="s">
        <v>179</v>
      </c>
      <c r="E259" s="170" t="s">
        <v>1</v>
      </c>
      <c r="F259" s="171" t="s">
        <v>2631</v>
      </c>
      <c r="H259" s="170" t="s">
        <v>1</v>
      </c>
      <c r="I259" s="172"/>
      <c r="L259" s="169"/>
      <c r="M259" s="173"/>
      <c r="N259" s="174"/>
      <c r="O259" s="174"/>
      <c r="P259" s="174"/>
      <c r="Q259" s="174"/>
      <c r="R259" s="174"/>
      <c r="S259" s="174"/>
      <c r="T259" s="175"/>
      <c r="AT259" s="170" t="s">
        <v>179</v>
      </c>
      <c r="AU259" s="170" t="s">
        <v>84</v>
      </c>
      <c r="AV259" s="13" t="s">
        <v>82</v>
      </c>
      <c r="AW259" s="13" t="s">
        <v>31</v>
      </c>
      <c r="AX259" s="13" t="s">
        <v>75</v>
      </c>
      <c r="AY259" s="170" t="s">
        <v>168</v>
      </c>
    </row>
    <row r="260" spans="1:65" s="14" customFormat="1">
      <c r="B260" s="176"/>
      <c r="D260" s="163" t="s">
        <v>179</v>
      </c>
      <c r="E260" s="177" t="s">
        <v>1</v>
      </c>
      <c r="F260" s="178" t="s">
        <v>2632</v>
      </c>
      <c r="H260" s="179">
        <v>10.9</v>
      </c>
      <c r="I260" s="180"/>
      <c r="L260" s="176"/>
      <c r="M260" s="181"/>
      <c r="N260" s="182"/>
      <c r="O260" s="182"/>
      <c r="P260" s="182"/>
      <c r="Q260" s="182"/>
      <c r="R260" s="182"/>
      <c r="S260" s="182"/>
      <c r="T260" s="183"/>
      <c r="AT260" s="177" t="s">
        <v>179</v>
      </c>
      <c r="AU260" s="177" t="s">
        <v>84</v>
      </c>
      <c r="AV260" s="14" t="s">
        <v>84</v>
      </c>
      <c r="AW260" s="14" t="s">
        <v>31</v>
      </c>
      <c r="AX260" s="14" t="s">
        <v>82</v>
      </c>
      <c r="AY260" s="177" t="s">
        <v>168</v>
      </c>
    </row>
    <row r="261" spans="1:65" s="2" customFormat="1" ht="16.5" customHeight="1">
      <c r="A261" s="33"/>
      <c r="B261" s="149"/>
      <c r="C261" s="200" t="s">
        <v>404</v>
      </c>
      <c r="D261" s="200" t="s">
        <v>523</v>
      </c>
      <c r="E261" s="201" t="s">
        <v>2633</v>
      </c>
      <c r="F261" s="202" t="s">
        <v>2634</v>
      </c>
      <c r="G261" s="203" t="s">
        <v>254</v>
      </c>
      <c r="H261" s="204">
        <v>2.2890000000000001</v>
      </c>
      <c r="I261" s="205"/>
      <c r="J261" s="206">
        <f>ROUND(I261*H261,2)</f>
        <v>0</v>
      </c>
      <c r="K261" s="202" t="s">
        <v>187</v>
      </c>
      <c r="L261" s="207"/>
      <c r="M261" s="208" t="s">
        <v>1</v>
      </c>
      <c r="N261" s="209" t="s">
        <v>40</v>
      </c>
      <c r="O261" s="59"/>
      <c r="P261" s="159">
        <f>O261*H261</f>
        <v>0</v>
      </c>
      <c r="Q261" s="159">
        <v>2.8000000000000001E-2</v>
      </c>
      <c r="R261" s="159">
        <f>Q261*H261</f>
        <v>6.409200000000001E-2</v>
      </c>
      <c r="S261" s="159">
        <v>0</v>
      </c>
      <c r="T261" s="16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1" t="s">
        <v>244</v>
      </c>
      <c r="AT261" s="161" t="s">
        <v>523</v>
      </c>
      <c r="AU261" s="161" t="s">
        <v>84</v>
      </c>
      <c r="AY261" s="18" t="s">
        <v>168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8" t="s">
        <v>82</v>
      </c>
      <c r="BK261" s="162">
        <f>ROUND(I261*H261,2)</f>
        <v>0</v>
      </c>
      <c r="BL261" s="18" t="s">
        <v>108</v>
      </c>
      <c r="BM261" s="161" t="s">
        <v>2635</v>
      </c>
    </row>
    <row r="262" spans="1:65" s="2" customFormat="1">
      <c r="A262" s="33"/>
      <c r="B262" s="34"/>
      <c r="C262" s="33"/>
      <c r="D262" s="163" t="s">
        <v>175</v>
      </c>
      <c r="E262" s="33"/>
      <c r="F262" s="164" t="s">
        <v>2634</v>
      </c>
      <c r="G262" s="33"/>
      <c r="H262" s="33"/>
      <c r="I262" s="165"/>
      <c r="J262" s="33"/>
      <c r="K262" s="33"/>
      <c r="L262" s="34"/>
      <c r="M262" s="166"/>
      <c r="N262" s="167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175</v>
      </c>
      <c r="AU262" s="18" t="s">
        <v>84</v>
      </c>
    </row>
    <row r="263" spans="1:65" s="13" customFormat="1">
      <c r="B263" s="169"/>
      <c r="D263" s="163" t="s">
        <v>179</v>
      </c>
      <c r="E263" s="170" t="s">
        <v>1</v>
      </c>
      <c r="F263" s="171" t="s">
        <v>2636</v>
      </c>
      <c r="H263" s="170" t="s">
        <v>1</v>
      </c>
      <c r="I263" s="172"/>
      <c r="L263" s="169"/>
      <c r="M263" s="173"/>
      <c r="N263" s="174"/>
      <c r="O263" s="174"/>
      <c r="P263" s="174"/>
      <c r="Q263" s="174"/>
      <c r="R263" s="174"/>
      <c r="S263" s="174"/>
      <c r="T263" s="175"/>
      <c r="AT263" s="170" t="s">
        <v>179</v>
      </c>
      <c r="AU263" s="170" t="s">
        <v>84</v>
      </c>
      <c r="AV263" s="13" t="s">
        <v>82</v>
      </c>
      <c r="AW263" s="13" t="s">
        <v>31</v>
      </c>
      <c r="AX263" s="13" t="s">
        <v>75</v>
      </c>
      <c r="AY263" s="170" t="s">
        <v>168</v>
      </c>
    </row>
    <row r="264" spans="1:65" s="14" customFormat="1">
      <c r="B264" s="176"/>
      <c r="D264" s="163" t="s">
        <v>179</v>
      </c>
      <c r="E264" s="177" t="s">
        <v>1</v>
      </c>
      <c r="F264" s="178" t="s">
        <v>2637</v>
      </c>
      <c r="H264" s="179">
        <v>2.1800000000000002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179</v>
      </c>
      <c r="AU264" s="177" t="s">
        <v>84</v>
      </c>
      <c r="AV264" s="14" t="s">
        <v>84</v>
      </c>
      <c r="AW264" s="14" t="s">
        <v>31</v>
      </c>
      <c r="AX264" s="14" t="s">
        <v>82</v>
      </c>
      <c r="AY264" s="177" t="s">
        <v>168</v>
      </c>
    </row>
    <row r="265" spans="1:65" s="14" customFormat="1">
      <c r="B265" s="176"/>
      <c r="D265" s="163" t="s">
        <v>179</v>
      </c>
      <c r="F265" s="178" t="s">
        <v>2638</v>
      </c>
      <c r="H265" s="179">
        <v>2.2890000000000001</v>
      </c>
      <c r="I265" s="180"/>
      <c r="L265" s="176"/>
      <c r="M265" s="181"/>
      <c r="N265" s="182"/>
      <c r="O265" s="182"/>
      <c r="P265" s="182"/>
      <c r="Q265" s="182"/>
      <c r="R265" s="182"/>
      <c r="S265" s="182"/>
      <c r="T265" s="183"/>
      <c r="AT265" s="177" t="s">
        <v>179</v>
      </c>
      <c r="AU265" s="177" t="s">
        <v>84</v>
      </c>
      <c r="AV265" s="14" t="s">
        <v>84</v>
      </c>
      <c r="AW265" s="14" t="s">
        <v>3</v>
      </c>
      <c r="AX265" s="14" t="s">
        <v>82</v>
      </c>
      <c r="AY265" s="177" t="s">
        <v>168</v>
      </c>
    </row>
    <row r="266" spans="1:65" s="2" customFormat="1" ht="24.2" customHeight="1">
      <c r="A266" s="33"/>
      <c r="B266" s="149"/>
      <c r="C266" s="150" t="s">
        <v>414</v>
      </c>
      <c r="D266" s="150" t="s">
        <v>170</v>
      </c>
      <c r="E266" s="151" t="s">
        <v>2639</v>
      </c>
      <c r="F266" s="152" t="s">
        <v>2640</v>
      </c>
      <c r="G266" s="153" t="s">
        <v>254</v>
      </c>
      <c r="H266" s="154">
        <v>10</v>
      </c>
      <c r="I266" s="155"/>
      <c r="J266" s="156">
        <f>ROUND(I266*H266,2)</f>
        <v>0</v>
      </c>
      <c r="K266" s="152" t="s">
        <v>187</v>
      </c>
      <c r="L266" s="34"/>
      <c r="M266" s="157" t="s">
        <v>1</v>
      </c>
      <c r="N266" s="158" t="s">
        <v>40</v>
      </c>
      <c r="O266" s="59"/>
      <c r="P266" s="159">
        <f>O266*H266</f>
        <v>0</v>
      </c>
      <c r="Q266" s="159">
        <v>1.1E-4</v>
      </c>
      <c r="R266" s="159">
        <f>Q266*H266</f>
        <v>1.1000000000000001E-3</v>
      </c>
      <c r="S266" s="159">
        <v>0</v>
      </c>
      <c r="T266" s="16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1" t="s">
        <v>108</v>
      </c>
      <c r="AT266" s="161" t="s">
        <v>170</v>
      </c>
      <c r="AU266" s="161" t="s">
        <v>84</v>
      </c>
      <c r="AY266" s="18" t="s">
        <v>168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82</v>
      </c>
      <c r="BK266" s="162">
        <f>ROUND(I266*H266,2)</f>
        <v>0</v>
      </c>
      <c r="BL266" s="18" t="s">
        <v>108</v>
      </c>
      <c r="BM266" s="161" t="s">
        <v>2641</v>
      </c>
    </row>
    <row r="267" spans="1:65" s="2" customFormat="1" ht="29.25">
      <c r="A267" s="33"/>
      <c r="B267" s="34"/>
      <c r="C267" s="33"/>
      <c r="D267" s="163" t="s">
        <v>175</v>
      </c>
      <c r="E267" s="33"/>
      <c r="F267" s="164" t="s">
        <v>2642</v>
      </c>
      <c r="G267" s="33"/>
      <c r="H267" s="33"/>
      <c r="I267" s="165"/>
      <c r="J267" s="33"/>
      <c r="K267" s="33"/>
      <c r="L267" s="34"/>
      <c r="M267" s="166"/>
      <c r="N267" s="167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175</v>
      </c>
      <c r="AU267" s="18" t="s">
        <v>84</v>
      </c>
    </row>
    <row r="268" spans="1:65" s="2" customFormat="1" ht="19.5">
      <c r="A268" s="33"/>
      <c r="B268" s="34"/>
      <c r="C268" s="33"/>
      <c r="D268" s="163" t="s">
        <v>177</v>
      </c>
      <c r="E268" s="33"/>
      <c r="F268" s="168" t="s">
        <v>2518</v>
      </c>
      <c r="G268" s="33"/>
      <c r="H268" s="33"/>
      <c r="I268" s="165"/>
      <c r="J268" s="33"/>
      <c r="K268" s="33"/>
      <c r="L268" s="34"/>
      <c r="M268" s="166"/>
      <c r="N268" s="167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177</v>
      </c>
      <c r="AU268" s="18" t="s">
        <v>84</v>
      </c>
    </row>
    <row r="269" spans="1:65" s="13" customFormat="1" ht="22.5">
      <c r="B269" s="169"/>
      <c r="D269" s="163" t="s">
        <v>179</v>
      </c>
      <c r="E269" s="170" t="s">
        <v>1</v>
      </c>
      <c r="F269" s="171" t="s">
        <v>2643</v>
      </c>
      <c r="H269" s="170" t="s">
        <v>1</v>
      </c>
      <c r="I269" s="172"/>
      <c r="L269" s="169"/>
      <c r="M269" s="173"/>
      <c r="N269" s="174"/>
      <c r="O269" s="174"/>
      <c r="P269" s="174"/>
      <c r="Q269" s="174"/>
      <c r="R269" s="174"/>
      <c r="S269" s="174"/>
      <c r="T269" s="175"/>
      <c r="AT269" s="170" t="s">
        <v>179</v>
      </c>
      <c r="AU269" s="170" t="s">
        <v>84</v>
      </c>
      <c r="AV269" s="13" t="s">
        <v>82</v>
      </c>
      <c r="AW269" s="13" t="s">
        <v>31</v>
      </c>
      <c r="AX269" s="13" t="s">
        <v>75</v>
      </c>
      <c r="AY269" s="170" t="s">
        <v>168</v>
      </c>
    </row>
    <row r="270" spans="1:65" s="14" customFormat="1">
      <c r="B270" s="176"/>
      <c r="D270" s="163" t="s">
        <v>179</v>
      </c>
      <c r="E270" s="177" t="s">
        <v>1</v>
      </c>
      <c r="F270" s="178" t="s">
        <v>259</v>
      </c>
      <c r="H270" s="179">
        <v>10</v>
      </c>
      <c r="I270" s="180"/>
      <c r="L270" s="176"/>
      <c r="M270" s="181"/>
      <c r="N270" s="182"/>
      <c r="O270" s="182"/>
      <c r="P270" s="182"/>
      <c r="Q270" s="182"/>
      <c r="R270" s="182"/>
      <c r="S270" s="182"/>
      <c r="T270" s="183"/>
      <c r="AT270" s="177" t="s">
        <v>179</v>
      </c>
      <c r="AU270" s="177" t="s">
        <v>84</v>
      </c>
      <c r="AV270" s="14" t="s">
        <v>84</v>
      </c>
      <c r="AW270" s="14" t="s">
        <v>31</v>
      </c>
      <c r="AX270" s="14" t="s">
        <v>82</v>
      </c>
      <c r="AY270" s="177" t="s">
        <v>168</v>
      </c>
    </row>
    <row r="271" spans="1:65" s="2" customFormat="1" ht="21.75" customHeight="1">
      <c r="A271" s="33"/>
      <c r="B271" s="149"/>
      <c r="C271" s="150" t="s">
        <v>419</v>
      </c>
      <c r="D271" s="150" t="s">
        <v>170</v>
      </c>
      <c r="E271" s="151" t="s">
        <v>1025</v>
      </c>
      <c r="F271" s="152" t="s">
        <v>1026</v>
      </c>
      <c r="G271" s="153" t="s">
        <v>254</v>
      </c>
      <c r="H271" s="154">
        <v>10</v>
      </c>
      <c r="I271" s="155"/>
      <c r="J271" s="156">
        <f>ROUND(I271*H271,2)</f>
        <v>0</v>
      </c>
      <c r="K271" s="152" t="s">
        <v>187</v>
      </c>
      <c r="L271" s="34"/>
      <c r="M271" s="157" t="s">
        <v>1</v>
      </c>
      <c r="N271" s="158" t="s">
        <v>40</v>
      </c>
      <c r="O271" s="59"/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108</v>
      </c>
      <c r="AT271" s="161" t="s">
        <v>170</v>
      </c>
      <c r="AU271" s="161" t="s">
        <v>84</v>
      </c>
      <c r="AY271" s="18" t="s">
        <v>168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82</v>
      </c>
      <c r="BK271" s="162">
        <f>ROUND(I271*H271,2)</f>
        <v>0</v>
      </c>
      <c r="BL271" s="18" t="s">
        <v>108</v>
      </c>
      <c r="BM271" s="161" t="s">
        <v>2644</v>
      </c>
    </row>
    <row r="272" spans="1:65" s="2" customFormat="1" ht="19.5">
      <c r="A272" s="33"/>
      <c r="B272" s="34"/>
      <c r="C272" s="33"/>
      <c r="D272" s="163" t="s">
        <v>175</v>
      </c>
      <c r="E272" s="33"/>
      <c r="F272" s="164" t="s">
        <v>1028</v>
      </c>
      <c r="G272" s="33"/>
      <c r="H272" s="33"/>
      <c r="I272" s="165"/>
      <c r="J272" s="33"/>
      <c r="K272" s="33"/>
      <c r="L272" s="34"/>
      <c r="M272" s="166"/>
      <c r="N272" s="167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175</v>
      </c>
      <c r="AU272" s="18" t="s">
        <v>84</v>
      </c>
    </row>
    <row r="273" spans="1:65" s="12" customFormat="1" ht="22.9" customHeight="1">
      <c r="B273" s="136"/>
      <c r="D273" s="137" t="s">
        <v>74</v>
      </c>
      <c r="E273" s="147" t="s">
        <v>1101</v>
      </c>
      <c r="F273" s="147" t="s">
        <v>1102</v>
      </c>
      <c r="I273" s="139"/>
      <c r="J273" s="148">
        <f>BK273</f>
        <v>0</v>
      </c>
      <c r="L273" s="136"/>
      <c r="M273" s="141"/>
      <c r="N273" s="142"/>
      <c r="O273" s="142"/>
      <c r="P273" s="143">
        <f>SUM(P274:P322)</f>
        <v>0</v>
      </c>
      <c r="Q273" s="142"/>
      <c r="R273" s="143">
        <f>SUM(R274:R322)</f>
        <v>0</v>
      </c>
      <c r="S273" s="142"/>
      <c r="T273" s="144">
        <f>SUM(T274:T322)</f>
        <v>0</v>
      </c>
      <c r="AR273" s="137" t="s">
        <v>82</v>
      </c>
      <c r="AT273" s="145" t="s">
        <v>74</v>
      </c>
      <c r="AU273" s="145" t="s">
        <v>82</v>
      </c>
      <c r="AY273" s="137" t="s">
        <v>168</v>
      </c>
      <c r="BK273" s="146">
        <f>SUM(BK274:BK322)</f>
        <v>0</v>
      </c>
    </row>
    <row r="274" spans="1:65" s="2" customFormat="1" ht="21.75" customHeight="1">
      <c r="A274" s="33"/>
      <c r="B274" s="149"/>
      <c r="C274" s="150" t="s">
        <v>432</v>
      </c>
      <c r="D274" s="150" t="s">
        <v>170</v>
      </c>
      <c r="E274" s="151" t="s">
        <v>1104</v>
      </c>
      <c r="F274" s="152" t="s">
        <v>1105</v>
      </c>
      <c r="G274" s="153" t="s">
        <v>488</v>
      </c>
      <c r="H274" s="154">
        <v>77.944000000000003</v>
      </c>
      <c r="I274" s="155"/>
      <c r="J274" s="156">
        <f>ROUND(I274*H274,2)</f>
        <v>0</v>
      </c>
      <c r="K274" s="152" t="s">
        <v>187</v>
      </c>
      <c r="L274" s="34"/>
      <c r="M274" s="157" t="s">
        <v>1</v>
      </c>
      <c r="N274" s="158" t="s">
        <v>40</v>
      </c>
      <c r="O274" s="59"/>
      <c r="P274" s="159">
        <f>O274*H274</f>
        <v>0</v>
      </c>
      <c r="Q274" s="159">
        <v>0</v>
      </c>
      <c r="R274" s="159">
        <f>Q274*H274</f>
        <v>0</v>
      </c>
      <c r="S274" s="159">
        <v>0</v>
      </c>
      <c r="T274" s="16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1" t="s">
        <v>108</v>
      </c>
      <c r="AT274" s="161" t="s">
        <v>170</v>
      </c>
      <c r="AU274" s="161" t="s">
        <v>84</v>
      </c>
      <c r="AY274" s="18" t="s">
        <v>168</v>
      </c>
      <c r="BE274" s="162">
        <f>IF(N274="základní",J274,0)</f>
        <v>0</v>
      </c>
      <c r="BF274" s="162">
        <f>IF(N274="snížená",J274,0)</f>
        <v>0</v>
      </c>
      <c r="BG274" s="162">
        <f>IF(N274="zákl. přenesená",J274,0)</f>
        <v>0</v>
      </c>
      <c r="BH274" s="162">
        <f>IF(N274="sníž. přenesená",J274,0)</f>
        <v>0</v>
      </c>
      <c r="BI274" s="162">
        <f>IF(N274="nulová",J274,0)</f>
        <v>0</v>
      </c>
      <c r="BJ274" s="18" t="s">
        <v>82</v>
      </c>
      <c r="BK274" s="162">
        <f>ROUND(I274*H274,2)</f>
        <v>0</v>
      </c>
      <c r="BL274" s="18" t="s">
        <v>108</v>
      </c>
      <c r="BM274" s="161" t="s">
        <v>2645</v>
      </c>
    </row>
    <row r="275" spans="1:65" s="2" customFormat="1" ht="19.5">
      <c r="A275" s="33"/>
      <c r="B275" s="34"/>
      <c r="C275" s="33"/>
      <c r="D275" s="163" t="s">
        <v>175</v>
      </c>
      <c r="E275" s="33"/>
      <c r="F275" s="164" t="s">
        <v>1107</v>
      </c>
      <c r="G275" s="33"/>
      <c r="H275" s="33"/>
      <c r="I275" s="165"/>
      <c r="J275" s="33"/>
      <c r="K275" s="33"/>
      <c r="L275" s="34"/>
      <c r="M275" s="166"/>
      <c r="N275" s="167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175</v>
      </c>
      <c r="AU275" s="18" t="s">
        <v>84</v>
      </c>
    </row>
    <row r="276" spans="1:65" s="14" customFormat="1" ht="22.5">
      <c r="B276" s="176"/>
      <c r="D276" s="163" t="s">
        <v>179</v>
      </c>
      <c r="E276" s="177" t="s">
        <v>1</v>
      </c>
      <c r="F276" s="178" t="s">
        <v>2646</v>
      </c>
      <c r="H276" s="179">
        <v>35.317</v>
      </c>
      <c r="I276" s="180"/>
      <c r="L276" s="176"/>
      <c r="M276" s="181"/>
      <c r="N276" s="182"/>
      <c r="O276" s="182"/>
      <c r="P276" s="182"/>
      <c r="Q276" s="182"/>
      <c r="R276" s="182"/>
      <c r="S276" s="182"/>
      <c r="T276" s="183"/>
      <c r="AT276" s="177" t="s">
        <v>179</v>
      </c>
      <c r="AU276" s="177" t="s">
        <v>84</v>
      </c>
      <c r="AV276" s="14" t="s">
        <v>84</v>
      </c>
      <c r="AW276" s="14" t="s">
        <v>31</v>
      </c>
      <c r="AX276" s="14" t="s">
        <v>75</v>
      </c>
      <c r="AY276" s="177" t="s">
        <v>168</v>
      </c>
    </row>
    <row r="277" spans="1:65" s="14" customFormat="1">
      <c r="B277" s="176"/>
      <c r="D277" s="163" t="s">
        <v>179</v>
      </c>
      <c r="E277" s="177" t="s">
        <v>1</v>
      </c>
      <c r="F277" s="178" t="s">
        <v>2647</v>
      </c>
      <c r="H277" s="179">
        <v>13.736000000000001</v>
      </c>
      <c r="I277" s="180"/>
      <c r="L277" s="176"/>
      <c r="M277" s="181"/>
      <c r="N277" s="182"/>
      <c r="O277" s="182"/>
      <c r="P277" s="182"/>
      <c r="Q277" s="182"/>
      <c r="R277" s="182"/>
      <c r="S277" s="182"/>
      <c r="T277" s="183"/>
      <c r="AT277" s="177" t="s">
        <v>179</v>
      </c>
      <c r="AU277" s="177" t="s">
        <v>84</v>
      </c>
      <c r="AV277" s="14" t="s">
        <v>84</v>
      </c>
      <c r="AW277" s="14" t="s">
        <v>31</v>
      </c>
      <c r="AX277" s="14" t="s">
        <v>75</v>
      </c>
      <c r="AY277" s="177" t="s">
        <v>168</v>
      </c>
    </row>
    <row r="278" spans="1:65" s="14" customFormat="1">
      <c r="B278" s="176"/>
      <c r="D278" s="163" t="s">
        <v>179</v>
      </c>
      <c r="E278" s="177" t="s">
        <v>1</v>
      </c>
      <c r="F278" s="178" t="s">
        <v>2648</v>
      </c>
      <c r="H278" s="179">
        <v>13.77</v>
      </c>
      <c r="I278" s="180"/>
      <c r="L278" s="176"/>
      <c r="M278" s="181"/>
      <c r="N278" s="182"/>
      <c r="O278" s="182"/>
      <c r="P278" s="182"/>
      <c r="Q278" s="182"/>
      <c r="R278" s="182"/>
      <c r="S278" s="182"/>
      <c r="T278" s="183"/>
      <c r="AT278" s="177" t="s">
        <v>179</v>
      </c>
      <c r="AU278" s="177" t="s">
        <v>84</v>
      </c>
      <c r="AV278" s="14" t="s">
        <v>84</v>
      </c>
      <c r="AW278" s="14" t="s">
        <v>31</v>
      </c>
      <c r="AX278" s="14" t="s">
        <v>75</v>
      </c>
      <c r="AY278" s="177" t="s">
        <v>168</v>
      </c>
    </row>
    <row r="279" spans="1:65" s="14" customFormat="1">
      <c r="B279" s="176"/>
      <c r="D279" s="163" t="s">
        <v>179</v>
      </c>
      <c r="E279" s="177" t="s">
        <v>1</v>
      </c>
      <c r="F279" s="178" t="s">
        <v>2649</v>
      </c>
      <c r="H279" s="179">
        <v>15.121</v>
      </c>
      <c r="I279" s="180"/>
      <c r="L279" s="176"/>
      <c r="M279" s="181"/>
      <c r="N279" s="182"/>
      <c r="O279" s="182"/>
      <c r="P279" s="182"/>
      <c r="Q279" s="182"/>
      <c r="R279" s="182"/>
      <c r="S279" s="182"/>
      <c r="T279" s="183"/>
      <c r="AT279" s="177" t="s">
        <v>179</v>
      </c>
      <c r="AU279" s="177" t="s">
        <v>84</v>
      </c>
      <c r="AV279" s="14" t="s">
        <v>84</v>
      </c>
      <c r="AW279" s="14" t="s">
        <v>31</v>
      </c>
      <c r="AX279" s="14" t="s">
        <v>75</v>
      </c>
      <c r="AY279" s="177" t="s">
        <v>168</v>
      </c>
    </row>
    <row r="280" spans="1:65" s="15" customFormat="1">
      <c r="B280" s="184"/>
      <c r="D280" s="163" t="s">
        <v>179</v>
      </c>
      <c r="E280" s="185" t="s">
        <v>1</v>
      </c>
      <c r="F280" s="186" t="s">
        <v>184</v>
      </c>
      <c r="H280" s="187">
        <v>77.943999999999988</v>
      </c>
      <c r="I280" s="188"/>
      <c r="L280" s="184"/>
      <c r="M280" s="189"/>
      <c r="N280" s="190"/>
      <c r="O280" s="190"/>
      <c r="P280" s="190"/>
      <c r="Q280" s="190"/>
      <c r="R280" s="190"/>
      <c r="S280" s="190"/>
      <c r="T280" s="191"/>
      <c r="AT280" s="185" t="s">
        <v>179</v>
      </c>
      <c r="AU280" s="185" t="s">
        <v>84</v>
      </c>
      <c r="AV280" s="15" t="s">
        <v>108</v>
      </c>
      <c r="AW280" s="15" t="s">
        <v>31</v>
      </c>
      <c r="AX280" s="15" t="s">
        <v>82</v>
      </c>
      <c r="AY280" s="185" t="s">
        <v>168</v>
      </c>
    </row>
    <row r="281" spans="1:65" s="2" customFormat="1" ht="24.2" customHeight="1">
      <c r="A281" s="33"/>
      <c r="B281" s="149"/>
      <c r="C281" s="150" t="s">
        <v>436</v>
      </c>
      <c r="D281" s="150" t="s">
        <v>170</v>
      </c>
      <c r="E281" s="151" t="s">
        <v>1113</v>
      </c>
      <c r="F281" s="152" t="s">
        <v>1114</v>
      </c>
      <c r="G281" s="153" t="s">
        <v>488</v>
      </c>
      <c r="H281" s="154">
        <v>1061.4770000000001</v>
      </c>
      <c r="I281" s="155"/>
      <c r="J281" s="156">
        <f>ROUND(I281*H281,2)</f>
        <v>0</v>
      </c>
      <c r="K281" s="152" t="s">
        <v>187</v>
      </c>
      <c r="L281" s="34"/>
      <c r="M281" s="157" t="s">
        <v>1</v>
      </c>
      <c r="N281" s="158" t="s">
        <v>40</v>
      </c>
      <c r="O281" s="59"/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108</v>
      </c>
      <c r="AT281" s="161" t="s">
        <v>170</v>
      </c>
      <c r="AU281" s="161" t="s">
        <v>84</v>
      </c>
      <c r="AY281" s="18" t="s">
        <v>168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8" t="s">
        <v>82</v>
      </c>
      <c r="BK281" s="162">
        <f>ROUND(I281*H281,2)</f>
        <v>0</v>
      </c>
      <c r="BL281" s="18" t="s">
        <v>108</v>
      </c>
      <c r="BM281" s="161" t="s">
        <v>2650</v>
      </c>
    </row>
    <row r="282" spans="1:65" s="2" customFormat="1" ht="29.25">
      <c r="A282" s="33"/>
      <c r="B282" s="34"/>
      <c r="C282" s="33"/>
      <c r="D282" s="163" t="s">
        <v>175</v>
      </c>
      <c r="E282" s="33"/>
      <c r="F282" s="164" t="s">
        <v>1116</v>
      </c>
      <c r="G282" s="33"/>
      <c r="H282" s="33"/>
      <c r="I282" s="165"/>
      <c r="J282" s="33"/>
      <c r="K282" s="33"/>
      <c r="L282" s="34"/>
      <c r="M282" s="166"/>
      <c r="N282" s="167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175</v>
      </c>
      <c r="AU282" s="18" t="s">
        <v>84</v>
      </c>
    </row>
    <row r="283" spans="1:65" s="14" customFormat="1" ht="22.5">
      <c r="B283" s="176"/>
      <c r="D283" s="163" t="s">
        <v>179</v>
      </c>
      <c r="E283" s="177" t="s">
        <v>1</v>
      </c>
      <c r="F283" s="178" t="s">
        <v>2651</v>
      </c>
      <c r="H283" s="179">
        <v>362.28</v>
      </c>
      <c r="I283" s="180"/>
      <c r="L283" s="176"/>
      <c r="M283" s="181"/>
      <c r="N283" s="182"/>
      <c r="O283" s="182"/>
      <c r="P283" s="182"/>
      <c r="Q283" s="182"/>
      <c r="R283" s="182"/>
      <c r="S283" s="182"/>
      <c r="T283" s="183"/>
      <c r="AT283" s="177" t="s">
        <v>179</v>
      </c>
      <c r="AU283" s="177" t="s">
        <v>84</v>
      </c>
      <c r="AV283" s="14" t="s">
        <v>84</v>
      </c>
      <c r="AW283" s="14" t="s">
        <v>31</v>
      </c>
      <c r="AX283" s="14" t="s">
        <v>75</v>
      </c>
      <c r="AY283" s="177" t="s">
        <v>168</v>
      </c>
    </row>
    <row r="284" spans="1:65" s="14" customFormat="1" ht="33.75">
      <c r="B284" s="176"/>
      <c r="D284" s="163" t="s">
        <v>179</v>
      </c>
      <c r="E284" s="177" t="s">
        <v>1</v>
      </c>
      <c r="F284" s="178" t="s">
        <v>2652</v>
      </c>
      <c r="H284" s="179">
        <v>133.97999999999999</v>
      </c>
      <c r="I284" s="180"/>
      <c r="L284" s="176"/>
      <c r="M284" s="181"/>
      <c r="N284" s="182"/>
      <c r="O284" s="182"/>
      <c r="P284" s="182"/>
      <c r="Q284" s="182"/>
      <c r="R284" s="182"/>
      <c r="S284" s="182"/>
      <c r="T284" s="183"/>
      <c r="AT284" s="177" t="s">
        <v>179</v>
      </c>
      <c r="AU284" s="177" t="s">
        <v>84</v>
      </c>
      <c r="AV284" s="14" t="s">
        <v>84</v>
      </c>
      <c r="AW284" s="14" t="s">
        <v>31</v>
      </c>
      <c r="AX284" s="14" t="s">
        <v>75</v>
      </c>
      <c r="AY284" s="177" t="s">
        <v>168</v>
      </c>
    </row>
    <row r="285" spans="1:65" s="14" customFormat="1" ht="33.75">
      <c r="B285" s="176"/>
      <c r="D285" s="163" t="s">
        <v>179</v>
      </c>
      <c r="E285" s="177" t="s">
        <v>1</v>
      </c>
      <c r="F285" s="178" t="s">
        <v>2653</v>
      </c>
      <c r="H285" s="179">
        <v>131.74700000000001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7" t="s">
        <v>179</v>
      </c>
      <c r="AU285" s="177" t="s">
        <v>84</v>
      </c>
      <c r="AV285" s="14" t="s">
        <v>84</v>
      </c>
      <c r="AW285" s="14" t="s">
        <v>31</v>
      </c>
      <c r="AX285" s="14" t="s">
        <v>75</v>
      </c>
      <c r="AY285" s="177" t="s">
        <v>168</v>
      </c>
    </row>
    <row r="286" spans="1:65" s="14" customFormat="1" ht="33.75">
      <c r="B286" s="176"/>
      <c r="D286" s="163" t="s">
        <v>179</v>
      </c>
      <c r="E286" s="177" t="s">
        <v>1</v>
      </c>
      <c r="F286" s="178" t="s">
        <v>2654</v>
      </c>
      <c r="H286" s="179">
        <v>226.815</v>
      </c>
      <c r="I286" s="180"/>
      <c r="L286" s="176"/>
      <c r="M286" s="181"/>
      <c r="N286" s="182"/>
      <c r="O286" s="182"/>
      <c r="P286" s="182"/>
      <c r="Q286" s="182"/>
      <c r="R286" s="182"/>
      <c r="S286" s="182"/>
      <c r="T286" s="183"/>
      <c r="AT286" s="177" t="s">
        <v>179</v>
      </c>
      <c r="AU286" s="177" t="s">
        <v>84</v>
      </c>
      <c r="AV286" s="14" t="s">
        <v>84</v>
      </c>
      <c r="AW286" s="14" t="s">
        <v>31</v>
      </c>
      <c r="AX286" s="14" t="s">
        <v>75</v>
      </c>
      <c r="AY286" s="177" t="s">
        <v>168</v>
      </c>
    </row>
    <row r="287" spans="1:65" s="14" customFormat="1" ht="22.5">
      <c r="B287" s="176"/>
      <c r="D287" s="163" t="s">
        <v>179</v>
      </c>
      <c r="E287" s="177" t="s">
        <v>1</v>
      </c>
      <c r="F287" s="178" t="s">
        <v>2655</v>
      </c>
      <c r="H287" s="179">
        <v>206.655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7" t="s">
        <v>179</v>
      </c>
      <c r="AU287" s="177" t="s">
        <v>84</v>
      </c>
      <c r="AV287" s="14" t="s">
        <v>84</v>
      </c>
      <c r="AW287" s="14" t="s">
        <v>31</v>
      </c>
      <c r="AX287" s="14" t="s">
        <v>75</v>
      </c>
      <c r="AY287" s="177" t="s">
        <v>168</v>
      </c>
    </row>
    <row r="288" spans="1:65" s="15" customFormat="1">
      <c r="B288" s="184"/>
      <c r="D288" s="163" t="s">
        <v>179</v>
      </c>
      <c r="E288" s="185" t="s">
        <v>1</v>
      </c>
      <c r="F288" s="186" t="s">
        <v>184</v>
      </c>
      <c r="H288" s="187">
        <v>1061.4770000000001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5" t="s">
        <v>179</v>
      </c>
      <c r="AU288" s="185" t="s">
        <v>84</v>
      </c>
      <c r="AV288" s="15" t="s">
        <v>108</v>
      </c>
      <c r="AW288" s="15" t="s">
        <v>31</v>
      </c>
      <c r="AX288" s="15" t="s">
        <v>82</v>
      </c>
      <c r="AY288" s="185" t="s">
        <v>168</v>
      </c>
    </row>
    <row r="289" spans="1:65" s="2" customFormat="1" ht="21.75" customHeight="1">
      <c r="A289" s="33"/>
      <c r="B289" s="149"/>
      <c r="C289" s="150" t="s">
        <v>446</v>
      </c>
      <c r="D289" s="150" t="s">
        <v>170</v>
      </c>
      <c r="E289" s="151" t="s">
        <v>1121</v>
      </c>
      <c r="F289" s="152" t="s">
        <v>1122</v>
      </c>
      <c r="G289" s="153" t="s">
        <v>488</v>
      </c>
      <c r="H289" s="154">
        <v>15.930999999999999</v>
      </c>
      <c r="I289" s="155"/>
      <c r="J289" s="156">
        <f>ROUND(I289*H289,2)</f>
        <v>0</v>
      </c>
      <c r="K289" s="152" t="s">
        <v>187</v>
      </c>
      <c r="L289" s="34"/>
      <c r="M289" s="157" t="s">
        <v>1</v>
      </c>
      <c r="N289" s="158" t="s">
        <v>40</v>
      </c>
      <c r="O289" s="59"/>
      <c r="P289" s="159">
        <f>O289*H289</f>
        <v>0</v>
      </c>
      <c r="Q289" s="159">
        <v>0</v>
      </c>
      <c r="R289" s="159">
        <f>Q289*H289</f>
        <v>0</v>
      </c>
      <c r="S289" s="159">
        <v>0</v>
      </c>
      <c r="T289" s="16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108</v>
      </c>
      <c r="AT289" s="161" t="s">
        <v>170</v>
      </c>
      <c r="AU289" s="161" t="s">
        <v>84</v>
      </c>
      <c r="AY289" s="18" t="s">
        <v>168</v>
      </c>
      <c r="BE289" s="162">
        <f>IF(N289="základní",J289,0)</f>
        <v>0</v>
      </c>
      <c r="BF289" s="162">
        <f>IF(N289="snížená",J289,0)</f>
        <v>0</v>
      </c>
      <c r="BG289" s="162">
        <f>IF(N289="zákl. přenesená",J289,0)</f>
        <v>0</v>
      </c>
      <c r="BH289" s="162">
        <f>IF(N289="sníž. přenesená",J289,0)</f>
        <v>0</v>
      </c>
      <c r="BI289" s="162">
        <f>IF(N289="nulová",J289,0)</f>
        <v>0</v>
      </c>
      <c r="BJ289" s="18" t="s">
        <v>82</v>
      </c>
      <c r="BK289" s="162">
        <f>ROUND(I289*H289,2)</f>
        <v>0</v>
      </c>
      <c r="BL289" s="18" t="s">
        <v>108</v>
      </c>
      <c r="BM289" s="161" t="s">
        <v>2656</v>
      </c>
    </row>
    <row r="290" spans="1:65" s="2" customFormat="1" ht="19.5">
      <c r="A290" s="33"/>
      <c r="B290" s="34"/>
      <c r="C290" s="33"/>
      <c r="D290" s="163" t="s">
        <v>175</v>
      </c>
      <c r="E290" s="33"/>
      <c r="F290" s="164" t="s">
        <v>1124</v>
      </c>
      <c r="G290" s="33"/>
      <c r="H290" s="33"/>
      <c r="I290" s="165"/>
      <c r="J290" s="33"/>
      <c r="K290" s="33"/>
      <c r="L290" s="34"/>
      <c r="M290" s="166"/>
      <c r="N290" s="167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175</v>
      </c>
      <c r="AU290" s="18" t="s">
        <v>84</v>
      </c>
    </row>
    <row r="291" spans="1:65" s="14" customFormat="1">
      <c r="B291" s="176"/>
      <c r="D291" s="163" t="s">
        <v>179</v>
      </c>
      <c r="E291" s="177" t="s">
        <v>1</v>
      </c>
      <c r="F291" s="178" t="s">
        <v>2657</v>
      </c>
      <c r="H291" s="179">
        <v>2.12</v>
      </c>
      <c r="I291" s="180"/>
      <c r="L291" s="176"/>
      <c r="M291" s="181"/>
      <c r="N291" s="182"/>
      <c r="O291" s="182"/>
      <c r="P291" s="182"/>
      <c r="Q291" s="182"/>
      <c r="R291" s="182"/>
      <c r="S291" s="182"/>
      <c r="T291" s="183"/>
      <c r="AT291" s="177" t="s">
        <v>179</v>
      </c>
      <c r="AU291" s="177" t="s">
        <v>84</v>
      </c>
      <c r="AV291" s="14" t="s">
        <v>84</v>
      </c>
      <c r="AW291" s="14" t="s">
        <v>31</v>
      </c>
      <c r="AX291" s="14" t="s">
        <v>75</v>
      </c>
      <c r="AY291" s="177" t="s">
        <v>168</v>
      </c>
    </row>
    <row r="292" spans="1:65" s="14" customFormat="1">
      <c r="B292" s="176"/>
      <c r="D292" s="163" t="s">
        <v>179</v>
      </c>
      <c r="E292" s="177" t="s">
        <v>1</v>
      </c>
      <c r="F292" s="178" t="s">
        <v>2658</v>
      </c>
      <c r="H292" s="179">
        <v>4.9459999999999997</v>
      </c>
      <c r="I292" s="180"/>
      <c r="L292" s="176"/>
      <c r="M292" s="181"/>
      <c r="N292" s="182"/>
      <c r="O292" s="182"/>
      <c r="P292" s="182"/>
      <c r="Q292" s="182"/>
      <c r="R292" s="182"/>
      <c r="S292" s="182"/>
      <c r="T292" s="183"/>
      <c r="AT292" s="177" t="s">
        <v>179</v>
      </c>
      <c r="AU292" s="177" t="s">
        <v>84</v>
      </c>
      <c r="AV292" s="14" t="s">
        <v>84</v>
      </c>
      <c r="AW292" s="14" t="s">
        <v>31</v>
      </c>
      <c r="AX292" s="14" t="s">
        <v>75</v>
      </c>
      <c r="AY292" s="177" t="s">
        <v>168</v>
      </c>
    </row>
    <row r="293" spans="1:65" s="14" customFormat="1" ht="22.5">
      <c r="B293" s="176"/>
      <c r="D293" s="163" t="s">
        <v>179</v>
      </c>
      <c r="E293" s="177" t="s">
        <v>1</v>
      </c>
      <c r="F293" s="178" t="s">
        <v>2659</v>
      </c>
      <c r="H293" s="179">
        <v>1.0920000000000001</v>
      </c>
      <c r="I293" s="180"/>
      <c r="L293" s="176"/>
      <c r="M293" s="181"/>
      <c r="N293" s="182"/>
      <c r="O293" s="182"/>
      <c r="P293" s="182"/>
      <c r="Q293" s="182"/>
      <c r="R293" s="182"/>
      <c r="S293" s="182"/>
      <c r="T293" s="183"/>
      <c r="AT293" s="177" t="s">
        <v>179</v>
      </c>
      <c r="AU293" s="177" t="s">
        <v>84</v>
      </c>
      <c r="AV293" s="14" t="s">
        <v>84</v>
      </c>
      <c r="AW293" s="14" t="s">
        <v>31</v>
      </c>
      <c r="AX293" s="14" t="s">
        <v>75</v>
      </c>
      <c r="AY293" s="177" t="s">
        <v>168</v>
      </c>
    </row>
    <row r="294" spans="1:65" s="14" customFormat="1" ht="22.5">
      <c r="B294" s="176"/>
      <c r="D294" s="163" t="s">
        <v>179</v>
      </c>
      <c r="E294" s="177" t="s">
        <v>1</v>
      </c>
      <c r="F294" s="178" t="s">
        <v>2660</v>
      </c>
      <c r="H294" s="179">
        <v>1.347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179</v>
      </c>
      <c r="AU294" s="177" t="s">
        <v>84</v>
      </c>
      <c r="AV294" s="14" t="s">
        <v>84</v>
      </c>
      <c r="AW294" s="14" t="s">
        <v>31</v>
      </c>
      <c r="AX294" s="14" t="s">
        <v>75</v>
      </c>
      <c r="AY294" s="177" t="s">
        <v>168</v>
      </c>
    </row>
    <row r="295" spans="1:65" s="14" customFormat="1" ht="22.5">
      <c r="B295" s="176"/>
      <c r="D295" s="163" t="s">
        <v>179</v>
      </c>
      <c r="E295" s="177" t="s">
        <v>1</v>
      </c>
      <c r="F295" s="178" t="s">
        <v>2661</v>
      </c>
      <c r="H295" s="179">
        <v>1.131</v>
      </c>
      <c r="I295" s="180"/>
      <c r="L295" s="176"/>
      <c r="M295" s="181"/>
      <c r="N295" s="182"/>
      <c r="O295" s="182"/>
      <c r="P295" s="182"/>
      <c r="Q295" s="182"/>
      <c r="R295" s="182"/>
      <c r="S295" s="182"/>
      <c r="T295" s="183"/>
      <c r="AT295" s="177" t="s">
        <v>179</v>
      </c>
      <c r="AU295" s="177" t="s">
        <v>84</v>
      </c>
      <c r="AV295" s="14" t="s">
        <v>84</v>
      </c>
      <c r="AW295" s="14" t="s">
        <v>31</v>
      </c>
      <c r="AX295" s="14" t="s">
        <v>75</v>
      </c>
      <c r="AY295" s="177" t="s">
        <v>168</v>
      </c>
    </row>
    <row r="296" spans="1:65" s="14" customFormat="1" ht="22.5">
      <c r="B296" s="176"/>
      <c r="D296" s="163" t="s">
        <v>179</v>
      </c>
      <c r="E296" s="177" t="s">
        <v>1</v>
      </c>
      <c r="F296" s="178" t="s">
        <v>2662</v>
      </c>
      <c r="H296" s="179">
        <v>4.9459999999999997</v>
      </c>
      <c r="I296" s="180"/>
      <c r="L296" s="176"/>
      <c r="M296" s="181"/>
      <c r="N296" s="182"/>
      <c r="O296" s="182"/>
      <c r="P296" s="182"/>
      <c r="Q296" s="182"/>
      <c r="R296" s="182"/>
      <c r="S296" s="182"/>
      <c r="T296" s="183"/>
      <c r="AT296" s="177" t="s">
        <v>179</v>
      </c>
      <c r="AU296" s="177" t="s">
        <v>84</v>
      </c>
      <c r="AV296" s="14" t="s">
        <v>84</v>
      </c>
      <c r="AW296" s="14" t="s">
        <v>31</v>
      </c>
      <c r="AX296" s="14" t="s">
        <v>75</v>
      </c>
      <c r="AY296" s="177" t="s">
        <v>168</v>
      </c>
    </row>
    <row r="297" spans="1:65" s="14" customFormat="1" ht="22.5">
      <c r="B297" s="176"/>
      <c r="D297" s="163" t="s">
        <v>179</v>
      </c>
      <c r="E297" s="177" t="s">
        <v>1</v>
      </c>
      <c r="F297" s="178" t="s">
        <v>2663</v>
      </c>
      <c r="H297" s="179">
        <v>0.34899999999999998</v>
      </c>
      <c r="I297" s="180"/>
      <c r="L297" s="176"/>
      <c r="M297" s="181"/>
      <c r="N297" s="182"/>
      <c r="O297" s="182"/>
      <c r="P297" s="182"/>
      <c r="Q297" s="182"/>
      <c r="R297" s="182"/>
      <c r="S297" s="182"/>
      <c r="T297" s="183"/>
      <c r="AT297" s="177" t="s">
        <v>179</v>
      </c>
      <c r="AU297" s="177" t="s">
        <v>84</v>
      </c>
      <c r="AV297" s="14" t="s">
        <v>84</v>
      </c>
      <c r="AW297" s="14" t="s">
        <v>31</v>
      </c>
      <c r="AX297" s="14" t="s">
        <v>75</v>
      </c>
      <c r="AY297" s="177" t="s">
        <v>168</v>
      </c>
    </row>
    <row r="298" spans="1:65" s="15" customFormat="1">
      <c r="B298" s="184"/>
      <c r="D298" s="163" t="s">
        <v>179</v>
      </c>
      <c r="E298" s="185" t="s">
        <v>1</v>
      </c>
      <c r="F298" s="186" t="s">
        <v>184</v>
      </c>
      <c r="H298" s="187">
        <v>15.930999999999999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5" t="s">
        <v>179</v>
      </c>
      <c r="AU298" s="185" t="s">
        <v>84</v>
      </c>
      <c r="AV298" s="15" t="s">
        <v>108</v>
      </c>
      <c r="AW298" s="15" t="s">
        <v>31</v>
      </c>
      <c r="AX298" s="15" t="s">
        <v>82</v>
      </c>
      <c r="AY298" s="185" t="s">
        <v>168</v>
      </c>
    </row>
    <row r="299" spans="1:65" s="2" customFormat="1" ht="24.2" customHeight="1">
      <c r="A299" s="33"/>
      <c r="B299" s="149"/>
      <c r="C299" s="150" t="s">
        <v>452</v>
      </c>
      <c r="D299" s="150" t="s">
        <v>170</v>
      </c>
      <c r="E299" s="151" t="s">
        <v>1136</v>
      </c>
      <c r="F299" s="152" t="s">
        <v>1137</v>
      </c>
      <c r="G299" s="153" t="s">
        <v>488</v>
      </c>
      <c r="H299" s="154">
        <v>8.4789999999999992</v>
      </c>
      <c r="I299" s="155"/>
      <c r="J299" s="156">
        <f>ROUND(I299*H299,2)</f>
        <v>0</v>
      </c>
      <c r="K299" s="152" t="s">
        <v>187</v>
      </c>
      <c r="L299" s="34"/>
      <c r="M299" s="157" t="s">
        <v>1</v>
      </c>
      <c r="N299" s="158" t="s">
        <v>40</v>
      </c>
      <c r="O299" s="59"/>
      <c r="P299" s="159">
        <f>O299*H299</f>
        <v>0</v>
      </c>
      <c r="Q299" s="159">
        <v>0</v>
      </c>
      <c r="R299" s="159">
        <f>Q299*H299</f>
        <v>0</v>
      </c>
      <c r="S299" s="159">
        <v>0</v>
      </c>
      <c r="T299" s="16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1" t="s">
        <v>108</v>
      </c>
      <c r="AT299" s="161" t="s">
        <v>170</v>
      </c>
      <c r="AU299" s="161" t="s">
        <v>84</v>
      </c>
      <c r="AY299" s="18" t="s">
        <v>168</v>
      </c>
      <c r="BE299" s="162">
        <f>IF(N299="základní",J299,0)</f>
        <v>0</v>
      </c>
      <c r="BF299" s="162">
        <f>IF(N299="snížená",J299,0)</f>
        <v>0</v>
      </c>
      <c r="BG299" s="162">
        <f>IF(N299="zákl. přenesená",J299,0)</f>
        <v>0</v>
      </c>
      <c r="BH299" s="162">
        <f>IF(N299="sníž. přenesená",J299,0)</f>
        <v>0</v>
      </c>
      <c r="BI299" s="162">
        <f>IF(N299="nulová",J299,0)</f>
        <v>0</v>
      </c>
      <c r="BJ299" s="18" t="s">
        <v>82</v>
      </c>
      <c r="BK299" s="162">
        <f>ROUND(I299*H299,2)</f>
        <v>0</v>
      </c>
      <c r="BL299" s="18" t="s">
        <v>108</v>
      </c>
      <c r="BM299" s="161" t="s">
        <v>2664</v>
      </c>
    </row>
    <row r="300" spans="1:65" s="2" customFormat="1" ht="29.25">
      <c r="A300" s="33"/>
      <c r="B300" s="34"/>
      <c r="C300" s="33"/>
      <c r="D300" s="163" t="s">
        <v>175</v>
      </c>
      <c r="E300" s="33"/>
      <c r="F300" s="164" t="s">
        <v>1116</v>
      </c>
      <c r="G300" s="33"/>
      <c r="H300" s="33"/>
      <c r="I300" s="165"/>
      <c r="J300" s="33"/>
      <c r="K300" s="33"/>
      <c r="L300" s="34"/>
      <c r="M300" s="166"/>
      <c r="N300" s="167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175</v>
      </c>
      <c r="AU300" s="18" t="s">
        <v>84</v>
      </c>
    </row>
    <row r="301" spans="1:65" s="14" customFormat="1" ht="22.5">
      <c r="B301" s="176"/>
      <c r="D301" s="163" t="s">
        <v>179</v>
      </c>
      <c r="E301" s="177" t="s">
        <v>1</v>
      </c>
      <c r="F301" s="178" t="s">
        <v>2665</v>
      </c>
      <c r="H301" s="179">
        <v>8.4789999999999992</v>
      </c>
      <c r="I301" s="180"/>
      <c r="L301" s="176"/>
      <c r="M301" s="181"/>
      <c r="N301" s="182"/>
      <c r="O301" s="182"/>
      <c r="P301" s="182"/>
      <c r="Q301" s="182"/>
      <c r="R301" s="182"/>
      <c r="S301" s="182"/>
      <c r="T301" s="183"/>
      <c r="AT301" s="177" t="s">
        <v>179</v>
      </c>
      <c r="AU301" s="177" t="s">
        <v>84</v>
      </c>
      <c r="AV301" s="14" t="s">
        <v>84</v>
      </c>
      <c r="AW301" s="14" t="s">
        <v>31</v>
      </c>
      <c r="AX301" s="14" t="s">
        <v>82</v>
      </c>
      <c r="AY301" s="177" t="s">
        <v>168</v>
      </c>
    </row>
    <row r="302" spans="1:65" s="2" customFormat="1" ht="24.2" customHeight="1">
      <c r="A302" s="33"/>
      <c r="B302" s="149"/>
      <c r="C302" s="150" t="s">
        <v>459</v>
      </c>
      <c r="D302" s="150" t="s">
        <v>170</v>
      </c>
      <c r="E302" s="151" t="s">
        <v>1147</v>
      </c>
      <c r="F302" s="152" t="s">
        <v>1148</v>
      </c>
      <c r="G302" s="153" t="s">
        <v>488</v>
      </c>
      <c r="H302" s="154">
        <v>93.875</v>
      </c>
      <c r="I302" s="155"/>
      <c r="J302" s="156">
        <f>ROUND(I302*H302,2)</f>
        <v>0</v>
      </c>
      <c r="K302" s="152" t="s">
        <v>187</v>
      </c>
      <c r="L302" s="34"/>
      <c r="M302" s="157" t="s">
        <v>1</v>
      </c>
      <c r="N302" s="158" t="s">
        <v>40</v>
      </c>
      <c r="O302" s="59"/>
      <c r="P302" s="159">
        <f>O302*H302</f>
        <v>0</v>
      </c>
      <c r="Q302" s="159">
        <v>0</v>
      </c>
      <c r="R302" s="159">
        <f>Q302*H302</f>
        <v>0</v>
      </c>
      <c r="S302" s="159">
        <v>0</v>
      </c>
      <c r="T302" s="16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1" t="s">
        <v>108</v>
      </c>
      <c r="AT302" s="161" t="s">
        <v>170</v>
      </c>
      <c r="AU302" s="161" t="s">
        <v>84</v>
      </c>
      <c r="AY302" s="18" t="s">
        <v>168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8" t="s">
        <v>82</v>
      </c>
      <c r="BK302" s="162">
        <f>ROUND(I302*H302,2)</f>
        <v>0</v>
      </c>
      <c r="BL302" s="18" t="s">
        <v>108</v>
      </c>
      <c r="BM302" s="161" t="s">
        <v>2666</v>
      </c>
    </row>
    <row r="303" spans="1:65" s="2" customFormat="1">
      <c r="A303" s="33"/>
      <c r="B303" s="34"/>
      <c r="C303" s="33"/>
      <c r="D303" s="163" t="s">
        <v>175</v>
      </c>
      <c r="E303" s="33"/>
      <c r="F303" s="164" t="s">
        <v>1150</v>
      </c>
      <c r="G303" s="33"/>
      <c r="H303" s="33"/>
      <c r="I303" s="165"/>
      <c r="J303" s="33"/>
      <c r="K303" s="33"/>
      <c r="L303" s="34"/>
      <c r="M303" s="166"/>
      <c r="N303" s="167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175</v>
      </c>
      <c r="AU303" s="18" t="s">
        <v>84</v>
      </c>
    </row>
    <row r="304" spans="1:65" s="14" customFormat="1">
      <c r="B304" s="176"/>
      <c r="D304" s="163" t="s">
        <v>179</v>
      </c>
      <c r="E304" s="177" t="s">
        <v>1</v>
      </c>
      <c r="F304" s="178" t="s">
        <v>2667</v>
      </c>
      <c r="H304" s="179">
        <v>93.875</v>
      </c>
      <c r="I304" s="180"/>
      <c r="L304" s="176"/>
      <c r="M304" s="181"/>
      <c r="N304" s="182"/>
      <c r="O304" s="182"/>
      <c r="P304" s="182"/>
      <c r="Q304" s="182"/>
      <c r="R304" s="182"/>
      <c r="S304" s="182"/>
      <c r="T304" s="183"/>
      <c r="AT304" s="177" t="s">
        <v>179</v>
      </c>
      <c r="AU304" s="177" t="s">
        <v>84</v>
      </c>
      <c r="AV304" s="14" t="s">
        <v>84</v>
      </c>
      <c r="AW304" s="14" t="s">
        <v>31</v>
      </c>
      <c r="AX304" s="14" t="s">
        <v>82</v>
      </c>
      <c r="AY304" s="177" t="s">
        <v>168</v>
      </c>
    </row>
    <row r="305" spans="1:65" s="2" customFormat="1" ht="37.9" customHeight="1">
      <c r="A305" s="33"/>
      <c r="B305" s="149"/>
      <c r="C305" s="150" t="s">
        <v>465</v>
      </c>
      <c r="D305" s="150" t="s">
        <v>170</v>
      </c>
      <c r="E305" s="151" t="s">
        <v>1153</v>
      </c>
      <c r="F305" s="152" t="s">
        <v>1543</v>
      </c>
      <c r="G305" s="153" t="s">
        <v>488</v>
      </c>
      <c r="H305" s="154">
        <v>2.2330000000000001</v>
      </c>
      <c r="I305" s="155"/>
      <c r="J305" s="156">
        <f>ROUND(I305*H305,2)</f>
        <v>0</v>
      </c>
      <c r="K305" s="152" t="s">
        <v>187</v>
      </c>
      <c r="L305" s="34"/>
      <c r="M305" s="157" t="s">
        <v>1</v>
      </c>
      <c r="N305" s="158" t="s">
        <v>40</v>
      </c>
      <c r="O305" s="59"/>
      <c r="P305" s="159">
        <f>O305*H305</f>
        <v>0</v>
      </c>
      <c r="Q305" s="159">
        <v>0</v>
      </c>
      <c r="R305" s="159">
        <f>Q305*H305</f>
        <v>0</v>
      </c>
      <c r="S305" s="159">
        <v>0</v>
      </c>
      <c r="T305" s="160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1" t="s">
        <v>108</v>
      </c>
      <c r="AT305" s="161" t="s">
        <v>170</v>
      </c>
      <c r="AU305" s="161" t="s">
        <v>84</v>
      </c>
      <c r="AY305" s="18" t="s">
        <v>168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8" t="s">
        <v>82</v>
      </c>
      <c r="BK305" s="162">
        <f>ROUND(I305*H305,2)</f>
        <v>0</v>
      </c>
      <c r="BL305" s="18" t="s">
        <v>108</v>
      </c>
      <c r="BM305" s="161" t="s">
        <v>2668</v>
      </c>
    </row>
    <row r="306" spans="1:65" s="2" customFormat="1" ht="29.25">
      <c r="A306" s="33"/>
      <c r="B306" s="34"/>
      <c r="C306" s="33"/>
      <c r="D306" s="163" t="s">
        <v>175</v>
      </c>
      <c r="E306" s="33"/>
      <c r="F306" s="164" t="s">
        <v>1156</v>
      </c>
      <c r="G306" s="33"/>
      <c r="H306" s="33"/>
      <c r="I306" s="165"/>
      <c r="J306" s="33"/>
      <c r="K306" s="33"/>
      <c r="L306" s="34"/>
      <c r="M306" s="166"/>
      <c r="N306" s="167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175</v>
      </c>
      <c r="AU306" s="18" t="s">
        <v>84</v>
      </c>
    </row>
    <row r="307" spans="1:65" s="14" customFormat="1" ht="22.5">
      <c r="B307" s="176"/>
      <c r="D307" s="163" t="s">
        <v>179</v>
      </c>
      <c r="E307" s="177" t="s">
        <v>1</v>
      </c>
      <c r="F307" s="178" t="s">
        <v>2669</v>
      </c>
      <c r="H307" s="179">
        <v>2.2330000000000001</v>
      </c>
      <c r="I307" s="180"/>
      <c r="L307" s="176"/>
      <c r="M307" s="181"/>
      <c r="N307" s="182"/>
      <c r="O307" s="182"/>
      <c r="P307" s="182"/>
      <c r="Q307" s="182"/>
      <c r="R307" s="182"/>
      <c r="S307" s="182"/>
      <c r="T307" s="183"/>
      <c r="AT307" s="177" t="s">
        <v>179</v>
      </c>
      <c r="AU307" s="177" t="s">
        <v>84</v>
      </c>
      <c r="AV307" s="14" t="s">
        <v>84</v>
      </c>
      <c r="AW307" s="14" t="s">
        <v>31</v>
      </c>
      <c r="AX307" s="14" t="s">
        <v>82</v>
      </c>
      <c r="AY307" s="177" t="s">
        <v>168</v>
      </c>
    </row>
    <row r="308" spans="1:65" s="2" customFormat="1" ht="44.25" customHeight="1">
      <c r="A308" s="33"/>
      <c r="B308" s="149"/>
      <c r="C308" s="150" t="s">
        <v>470</v>
      </c>
      <c r="D308" s="150" t="s">
        <v>170</v>
      </c>
      <c r="E308" s="151" t="s">
        <v>1159</v>
      </c>
      <c r="F308" s="152" t="s">
        <v>1160</v>
      </c>
      <c r="G308" s="153" t="s">
        <v>488</v>
      </c>
      <c r="H308" s="154">
        <v>38.898000000000003</v>
      </c>
      <c r="I308" s="155"/>
      <c r="J308" s="156">
        <f>ROUND(I308*H308,2)</f>
        <v>0</v>
      </c>
      <c r="K308" s="152" t="s">
        <v>187</v>
      </c>
      <c r="L308" s="34"/>
      <c r="M308" s="157" t="s">
        <v>1</v>
      </c>
      <c r="N308" s="158" t="s">
        <v>40</v>
      </c>
      <c r="O308" s="59"/>
      <c r="P308" s="159">
        <f>O308*H308</f>
        <v>0</v>
      </c>
      <c r="Q308" s="159">
        <v>0</v>
      </c>
      <c r="R308" s="159">
        <f>Q308*H308</f>
        <v>0</v>
      </c>
      <c r="S308" s="159">
        <v>0</v>
      </c>
      <c r="T308" s="160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1" t="s">
        <v>108</v>
      </c>
      <c r="AT308" s="161" t="s">
        <v>170</v>
      </c>
      <c r="AU308" s="161" t="s">
        <v>84</v>
      </c>
      <c r="AY308" s="18" t="s">
        <v>168</v>
      </c>
      <c r="BE308" s="162">
        <f>IF(N308="základní",J308,0)</f>
        <v>0</v>
      </c>
      <c r="BF308" s="162">
        <f>IF(N308="snížená",J308,0)</f>
        <v>0</v>
      </c>
      <c r="BG308" s="162">
        <f>IF(N308="zákl. přenesená",J308,0)</f>
        <v>0</v>
      </c>
      <c r="BH308" s="162">
        <f>IF(N308="sníž. přenesená",J308,0)</f>
        <v>0</v>
      </c>
      <c r="BI308" s="162">
        <f>IF(N308="nulová",J308,0)</f>
        <v>0</v>
      </c>
      <c r="BJ308" s="18" t="s">
        <v>82</v>
      </c>
      <c r="BK308" s="162">
        <f>ROUND(I308*H308,2)</f>
        <v>0</v>
      </c>
      <c r="BL308" s="18" t="s">
        <v>108</v>
      </c>
      <c r="BM308" s="161" t="s">
        <v>2670</v>
      </c>
    </row>
    <row r="309" spans="1:65" s="2" customFormat="1" ht="29.25">
      <c r="A309" s="33"/>
      <c r="B309" s="34"/>
      <c r="C309" s="33"/>
      <c r="D309" s="163" t="s">
        <v>175</v>
      </c>
      <c r="E309" s="33"/>
      <c r="F309" s="164" t="s">
        <v>1162</v>
      </c>
      <c r="G309" s="33"/>
      <c r="H309" s="33"/>
      <c r="I309" s="165"/>
      <c r="J309" s="33"/>
      <c r="K309" s="33"/>
      <c r="L309" s="34"/>
      <c r="M309" s="166"/>
      <c r="N309" s="167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175</v>
      </c>
      <c r="AU309" s="18" t="s">
        <v>84</v>
      </c>
    </row>
    <row r="310" spans="1:65" s="14" customFormat="1">
      <c r="B310" s="176"/>
      <c r="D310" s="163" t="s">
        <v>179</v>
      </c>
      <c r="E310" s="177" t="s">
        <v>1</v>
      </c>
      <c r="F310" s="178" t="s">
        <v>2649</v>
      </c>
      <c r="H310" s="179">
        <v>15.121</v>
      </c>
      <c r="I310" s="180"/>
      <c r="L310" s="176"/>
      <c r="M310" s="181"/>
      <c r="N310" s="182"/>
      <c r="O310" s="182"/>
      <c r="P310" s="182"/>
      <c r="Q310" s="182"/>
      <c r="R310" s="182"/>
      <c r="S310" s="182"/>
      <c r="T310" s="183"/>
      <c r="AT310" s="177" t="s">
        <v>179</v>
      </c>
      <c r="AU310" s="177" t="s">
        <v>84</v>
      </c>
      <c r="AV310" s="14" t="s">
        <v>84</v>
      </c>
      <c r="AW310" s="14" t="s">
        <v>31</v>
      </c>
      <c r="AX310" s="14" t="s">
        <v>75</v>
      </c>
      <c r="AY310" s="177" t="s">
        <v>168</v>
      </c>
    </row>
    <row r="311" spans="1:65" s="14" customFormat="1">
      <c r="B311" s="176"/>
      <c r="D311" s="163" t="s">
        <v>179</v>
      </c>
      <c r="E311" s="177" t="s">
        <v>1</v>
      </c>
      <c r="F311" s="178" t="s">
        <v>2671</v>
      </c>
      <c r="H311" s="179">
        <v>23.777000000000001</v>
      </c>
      <c r="I311" s="180"/>
      <c r="L311" s="176"/>
      <c r="M311" s="181"/>
      <c r="N311" s="182"/>
      <c r="O311" s="182"/>
      <c r="P311" s="182"/>
      <c r="Q311" s="182"/>
      <c r="R311" s="182"/>
      <c r="S311" s="182"/>
      <c r="T311" s="183"/>
      <c r="AT311" s="177" t="s">
        <v>179</v>
      </c>
      <c r="AU311" s="177" t="s">
        <v>84</v>
      </c>
      <c r="AV311" s="14" t="s">
        <v>84</v>
      </c>
      <c r="AW311" s="14" t="s">
        <v>31</v>
      </c>
      <c r="AX311" s="14" t="s">
        <v>75</v>
      </c>
      <c r="AY311" s="177" t="s">
        <v>168</v>
      </c>
    </row>
    <row r="312" spans="1:65" s="15" customFormat="1">
      <c r="B312" s="184"/>
      <c r="D312" s="163" t="s">
        <v>179</v>
      </c>
      <c r="E312" s="185" t="s">
        <v>1</v>
      </c>
      <c r="F312" s="186" t="s">
        <v>184</v>
      </c>
      <c r="H312" s="187">
        <v>38.898000000000003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179</v>
      </c>
      <c r="AU312" s="185" t="s">
        <v>84</v>
      </c>
      <c r="AV312" s="15" t="s">
        <v>108</v>
      </c>
      <c r="AW312" s="15" t="s">
        <v>31</v>
      </c>
      <c r="AX312" s="15" t="s">
        <v>82</v>
      </c>
      <c r="AY312" s="185" t="s">
        <v>168</v>
      </c>
    </row>
    <row r="313" spans="1:65" s="2" customFormat="1" ht="37.9" customHeight="1">
      <c r="A313" s="33"/>
      <c r="B313" s="149"/>
      <c r="C313" s="150" t="s">
        <v>485</v>
      </c>
      <c r="D313" s="150" t="s">
        <v>170</v>
      </c>
      <c r="E313" s="151" t="s">
        <v>1164</v>
      </c>
      <c r="F313" s="152" t="s">
        <v>1165</v>
      </c>
      <c r="G313" s="153" t="s">
        <v>488</v>
      </c>
      <c r="H313" s="154">
        <v>15.856</v>
      </c>
      <c r="I313" s="155"/>
      <c r="J313" s="156">
        <f>ROUND(I313*H313,2)</f>
        <v>0</v>
      </c>
      <c r="K313" s="152" t="s">
        <v>187</v>
      </c>
      <c r="L313" s="34"/>
      <c r="M313" s="157" t="s">
        <v>1</v>
      </c>
      <c r="N313" s="158" t="s">
        <v>40</v>
      </c>
      <c r="O313" s="59"/>
      <c r="P313" s="159">
        <f>O313*H313</f>
        <v>0</v>
      </c>
      <c r="Q313" s="159">
        <v>0</v>
      </c>
      <c r="R313" s="159">
        <f>Q313*H313</f>
        <v>0</v>
      </c>
      <c r="S313" s="159">
        <v>0</v>
      </c>
      <c r="T313" s="160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1" t="s">
        <v>108</v>
      </c>
      <c r="AT313" s="161" t="s">
        <v>170</v>
      </c>
      <c r="AU313" s="161" t="s">
        <v>84</v>
      </c>
      <c r="AY313" s="18" t="s">
        <v>168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8" t="s">
        <v>82</v>
      </c>
      <c r="BK313" s="162">
        <f>ROUND(I313*H313,2)</f>
        <v>0</v>
      </c>
      <c r="BL313" s="18" t="s">
        <v>108</v>
      </c>
      <c r="BM313" s="161" t="s">
        <v>2672</v>
      </c>
    </row>
    <row r="314" spans="1:65" s="2" customFormat="1" ht="29.25">
      <c r="A314" s="33"/>
      <c r="B314" s="34"/>
      <c r="C314" s="33"/>
      <c r="D314" s="163" t="s">
        <v>175</v>
      </c>
      <c r="E314" s="33"/>
      <c r="F314" s="164" t="s">
        <v>1167</v>
      </c>
      <c r="G314" s="33"/>
      <c r="H314" s="33"/>
      <c r="I314" s="165"/>
      <c r="J314" s="33"/>
      <c r="K314" s="33"/>
      <c r="L314" s="34"/>
      <c r="M314" s="166"/>
      <c r="N314" s="167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175</v>
      </c>
      <c r="AU314" s="18" t="s">
        <v>84</v>
      </c>
    </row>
    <row r="315" spans="1:65" s="14" customFormat="1">
      <c r="B315" s="176"/>
      <c r="D315" s="163" t="s">
        <v>179</v>
      </c>
      <c r="E315" s="177" t="s">
        <v>1</v>
      </c>
      <c r="F315" s="178" t="s">
        <v>2657</v>
      </c>
      <c r="H315" s="179">
        <v>2.12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77" t="s">
        <v>179</v>
      </c>
      <c r="AU315" s="177" t="s">
        <v>84</v>
      </c>
      <c r="AV315" s="14" t="s">
        <v>84</v>
      </c>
      <c r="AW315" s="14" t="s">
        <v>31</v>
      </c>
      <c r="AX315" s="14" t="s">
        <v>75</v>
      </c>
      <c r="AY315" s="177" t="s">
        <v>168</v>
      </c>
    </row>
    <row r="316" spans="1:65" s="14" customFormat="1">
      <c r="B316" s="176"/>
      <c r="D316" s="163" t="s">
        <v>179</v>
      </c>
      <c r="E316" s="177" t="s">
        <v>1</v>
      </c>
      <c r="F316" s="178" t="s">
        <v>2647</v>
      </c>
      <c r="H316" s="179">
        <v>13.736000000000001</v>
      </c>
      <c r="I316" s="180"/>
      <c r="L316" s="176"/>
      <c r="M316" s="181"/>
      <c r="N316" s="182"/>
      <c r="O316" s="182"/>
      <c r="P316" s="182"/>
      <c r="Q316" s="182"/>
      <c r="R316" s="182"/>
      <c r="S316" s="182"/>
      <c r="T316" s="183"/>
      <c r="AT316" s="177" t="s">
        <v>179</v>
      </c>
      <c r="AU316" s="177" t="s">
        <v>84</v>
      </c>
      <c r="AV316" s="14" t="s">
        <v>84</v>
      </c>
      <c r="AW316" s="14" t="s">
        <v>31</v>
      </c>
      <c r="AX316" s="14" t="s">
        <v>75</v>
      </c>
      <c r="AY316" s="177" t="s">
        <v>168</v>
      </c>
    </row>
    <row r="317" spans="1:65" s="15" customFormat="1">
      <c r="B317" s="184"/>
      <c r="D317" s="163" t="s">
        <v>179</v>
      </c>
      <c r="E317" s="185" t="s">
        <v>1</v>
      </c>
      <c r="F317" s="186" t="s">
        <v>184</v>
      </c>
      <c r="H317" s="187">
        <v>15.856000000000002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5" t="s">
        <v>179</v>
      </c>
      <c r="AU317" s="185" t="s">
        <v>84</v>
      </c>
      <c r="AV317" s="15" t="s">
        <v>108</v>
      </c>
      <c r="AW317" s="15" t="s">
        <v>31</v>
      </c>
      <c r="AX317" s="15" t="s">
        <v>82</v>
      </c>
      <c r="AY317" s="185" t="s">
        <v>168</v>
      </c>
    </row>
    <row r="318" spans="1:65" s="2" customFormat="1" ht="44.25" customHeight="1">
      <c r="A318" s="33"/>
      <c r="B318" s="149"/>
      <c r="C318" s="150" t="s">
        <v>493</v>
      </c>
      <c r="D318" s="150" t="s">
        <v>170</v>
      </c>
      <c r="E318" s="151" t="s">
        <v>1169</v>
      </c>
      <c r="F318" s="152" t="s">
        <v>490</v>
      </c>
      <c r="G318" s="153" t="s">
        <v>488</v>
      </c>
      <c r="H318" s="154">
        <v>33.084000000000003</v>
      </c>
      <c r="I318" s="155"/>
      <c r="J318" s="156">
        <f>ROUND(I318*H318,2)</f>
        <v>0</v>
      </c>
      <c r="K318" s="152" t="s">
        <v>187</v>
      </c>
      <c r="L318" s="34"/>
      <c r="M318" s="157" t="s">
        <v>1</v>
      </c>
      <c r="N318" s="158" t="s">
        <v>40</v>
      </c>
      <c r="O318" s="59"/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1" t="s">
        <v>108</v>
      </c>
      <c r="AT318" s="161" t="s">
        <v>170</v>
      </c>
      <c r="AU318" s="161" t="s">
        <v>84</v>
      </c>
      <c r="AY318" s="18" t="s">
        <v>168</v>
      </c>
      <c r="BE318" s="162">
        <f>IF(N318="základní",J318,0)</f>
        <v>0</v>
      </c>
      <c r="BF318" s="162">
        <f>IF(N318="snížená",J318,0)</f>
        <v>0</v>
      </c>
      <c r="BG318" s="162">
        <f>IF(N318="zákl. přenesená",J318,0)</f>
        <v>0</v>
      </c>
      <c r="BH318" s="162">
        <f>IF(N318="sníž. přenesená",J318,0)</f>
        <v>0</v>
      </c>
      <c r="BI318" s="162">
        <f>IF(N318="nulová",J318,0)</f>
        <v>0</v>
      </c>
      <c r="BJ318" s="18" t="s">
        <v>82</v>
      </c>
      <c r="BK318" s="162">
        <f>ROUND(I318*H318,2)</f>
        <v>0</v>
      </c>
      <c r="BL318" s="18" t="s">
        <v>108</v>
      </c>
      <c r="BM318" s="161" t="s">
        <v>2673</v>
      </c>
    </row>
    <row r="319" spans="1:65" s="2" customFormat="1" ht="29.25">
      <c r="A319" s="33"/>
      <c r="B319" s="34"/>
      <c r="C319" s="33"/>
      <c r="D319" s="163" t="s">
        <v>175</v>
      </c>
      <c r="E319" s="33"/>
      <c r="F319" s="164" t="s">
        <v>490</v>
      </c>
      <c r="G319" s="33"/>
      <c r="H319" s="33"/>
      <c r="I319" s="165"/>
      <c r="J319" s="33"/>
      <c r="K319" s="33"/>
      <c r="L319" s="34"/>
      <c r="M319" s="166"/>
      <c r="N319" s="167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175</v>
      </c>
      <c r="AU319" s="18" t="s">
        <v>84</v>
      </c>
    </row>
    <row r="320" spans="1:65" s="14" customFormat="1">
      <c r="B320" s="176"/>
      <c r="D320" s="163" t="s">
        <v>179</v>
      </c>
      <c r="E320" s="177" t="s">
        <v>1</v>
      </c>
      <c r="F320" s="178" t="s">
        <v>2674</v>
      </c>
      <c r="H320" s="179">
        <v>24.152000000000001</v>
      </c>
      <c r="I320" s="180"/>
      <c r="L320" s="176"/>
      <c r="M320" s="181"/>
      <c r="N320" s="182"/>
      <c r="O320" s="182"/>
      <c r="P320" s="182"/>
      <c r="Q320" s="182"/>
      <c r="R320" s="182"/>
      <c r="S320" s="182"/>
      <c r="T320" s="183"/>
      <c r="AT320" s="177" t="s">
        <v>179</v>
      </c>
      <c r="AU320" s="177" t="s">
        <v>84</v>
      </c>
      <c r="AV320" s="14" t="s">
        <v>84</v>
      </c>
      <c r="AW320" s="14" t="s">
        <v>31</v>
      </c>
      <c r="AX320" s="14" t="s">
        <v>75</v>
      </c>
      <c r="AY320" s="177" t="s">
        <v>168</v>
      </c>
    </row>
    <row r="321" spans="1:65" s="14" customFormat="1" ht="22.5">
      <c r="B321" s="176"/>
      <c r="D321" s="163" t="s">
        <v>179</v>
      </c>
      <c r="E321" s="177" t="s">
        <v>1</v>
      </c>
      <c r="F321" s="178" t="s">
        <v>2675</v>
      </c>
      <c r="H321" s="179">
        <v>8.9320000000000004</v>
      </c>
      <c r="I321" s="180"/>
      <c r="L321" s="176"/>
      <c r="M321" s="181"/>
      <c r="N321" s="182"/>
      <c r="O321" s="182"/>
      <c r="P321" s="182"/>
      <c r="Q321" s="182"/>
      <c r="R321" s="182"/>
      <c r="S321" s="182"/>
      <c r="T321" s="183"/>
      <c r="AT321" s="177" t="s">
        <v>179</v>
      </c>
      <c r="AU321" s="177" t="s">
        <v>84</v>
      </c>
      <c r="AV321" s="14" t="s">
        <v>84</v>
      </c>
      <c r="AW321" s="14" t="s">
        <v>31</v>
      </c>
      <c r="AX321" s="14" t="s">
        <v>75</v>
      </c>
      <c r="AY321" s="177" t="s">
        <v>168</v>
      </c>
    </row>
    <row r="322" spans="1:65" s="15" customFormat="1">
      <c r="B322" s="184"/>
      <c r="D322" s="163" t="s">
        <v>179</v>
      </c>
      <c r="E322" s="185" t="s">
        <v>1</v>
      </c>
      <c r="F322" s="186" t="s">
        <v>184</v>
      </c>
      <c r="H322" s="187">
        <v>33.084000000000003</v>
      </c>
      <c r="I322" s="188"/>
      <c r="L322" s="184"/>
      <c r="M322" s="189"/>
      <c r="N322" s="190"/>
      <c r="O322" s="190"/>
      <c r="P322" s="190"/>
      <c r="Q322" s="190"/>
      <c r="R322" s="190"/>
      <c r="S322" s="190"/>
      <c r="T322" s="191"/>
      <c r="AT322" s="185" t="s">
        <v>179</v>
      </c>
      <c r="AU322" s="185" t="s">
        <v>84</v>
      </c>
      <c r="AV322" s="15" t="s">
        <v>108</v>
      </c>
      <c r="AW322" s="15" t="s">
        <v>31</v>
      </c>
      <c r="AX322" s="15" t="s">
        <v>82</v>
      </c>
      <c r="AY322" s="185" t="s">
        <v>168</v>
      </c>
    </row>
    <row r="323" spans="1:65" s="12" customFormat="1" ht="22.9" customHeight="1">
      <c r="B323" s="136"/>
      <c r="D323" s="137" t="s">
        <v>74</v>
      </c>
      <c r="E323" s="147" t="s">
        <v>1178</v>
      </c>
      <c r="F323" s="147" t="s">
        <v>1179</v>
      </c>
      <c r="I323" s="139"/>
      <c r="J323" s="148">
        <f>BK323</f>
        <v>0</v>
      </c>
      <c r="L323" s="136"/>
      <c r="M323" s="141"/>
      <c r="N323" s="142"/>
      <c r="O323" s="142"/>
      <c r="P323" s="143">
        <f>SUM(P324:P325)</f>
        <v>0</v>
      </c>
      <c r="Q323" s="142"/>
      <c r="R323" s="143">
        <f>SUM(R324:R325)</f>
        <v>0</v>
      </c>
      <c r="S323" s="142"/>
      <c r="T323" s="144">
        <f>SUM(T324:T325)</f>
        <v>0</v>
      </c>
      <c r="AR323" s="137" t="s">
        <v>82</v>
      </c>
      <c r="AT323" s="145" t="s">
        <v>74</v>
      </c>
      <c r="AU323" s="145" t="s">
        <v>82</v>
      </c>
      <c r="AY323" s="137" t="s">
        <v>168</v>
      </c>
      <c r="BK323" s="146">
        <f>SUM(BK324:BK325)</f>
        <v>0</v>
      </c>
    </row>
    <row r="324" spans="1:65" s="2" customFormat="1" ht="33" customHeight="1">
      <c r="A324" s="33"/>
      <c r="B324" s="149"/>
      <c r="C324" s="150" t="s">
        <v>522</v>
      </c>
      <c r="D324" s="150" t="s">
        <v>170</v>
      </c>
      <c r="E324" s="151" t="s">
        <v>550</v>
      </c>
      <c r="F324" s="152" t="s">
        <v>551</v>
      </c>
      <c r="G324" s="153" t="s">
        <v>488</v>
      </c>
      <c r="H324" s="154">
        <v>7.077</v>
      </c>
      <c r="I324" s="155"/>
      <c r="J324" s="156">
        <f>ROUND(I324*H324,2)</f>
        <v>0</v>
      </c>
      <c r="K324" s="152" t="s">
        <v>187</v>
      </c>
      <c r="L324" s="34"/>
      <c r="M324" s="157" t="s">
        <v>1</v>
      </c>
      <c r="N324" s="158" t="s">
        <v>40</v>
      </c>
      <c r="O324" s="59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108</v>
      </c>
      <c r="AT324" s="161" t="s">
        <v>170</v>
      </c>
      <c r="AU324" s="161" t="s">
        <v>84</v>
      </c>
      <c r="AY324" s="18" t="s">
        <v>168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8" t="s">
        <v>82</v>
      </c>
      <c r="BK324" s="162">
        <f>ROUND(I324*H324,2)</f>
        <v>0</v>
      </c>
      <c r="BL324" s="18" t="s">
        <v>108</v>
      </c>
      <c r="BM324" s="161" t="s">
        <v>2676</v>
      </c>
    </row>
    <row r="325" spans="1:65" s="2" customFormat="1" ht="29.25">
      <c r="A325" s="33"/>
      <c r="B325" s="34"/>
      <c r="C325" s="33"/>
      <c r="D325" s="163" t="s">
        <v>175</v>
      </c>
      <c r="E325" s="33"/>
      <c r="F325" s="164" t="s">
        <v>553</v>
      </c>
      <c r="G325" s="33"/>
      <c r="H325" s="33"/>
      <c r="I325" s="165"/>
      <c r="J325" s="33"/>
      <c r="K325" s="33"/>
      <c r="L325" s="34"/>
      <c r="M325" s="213"/>
      <c r="N325" s="214"/>
      <c r="O325" s="215"/>
      <c r="P325" s="215"/>
      <c r="Q325" s="215"/>
      <c r="R325" s="215"/>
      <c r="S325" s="215"/>
      <c r="T325" s="216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175</v>
      </c>
      <c r="AU325" s="18" t="s">
        <v>84</v>
      </c>
    </row>
    <row r="326" spans="1:65" s="2" customFormat="1" ht="6.95" customHeight="1">
      <c r="A326" s="33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34"/>
      <c r="M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</sheetData>
  <autoFilter ref="C129:K325" xr:uid="{00000000-0009-0000-0000-000007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430"/>
  <sheetViews>
    <sheetView showGridLines="0" workbookViewId="0">
      <selection activeCell="E121" sqref="E121:H1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131</v>
      </c>
      <c r="L4" s="21"/>
      <c r="M4" s="99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39" customHeight="1">
      <c r="B7" s="21"/>
      <c r="E7" s="262" t="str">
        <f>'Rekapitulace stavby'!K6</f>
        <v>TÁBOR, Vodňanského, Vožická - obnova kanalizace, obnova a dostavba vodovodu - II. etapa - aktualizace + Rekonstrukce ulice Vožická v rozsahu pokládky inženýrských sítí - projektová dokumentace a související činnosti</v>
      </c>
      <c r="F7" s="263"/>
      <c r="G7" s="263"/>
      <c r="H7" s="263"/>
      <c r="L7" s="21"/>
    </row>
    <row r="8" spans="1:46" ht="12.75">
      <c r="B8" s="21"/>
      <c r="D8" s="28" t="s">
        <v>132</v>
      </c>
      <c r="L8" s="21"/>
    </row>
    <row r="9" spans="1:46" s="1" customFormat="1" ht="23.25" customHeight="1">
      <c r="B9" s="21"/>
      <c r="E9" s="262"/>
      <c r="F9" s="231"/>
      <c r="G9" s="231"/>
      <c r="H9" s="231"/>
      <c r="L9" s="21"/>
    </row>
    <row r="10" spans="1:46" s="1" customFormat="1" ht="12" customHeight="1">
      <c r="B10" s="21"/>
      <c r="D10" s="28" t="s">
        <v>133</v>
      </c>
      <c r="L10" s="21"/>
    </row>
    <row r="11" spans="1:46" s="2" customFormat="1" ht="16.5" customHeight="1">
      <c r="A11" s="33"/>
      <c r="B11" s="34"/>
      <c r="C11" s="33"/>
      <c r="D11" s="33"/>
      <c r="E11" s="265" t="s">
        <v>2267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2512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7" t="s">
        <v>2677</v>
      </c>
      <c r="F13" s="261"/>
      <c r="G13" s="261"/>
      <c r="H13" s="261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20</v>
      </c>
      <c r="G16" s="33"/>
      <c r="H16" s="33"/>
      <c r="I16" s="28" t="s">
        <v>21</v>
      </c>
      <c r="J16" s="56" t="str">
        <f>'Rekapitulace stavby'!AN8</f>
        <v>12. 2. 2024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23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136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24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4" t="str">
        <f>'Rekapitulace stavby'!E14</f>
        <v>Vyplň údaj</v>
      </c>
      <c r="F22" s="249"/>
      <c r="G22" s="249"/>
      <c r="H22" s="249"/>
      <c r="I22" s="28" t="s">
        <v>26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30</v>
      </c>
      <c r="F25" s="33"/>
      <c r="G25" s="33"/>
      <c r="H25" s="33"/>
      <c r="I25" s="28" t="s">
        <v>26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24</v>
      </c>
      <c r="J27" s="26" t="str">
        <f>IF('Rekapitulace stavby'!AN19="","",'Rekapitulace stavby'!AN19)</f>
        <v/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IF('Rekapitulace stavby'!E20="","",'Rekapitulace stavby'!E20)</f>
        <v xml:space="preserve"> </v>
      </c>
      <c r="F28" s="33"/>
      <c r="G28" s="33"/>
      <c r="H28" s="33"/>
      <c r="I28" s="28" t="s">
        <v>26</v>
      </c>
      <c r="J28" s="26" t="str">
        <f>IF('Rekapitulace stavby'!AN20="","",'Rekapitulace stavby'!AN20)</f>
        <v/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0"/>
      <c r="B31" s="101"/>
      <c r="C31" s="100"/>
      <c r="D31" s="100"/>
      <c r="E31" s="253" t="s">
        <v>1</v>
      </c>
      <c r="F31" s="253"/>
      <c r="G31" s="253"/>
      <c r="H31" s="253"/>
      <c r="I31" s="100"/>
      <c r="J31" s="100"/>
      <c r="K31" s="10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3" t="s">
        <v>35</v>
      </c>
      <c r="E34" s="33"/>
      <c r="F34" s="33"/>
      <c r="G34" s="33"/>
      <c r="H34" s="33"/>
      <c r="I34" s="33"/>
      <c r="J34" s="72">
        <f>ROUND(J133,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37</v>
      </c>
      <c r="G36" s="33"/>
      <c r="H36" s="33"/>
      <c r="I36" s="37" t="s">
        <v>36</v>
      </c>
      <c r="J36" s="37" t="s">
        <v>38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4" t="s">
        <v>39</v>
      </c>
      <c r="E37" s="28" t="s">
        <v>40</v>
      </c>
      <c r="F37" s="105">
        <f>ROUND((SUM(BE133:BE429)),  2)</f>
        <v>0</v>
      </c>
      <c r="G37" s="33"/>
      <c r="H37" s="33"/>
      <c r="I37" s="106">
        <v>0.21</v>
      </c>
      <c r="J37" s="105">
        <f>ROUND(((SUM(BE133:BE429))*I37),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41</v>
      </c>
      <c r="F38" s="105">
        <f>ROUND((SUM(BF133:BF429)),  2)</f>
        <v>0</v>
      </c>
      <c r="G38" s="33"/>
      <c r="H38" s="33"/>
      <c r="I38" s="106">
        <v>0.15</v>
      </c>
      <c r="J38" s="105">
        <f>ROUND(((SUM(BF133:BF429))*I38),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42</v>
      </c>
      <c r="F39" s="105">
        <f>ROUND((SUM(BG133:BG429)),  2)</f>
        <v>0</v>
      </c>
      <c r="G39" s="33"/>
      <c r="H39" s="33"/>
      <c r="I39" s="106">
        <v>0.21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43</v>
      </c>
      <c r="F40" s="105">
        <f>ROUND((SUM(BH133:BH429)),  2)</f>
        <v>0</v>
      </c>
      <c r="G40" s="33"/>
      <c r="H40" s="33"/>
      <c r="I40" s="106">
        <v>0.15</v>
      </c>
      <c r="J40" s="105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44</v>
      </c>
      <c r="F41" s="105">
        <f>ROUND((SUM(BI133:BI429)),  2)</f>
        <v>0</v>
      </c>
      <c r="G41" s="33"/>
      <c r="H41" s="33"/>
      <c r="I41" s="106">
        <v>0</v>
      </c>
      <c r="J41" s="105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7"/>
      <c r="D43" s="108" t="s">
        <v>45</v>
      </c>
      <c r="E43" s="61"/>
      <c r="F43" s="61"/>
      <c r="G43" s="109" t="s">
        <v>46</v>
      </c>
      <c r="H43" s="110" t="s">
        <v>47</v>
      </c>
      <c r="I43" s="61"/>
      <c r="J43" s="111">
        <f>SUM(J34:J41)</f>
        <v>0</v>
      </c>
      <c r="K43" s="112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132</v>
      </c>
      <c r="L86" s="21"/>
    </row>
    <row r="87" spans="1:31" s="1" customFormat="1" ht="23.25" customHeight="1">
      <c r="B87" s="21"/>
      <c r="E87" s="262"/>
      <c r="F87" s="231"/>
      <c r="G87" s="231"/>
      <c r="H87" s="231"/>
      <c r="L87" s="21"/>
    </row>
    <row r="88" spans="1:31" s="1" customFormat="1" ht="12" customHeight="1">
      <c r="B88" s="21"/>
      <c r="C88" s="28" t="s">
        <v>133</v>
      </c>
      <c r="L88" s="21"/>
    </row>
    <row r="89" spans="1:31" s="2" customFormat="1" ht="16.5" customHeight="1">
      <c r="A89" s="33"/>
      <c r="B89" s="34"/>
      <c r="C89" s="33"/>
      <c r="D89" s="33"/>
      <c r="E89" s="265" t="s">
        <v>2267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2512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7" t="str">
        <f>E13</f>
        <v>0003 - SO 05.3.1 Obnova stávajícího odvodnění</v>
      </c>
      <c r="F91" s="261"/>
      <c r="G91" s="261"/>
      <c r="H91" s="261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Tábor</v>
      </c>
      <c r="G93" s="33"/>
      <c r="H93" s="33"/>
      <c r="I93" s="28" t="s">
        <v>21</v>
      </c>
      <c r="J93" s="56" t="str">
        <f>IF(J16="","",J16)</f>
        <v>12. 2. 2024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7" customHeight="1">
      <c r="A95" s="33"/>
      <c r="B95" s="34"/>
      <c r="C95" s="28" t="s">
        <v>23</v>
      </c>
      <c r="D95" s="33"/>
      <c r="E95" s="33"/>
      <c r="F95" s="26" t="str">
        <f>E19</f>
        <v>Vodárenská společnost Táborsko s.r.o</v>
      </c>
      <c r="G95" s="33"/>
      <c r="H95" s="33"/>
      <c r="I95" s="28" t="s">
        <v>29</v>
      </c>
      <c r="J95" s="31" t="str">
        <f>E25</f>
        <v>Sweco a.s., divize Morava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 xml:space="preserve"> 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5" t="s">
        <v>138</v>
      </c>
      <c r="D98" s="107"/>
      <c r="E98" s="107"/>
      <c r="F98" s="107"/>
      <c r="G98" s="107"/>
      <c r="H98" s="107"/>
      <c r="I98" s="107"/>
      <c r="J98" s="116" t="s">
        <v>139</v>
      </c>
      <c r="K98" s="107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7" t="s">
        <v>140</v>
      </c>
      <c r="D100" s="33"/>
      <c r="E100" s="33"/>
      <c r="F100" s="33"/>
      <c r="G100" s="33"/>
      <c r="H100" s="33"/>
      <c r="I100" s="33"/>
      <c r="J100" s="72">
        <f>J133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8"/>
      <c r="D101" s="119" t="s">
        <v>142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19.899999999999999" customHeight="1">
      <c r="B102" s="122"/>
      <c r="D102" s="123" t="s">
        <v>143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0" customFormat="1" ht="19.899999999999999" customHeight="1">
      <c r="B103" s="122"/>
      <c r="D103" s="123" t="s">
        <v>144</v>
      </c>
      <c r="E103" s="124"/>
      <c r="F103" s="124"/>
      <c r="G103" s="124"/>
      <c r="H103" s="124"/>
      <c r="I103" s="124"/>
      <c r="J103" s="125">
        <f>J271</f>
        <v>0</v>
      </c>
      <c r="L103" s="122"/>
    </row>
    <row r="104" spans="1:47" s="10" customFormat="1" ht="19.899999999999999" customHeight="1">
      <c r="B104" s="122"/>
      <c r="D104" s="123" t="s">
        <v>146</v>
      </c>
      <c r="E104" s="124"/>
      <c r="F104" s="124"/>
      <c r="G104" s="124"/>
      <c r="H104" s="124"/>
      <c r="I104" s="124"/>
      <c r="J104" s="125">
        <f>J276</f>
        <v>0</v>
      </c>
      <c r="L104" s="122"/>
    </row>
    <row r="105" spans="1:47" s="10" customFormat="1" ht="19.899999999999999" customHeight="1">
      <c r="B105" s="122"/>
      <c r="D105" s="123" t="s">
        <v>147</v>
      </c>
      <c r="E105" s="124"/>
      <c r="F105" s="124"/>
      <c r="G105" s="124"/>
      <c r="H105" s="124"/>
      <c r="I105" s="124"/>
      <c r="J105" s="125">
        <f>J294</f>
        <v>0</v>
      </c>
      <c r="L105" s="122"/>
    </row>
    <row r="106" spans="1:47" s="10" customFormat="1" ht="19.899999999999999" customHeight="1">
      <c r="B106" s="122"/>
      <c r="D106" s="123" t="s">
        <v>148</v>
      </c>
      <c r="E106" s="124"/>
      <c r="F106" s="124"/>
      <c r="G106" s="124"/>
      <c r="H106" s="124"/>
      <c r="I106" s="124"/>
      <c r="J106" s="125">
        <f>J314</f>
        <v>0</v>
      </c>
      <c r="L106" s="122"/>
    </row>
    <row r="107" spans="1:47" s="10" customFormat="1" ht="19.899999999999999" customHeight="1">
      <c r="B107" s="122"/>
      <c r="D107" s="123" t="s">
        <v>149</v>
      </c>
      <c r="E107" s="124"/>
      <c r="F107" s="124"/>
      <c r="G107" s="124"/>
      <c r="H107" s="124"/>
      <c r="I107" s="124"/>
      <c r="J107" s="125">
        <f>J363</f>
        <v>0</v>
      </c>
      <c r="L107" s="122"/>
    </row>
    <row r="108" spans="1:47" s="10" customFormat="1" ht="19.899999999999999" customHeight="1">
      <c r="B108" s="122"/>
      <c r="D108" s="123" t="s">
        <v>151</v>
      </c>
      <c r="E108" s="124"/>
      <c r="F108" s="124"/>
      <c r="G108" s="124"/>
      <c r="H108" s="124"/>
      <c r="I108" s="124"/>
      <c r="J108" s="125">
        <f>J385</f>
        <v>0</v>
      </c>
      <c r="L108" s="122"/>
    </row>
    <row r="109" spans="1:47" s="10" customFormat="1" ht="19.899999999999999" customHeight="1">
      <c r="B109" s="122"/>
      <c r="D109" s="123" t="s">
        <v>152</v>
      </c>
      <c r="E109" s="124"/>
      <c r="F109" s="124"/>
      <c r="G109" s="124"/>
      <c r="H109" s="124"/>
      <c r="I109" s="124"/>
      <c r="J109" s="125">
        <f>J427</f>
        <v>0</v>
      </c>
      <c r="L109" s="122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153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25" customHeight="1">
      <c r="A119" s="33"/>
      <c r="B119" s="34"/>
      <c r="C119" s="33"/>
      <c r="D119" s="33"/>
      <c r="E119" s="262" t="str">
        <f>E7</f>
        <v>TÁBOR, Vodňanského, Vožická - obnova kanalizace, obnova a dostavba vodovodu - II. etapa - aktualizace + Rekonstrukce ulice Vožická v rozsahu pokládky inženýrských sítí - projektová dokumentace a související činnosti</v>
      </c>
      <c r="F119" s="263"/>
      <c r="G119" s="263"/>
      <c r="H119" s="26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132</v>
      </c>
      <c r="L120" s="21"/>
    </row>
    <row r="121" spans="1:31" s="1" customFormat="1" ht="23.25" customHeight="1">
      <c r="B121" s="21"/>
      <c r="E121" s="262"/>
      <c r="F121" s="231"/>
      <c r="G121" s="231"/>
      <c r="H121" s="231"/>
      <c r="L121" s="21"/>
    </row>
    <row r="122" spans="1:31" s="1" customFormat="1" ht="12" customHeight="1">
      <c r="B122" s="21"/>
      <c r="C122" s="28" t="s">
        <v>133</v>
      </c>
      <c r="L122" s="21"/>
    </row>
    <row r="123" spans="1:31" s="2" customFormat="1" ht="16.5" customHeight="1">
      <c r="A123" s="33"/>
      <c r="B123" s="34"/>
      <c r="C123" s="33"/>
      <c r="D123" s="33"/>
      <c r="E123" s="265" t="s">
        <v>2267</v>
      </c>
      <c r="F123" s="261"/>
      <c r="G123" s="261"/>
      <c r="H123" s="261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2512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7" t="str">
        <f>E13</f>
        <v>0003 - SO 05.3.1 Obnova stávajícího odvodnění</v>
      </c>
      <c r="F125" s="261"/>
      <c r="G125" s="261"/>
      <c r="H125" s="261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F16</f>
        <v>Tábor</v>
      </c>
      <c r="G127" s="33"/>
      <c r="H127" s="33"/>
      <c r="I127" s="28" t="s">
        <v>21</v>
      </c>
      <c r="J127" s="56" t="str">
        <f>IF(J16="","",J16)</f>
        <v>12. 2. 2024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5.7" customHeight="1">
      <c r="A129" s="33"/>
      <c r="B129" s="34"/>
      <c r="C129" s="28" t="s">
        <v>23</v>
      </c>
      <c r="D129" s="33"/>
      <c r="E129" s="33"/>
      <c r="F129" s="26" t="str">
        <f>E19</f>
        <v>Vodárenská společnost Táborsko s.r.o</v>
      </c>
      <c r="G129" s="33"/>
      <c r="H129" s="33"/>
      <c r="I129" s="28" t="s">
        <v>29</v>
      </c>
      <c r="J129" s="31" t="str">
        <f>E25</f>
        <v>Sweco a.s., divize Morava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27</v>
      </c>
      <c r="D130" s="33"/>
      <c r="E130" s="33"/>
      <c r="F130" s="26" t="str">
        <f>IF(E22="","",E22)</f>
        <v>Vyplň údaj</v>
      </c>
      <c r="G130" s="33"/>
      <c r="H130" s="33"/>
      <c r="I130" s="28" t="s">
        <v>32</v>
      </c>
      <c r="J130" s="31" t="str">
        <f>E28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26"/>
      <c r="B132" s="127"/>
      <c r="C132" s="128" t="s">
        <v>154</v>
      </c>
      <c r="D132" s="129" t="s">
        <v>60</v>
      </c>
      <c r="E132" s="129" t="s">
        <v>56</v>
      </c>
      <c r="F132" s="129" t="s">
        <v>57</v>
      </c>
      <c r="G132" s="129" t="s">
        <v>155</v>
      </c>
      <c r="H132" s="129" t="s">
        <v>156</v>
      </c>
      <c r="I132" s="129" t="s">
        <v>157</v>
      </c>
      <c r="J132" s="129" t="s">
        <v>139</v>
      </c>
      <c r="K132" s="130" t="s">
        <v>158</v>
      </c>
      <c r="L132" s="131"/>
      <c r="M132" s="63" t="s">
        <v>1</v>
      </c>
      <c r="N132" s="64" t="s">
        <v>39</v>
      </c>
      <c r="O132" s="64" t="s">
        <v>159</v>
      </c>
      <c r="P132" s="64" t="s">
        <v>160</v>
      </c>
      <c r="Q132" s="64" t="s">
        <v>161</v>
      </c>
      <c r="R132" s="64" t="s">
        <v>162</v>
      </c>
      <c r="S132" s="64" t="s">
        <v>163</v>
      </c>
      <c r="T132" s="65" t="s">
        <v>164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" customHeight="1">
      <c r="A133" s="33"/>
      <c r="B133" s="34"/>
      <c r="C133" s="70" t="s">
        <v>165</v>
      </c>
      <c r="D133" s="33"/>
      <c r="E133" s="33"/>
      <c r="F133" s="33"/>
      <c r="G133" s="33"/>
      <c r="H133" s="33"/>
      <c r="I133" s="33"/>
      <c r="J133" s="132">
        <f>BK133</f>
        <v>0</v>
      </c>
      <c r="K133" s="33"/>
      <c r="L133" s="34"/>
      <c r="M133" s="66"/>
      <c r="N133" s="57"/>
      <c r="O133" s="67"/>
      <c r="P133" s="133">
        <f>P134</f>
        <v>0</v>
      </c>
      <c r="Q133" s="67"/>
      <c r="R133" s="133">
        <f>R134</f>
        <v>92.62217741000002</v>
      </c>
      <c r="S133" s="67"/>
      <c r="T133" s="134">
        <f>T134</f>
        <v>29.682537999999997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141</v>
      </c>
      <c r="BK133" s="135">
        <f>BK134</f>
        <v>0</v>
      </c>
    </row>
    <row r="134" spans="1:65" s="12" customFormat="1" ht="25.9" customHeight="1">
      <c r="B134" s="136"/>
      <c r="D134" s="137" t="s">
        <v>74</v>
      </c>
      <c r="E134" s="138" t="s">
        <v>166</v>
      </c>
      <c r="F134" s="138" t="s">
        <v>167</v>
      </c>
      <c r="I134" s="139"/>
      <c r="J134" s="140">
        <f>BK134</f>
        <v>0</v>
      </c>
      <c r="L134" s="136"/>
      <c r="M134" s="141"/>
      <c r="N134" s="142"/>
      <c r="O134" s="142"/>
      <c r="P134" s="143">
        <f>P135+P271+P276+P294+P314+P363+P385+P427</f>
        <v>0</v>
      </c>
      <c r="Q134" s="142"/>
      <c r="R134" s="143">
        <f>R135+R271+R276+R294+R314+R363+R385+R427</f>
        <v>92.62217741000002</v>
      </c>
      <c r="S134" s="142"/>
      <c r="T134" s="144">
        <f>T135+T271+T276+T294+T314+T363+T385+T427</f>
        <v>29.682537999999997</v>
      </c>
      <c r="AR134" s="137" t="s">
        <v>82</v>
      </c>
      <c r="AT134" s="145" t="s">
        <v>74</v>
      </c>
      <c r="AU134" s="145" t="s">
        <v>75</v>
      </c>
      <c r="AY134" s="137" t="s">
        <v>168</v>
      </c>
      <c r="BK134" s="146">
        <f>BK135+BK271+BK276+BK294+BK314+BK363+BK385+BK427</f>
        <v>0</v>
      </c>
    </row>
    <row r="135" spans="1:65" s="12" customFormat="1" ht="22.9" customHeight="1">
      <c r="B135" s="136"/>
      <c r="D135" s="137" t="s">
        <v>74</v>
      </c>
      <c r="E135" s="147" t="s">
        <v>82</v>
      </c>
      <c r="F135" s="147" t="s">
        <v>169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SUM(P136:P270)</f>
        <v>0</v>
      </c>
      <c r="Q135" s="142"/>
      <c r="R135" s="143">
        <f>SUM(R136:R270)</f>
        <v>89.183300460000012</v>
      </c>
      <c r="S135" s="142"/>
      <c r="T135" s="144">
        <f>SUM(T136:T270)</f>
        <v>29.600037999999998</v>
      </c>
      <c r="AR135" s="137" t="s">
        <v>82</v>
      </c>
      <c r="AT135" s="145" t="s">
        <v>74</v>
      </c>
      <c r="AU135" s="145" t="s">
        <v>82</v>
      </c>
      <c r="AY135" s="137" t="s">
        <v>168</v>
      </c>
      <c r="BK135" s="146">
        <f>SUM(BK136:BK270)</f>
        <v>0</v>
      </c>
    </row>
    <row r="136" spans="1:65" s="2" customFormat="1" ht="33" customHeight="1">
      <c r="A136" s="33"/>
      <c r="B136" s="149"/>
      <c r="C136" s="150" t="s">
        <v>82</v>
      </c>
      <c r="D136" s="150" t="s">
        <v>170</v>
      </c>
      <c r="E136" s="151" t="s">
        <v>1204</v>
      </c>
      <c r="F136" s="152" t="s">
        <v>1205</v>
      </c>
      <c r="G136" s="153" t="s">
        <v>173</v>
      </c>
      <c r="H136" s="154">
        <v>9.8879999999999999</v>
      </c>
      <c r="I136" s="155"/>
      <c r="J136" s="156">
        <f>ROUND(I136*H136,2)</f>
        <v>0</v>
      </c>
      <c r="K136" s="152" t="s">
        <v>187</v>
      </c>
      <c r="L136" s="34"/>
      <c r="M136" s="157" t="s">
        <v>1</v>
      </c>
      <c r="N136" s="158" t="s">
        <v>40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0.316</v>
      </c>
      <c r="T136" s="160">
        <f>S136*H136</f>
        <v>3.1246079999999998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108</v>
      </c>
      <c r="AT136" s="161" t="s">
        <v>170</v>
      </c>
      <c r="AU136" s="161" t="s">
        <v>84</v>
      </c>
      <c r="AY136" s="18" t="s">
        <v>168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82</v>
      </c>
      <c r="BK136" s="162">
        <f>ROUND(I136*H136,2)</f>
        <v>0</v>
      </c>
      <c r="BL136" s="18" t="s">
        <v>108</v>
      </c>
      <c r="BM136" s="161" t="s">
        <v>2678</v>
      </c>
    </row>
    <row r="137" spans="1:65" s="2" customFormat="1" ht="39">
      <c r="A137" s="33"/>
      <c r="B137" s="34"/>
      <c r="C137" s="33"/>
      <c r="D137" s="163" t="s">
        <v>175</v>
      </c>
      <c r="E137" s="33"/>
      <c r="F137" s="164" t="s">
        <v>1207</v>
      </c>
      <c r="G137" s="33"/>
      <c r="H137" s="33"/>
      <c r="I137" s="165"/>
      <c r="J137" s="33"/>
      <c r="K137" s="33"/>
      <c r="L137" s="34"/>
      <c r="M137" s="166"/>
      <c r="N137" s="167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175</v>
      </c>
      <c r="AU137" s="18" t="s">
        <v>84</v>
      </c>
    </row>
    <row r="138" spans="1:65" s="2" customFormat="1" ht="19.5">
      <c r="A138" s="33"/>
      <c r="B138" s="34"/>
      <c r="C138" s="33"/>
      <c r="D138" s="163" t="s">
        <v>177</v>
      </c>
      <c r="E138" s="33"/>
      <c r="F138" s="168" t="s">
        <v>2679</v>
      </c>
      <c r="G138" s="33"/>
      <c r="H138" s="33"/>
      <c r="I138" s="165"/>
      <c r="J138" s="33"/>
      <c r="K138" s="33"/>
      <c r="L138" s="34"/>
      <c r="M138" s="166"/>
      <c r="N138" s="167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177</v>
      </c>
      <c r="AU138" s="18" t="s">
        <v>84</v>
      </c>
    </row>
    <row r="139" spans="1:65" s="13" customFormat="1" ht="22.5">
      <c r="B139" s="169"/>
      <c r="D139" s="163" t="s">
        <v>179</v>
      </c>
      <c r="E139" s="170" t="s">
        <v>1</v>
      </c>
      <c r="F139" s="171" t="s">
        <v>1208</v>
      </c>
      <c r="H139" s="170" t="s">
        <v>1</v>
      </c>
      <c r="I139" s="172"/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179</v>
      </c>
      <c r="AU139" s="170" t="s">
        <v>84</v>
      </c>
      <c r="AV139" s="13" t="s">
        <v>82</v>
      </c>
      <c r="AW139" s="13" t="s">
        <v>31</v>
      </c>
      <c r="AX139" s="13" t="s">
        <v>75</v>
      </c>
      <c r="AY139" s="170" t="s">
        <v>168</v>
      </c>
    </row>
    <row r="140" spans="1:65" s="13" customFormat="1">
      <c r="B140" s="169"/>
      <c r="D140" s="163" t="s">
        <v>179</v>
      </c>
      <c r="E140" s="170" t="s">
        <v>1</v>
      </c>
      <c r="F140" s="171" t="s">
        <v>232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179</v>
      </c>
      <c r="AU140" s="170" t="s">
        <v>84</v>
      </c>
      <c r="AV140" s="13" t="s">
        <v>82</v>
      </c>
      <c r="AW140" s="13" t="s">
        <v>31</v>
      </c>
      <c r="AX140" s="13" t="s">
        <v>75</v>
      </c>
      <c r="AY140" s="170" t="s">
        <v>168</v>
      </c>
    </row>
    <row r="141" spans="1:65" s="14" customFormat="1">
      <c r="B141" s="176"/>
      <c r="D141" s="163" t="s">
        <v>179</v>
      </c>
      <c r="E141" s="177" t="s">
        <v>1</v>
      </c>
      <c r="F141" s="178" t="s">
        <v>2680</v>
      </c>
      <c r="H141" s="179">
        <v>3.2959999999999998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179</v>
      </c>
      <c r="AU141" s="177" t="s">
        <v>84</v>
      </c>
      <c r="AV141" s="14" t="s">
        <v>84</v>
      </c>
      <c r="AW141" s="14" t="s">
        <v>31</v>
      </c>
      <c r="AX141" s="14" t="s">
        <v>75</v>
      </c>
      <c r="AY141" s="177" t="s">
        <v>168</v>
      </c>
    </row>
    <row r="142" spans="1:65" s="14" customFormat="1">
      <c r="B142" s="176"/>
      <c r="D142" s="163" t="s">
        <v>179</v>
      </c>
      <c r="E142" s="177" t="s">
        <v>1</v>
      </c>
      <c r="F142" s="178" t="s">
        <v>2681</v>
      </c>
      <c r="H142" s="179">
        <v>3.2959999999999998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179</v>
      </c>
      <c r="AU142" s="177" t="s">
        <v>84</v>
      </c>
      <c r="AV142" s="14" t="s">
        <v>84</v>
      </c>
      <c r="AW142" s="14" t="s">
        <v>31</v>
      </c>
      <c r="AX142" s="14" t="s">
        <v>75</v>
      </c>
      <c r="AY142" s="177" t="s">
        <v>168</v>
      </c>
    </row>
    <row r="143" spans="1:65" s="14" customFormat="1">
      <c r="B143" s="176"/>
      <c r="D143" s="163" t="s">
        <v>179</v>
      </c>
      <c r="E143" s="177" t="s">
        <v>1</v>
      </c>
      <c r="F143" s="178" t="s">
        <v>2682</v>
      </c>
      <c r="H143" s="179">
        <v>3.2959999999999998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179</v>
      </c>
      <c r="AU143" s="177" t="s">
        <v>84</v>
      </c>
      <c r="AV143" s="14" t="s">
        <v>84</v>
      </c>
      <c r="AW143" s="14" t="s">
        <v>31</v>
      </c>
      <c r="AX143" s="14" t="s">
        <v>75</v>
      </c>
      <c r="AY143" s="177" t="s">
        <v>168</v>
      </c>
    </row>
    <row r="144" spans="1:65" s="15" customFormat="1">
      <c r="B144" s="184"/>
      <c r="D144" s="163" t="s">
        <v>179</v>
      </c>
      <c r="E144" s="185" t="s">
        <v>1</v>
      </c>
      <c r="F144" s="186" t="s">
        <v>184</v>
      </c>
      <c r="H144" s="187">
        <v>9.8879999999999999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179</v>
      </c>
      <c r="AU144" s="185" t="s">
        <v>84</v>
      </c>
      <c r="AV144" s="15" t="s">
        <v>108</v>
      </c>
      <c r="AW144" s="15" t="s">
        <v>31</v>
      </c>
      <c r="AX144" s="15" t="s">
        <v>82</v>
      </c>
      <c r="AY144" s="185" t="s">
        <v>168</v>
      </c>
    </row>
    <row r="145" spans="1:65" s="2" customFormat="1" ht="24.2" customHeight="1">
      <c r="A145" s="33"/>
      <c r="B145" s="149"/>
      <c r="C145" s="150" t="s">
        <v>84</v>
      </c>
      <c r="D145" s="150" t="s">
        <v>170</v>
      </c>
      <c r="E145" s="151" t="s">
        <v>199</v>
      </c>
      <c r="F145" s="152" t="s">
        <v>200</v>
      </c>
      <c r="G145" s="153" t="s">
        <v>173</v>
      </c>
      <c r="H145" s="154">
        <v>7.968</v>
      </c>
      <c r="I145" s="155"/>
      <c r="J145" s="156">
        <f>ROUND(I145*H145,2)</f>
        <v>0</v>
      </c>
      <c r="K145" s="152" t="s">
        <v>187</v>
      </c>
      <c r="L145" s="34"/>
      <c r="M145" s="157" t="s">
        <v>1</v>
      </c>
      <c r="N145" s="158" t="s">
        <v>40</v>
      </c>
      <c r="O145" s="59"/>
      <c r="P145" s="159">
        <f>O145*H145</f>
        <v>0</v>
      </c>
      <c r="Q145" s="159">
        <v>0</v>
      </c>
      <c r="R145" s="159">
        <f>Q145*H145</f>
        <v>0</v>
      </c>
      <c r="S145" s="159">
        <v>0.28999999999999998</v>
      </c>
      <c r="T145" s="160">
        <f>S145*H145</f>
        <v>2.3107199999999999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108</v>
      </c>
      <c r="AT145" s="161" t="s">
        <v>170</v>
      </c>
      <c r="AU145" s="161" t="s">
        <v>84</v>
      </c>
      <c r="AY145" s="18" t="s">
        <v>168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82</v>
      </c>
      <c r="BK145" s="162">
        <f>ROUND(I145*H145,2)</f>
        <v>0</v>
      </c>
      <c r="BL145" s="18" t="s">
        <v>108</v>
      </c>
      <c r="BM145" s="161" t="s">
        <v>2683</v>
      </c>
    </row>
    <row r="146" spans="1:65" s="2" customFormat="1" ht="39">
      <c r="A146" s="33"/>
      <c r="B146" s="34"/>
      <c r="C146" s="33"/>
      <c r="D146" s="163" t="s">
        <v>175</v>
      </c>
      <c r="E146" s="33"/>
      <c r="F146" s="164" t="s">
        <v>202</v>
      </c>
      <c r="G146" s="33"/>
      <c r="H146" s="33"/>
      <c r="I146" s="165"/>
      <c r="J146" s="33"/>
      <c r="K146" s="33"/>
      <c r="L146" s="34"/>
      <c r="M146" s="166"/>
      <c r="N146" s="167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175</v>
      </c>
      <c r="AU146" s="18" t="s">
        <v>84</v>
      </c>
    </row>
    <row r="147" spans="1:65" s="2" customFormat="1" ht="19.5">
      <c r="A147" s="33"/>
      <c r="B147" s="34"/>
      <c r="C147" s="33"/>
      <c r="D147" s="163" t="s">
        <v>177</v>
      </c>
      <c r="E147" s="33"/>
      <c r="F147" s="168" t="s">
        <v>2679</v>
      </c>
      <c r="G147" s="33"/>
      <c r="H147" s="33"/>
      <c r="I147" s="165"/>
      <c r="J147" s="33"/>
      <c r="K147" s="33"/>
      <c r="L147" s="34"/>
      <c r="M147" s="166"/>
      <c r="N147" s="167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177</v>
      </c>
      <c r="AU147" s="18" t="s">
        <v>84</v>
      </c>
    </row>
    <row r="148" spans="1:65" s="13" customFormat="1">
      <c r="B148" s="169"/>
      <c r="D148" s="163" t="s">
        <v>179</v>
      </c>
      <c r="E148" s="170" t="s">
        <v>1</v>
      </c>
      <c r="F148" s="171" t="s">
        <v>1217</v>
      </c>
      <c r="H148" s="170" t="s">
        <v>1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179</v>
      </c>
      <c r="AU148" s="170" t="s">
        <v>84</v>
      </c>
      <c r="AV148" s="13" t="s">
        <v>82</v>
      </c>
      <c r="AW148" s="13" t="s">
        <v>31</v>
      </c>
      <c r="AX148" s="13" t="s">
        <v>75</v>
      </c>
      <c r="AY148" s="170" t="s">
        <v>168</v>
      </c>
    </row>
    <row r="149" spans="1:65" s="13" customFormat="1">
      <c r="B149" s="169"/>
      <c r="D149" s="163" t="s">
        <v>179</v>
      </c>
      <c r="E149" s="170" t="s">
        <v>1</v>
      </c>
      <c r="F149" s="171" t="s">
        <v>204</v>
      </c>
      <c r="H149" s="170" t="s">
        <v>1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0" t="s">
        <v>179</v>
      </c>
      <c r="AU149" s="170" t="s">
        <v>84</v>
      </c>
      <c r="AV149" s="13" t="s">
        <v>82</v>
      </c>
      <c r="AW149" s="13" t="s">
        <v>31</v>
      </c>
      <c r="AX149" s="13" t="s">
        <v>75</v>
      </c>
      <c r="AY149" s="170" t="s">
        <v>168</v>
      </c>
    </row>
    <row r="150" spans="1:65" s="13" customFormat="1">
      <c r="B150" s="169"/>
      <c r="D150" s="163" t="s">
        <v>179</v>
      </c>
      <c r="E150" s="170" t="s">
        <v>1</v>
      </c>
      <c r="F150" s="171" t="s">
        <v>1559</v>
      </c>
      <c r="H150" s="170" t="s">
        <v>1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179</v>
      </c>
      <c r="AU150" s="170" t="s">
        <v>84</v>
      </c>
      <c r="AV150" s="13" t="s">
        <v>82</v>
      </c>
      <c r="AW150" s="13" t="s">
        <v>31</v>
      </c>
      <c r="AX150" s="13" t="s">
        <v>75</v>
      </c>
      <c r="AY150" s="170" t="s">
        <v>168</v>
      </c>
    </row>
    <row r="151" spans="1:65" s="14" customFormat="1">
      <c r="B151" s="176"/>
      <c r="D151" s="163" t="s">
        <v>179</v>
      </c>
      <c r="E151" s="177" t="s">
        <v>1</v>
      </c>
      <c r="F151" s="178" t="s">
        <v>2684</v>
      </c>
      <c r="H151" s="179">
        <v>2.6560000000000001</v>
      </c>
      <c r="I151" s="180"/>
      <c r="L151" s="176"/>
      <c r="M151" s="181"/>
      <c r="N151" s="182"/>
      <c r="O151" s="182"/>
      <c r="P151" s="182"/>
      <c r="Q151" s="182"/>
      <c r="R151" s="182"/>
      <c r="S151" s="182"/>
      <c r="T151" s="183"/>
      <c r="AT151" s="177" t="s">
        <v>179</v>
      </c>
      <c r="AU151" s="177" t="s">
        <v>84</v>
      </c>
      <c r="AV151" s="14" t="s">
        <v>84</v>
      </c>
      <c r="AW151" s="14" t="s">
        <v>31</v>
      </c>
      <c r="AX151" s="14" t="s">
        <v>75</v>
      </c>
      <c r="AY151" s="177" t="s">
        <v>168</v>
      </c>
    </row>
    <row r="152" spans="1:65" s="14" customFormat="1">
      <c r="B152" s="176"/>
      <c r="D152" s="163" t="s">
        <v>179</v>
      </c>
      <c r="E152" s="177" t="s">
        <v>1</v>
      </c>
      <c r="F152" s="178" t="s">
        <v>2685</v>
      </c>
      <c r="H152" s="179">
        <v>2.6560000000000001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7" t="s">
        <v>179</v>
      </c>
      <c r="AU152" s="177" t="s">
        <v>84</v>
      </c>
      <c r="AV152" s="14" t="s">
        <v>84</v>
      </c>
      <c r="AW152" s="14" t="s">
        <v>31</v>
      </c>
      <c r="AX152" s="14" t="s">
        <v>75</v>
      </c>
      <c r="AY152" s="177" t="s">
        <v>168</v>
      </c>
    </row>
    <row r="153" spans="1:65" s="14" customFormat="1">
      <c r="B153" s="176"/>
      <c r="D153" s="163" t="s">
        <v>179</v>
      </c>
      <c r="E153" s="177" t="s">
        <v>1</v>
      </c>
      <c r="F153" s="178" t="s">
        <v>2686</v>
      </c>
      <c r="H153" s="179">
        <v>2.6560000000000001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179</v>
      </c>
      <c r="AU153" s="177" t="s">
        <v>84</v>
      </c>
      <c r="AV153" s="14" t="s">
        <v>84</v>
      </c>
      <c r="AW153" s="14" t="s">
        <v>31</v>
      </c>
      <c r="AX153" s="14" t="s">
        <v>75</v>
      </c>
      <c r="AY153" s="177" t="s">
        <v>168</v>
      </c>
    </row>
    <row r="154" spans="1:65" s="15" customFormat="1">
      <c r="B154" s="184"/>
      <c r="D154" s="163" t="s">
        <v>179</v>
      </c>
      <c r="E154" s="185" t="s">
        <v>1</v>
      </c>
      <c r="F154" s="186" t="s">
        <v>184</v>
      </c>
      <c r="H154" s="187">
        <v>7.968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179</v>
      </c>
      <c r="AU154" s="185" t="s">
        <v>84</v>
      </c>
      <c r="AV154" s="15" t="s">
        <v>108</v>
      </c>
      <c r="AW154" s="15" t="s">
        <v>31</v>
      </c>
      <c r="AX154" s="15" t="s">
        <v>82</v>
      </c>
      <c r="AY154" s="185" t="s">
        <v>168</v>
      </c>
    </row>
    <row r="155" spans="1:65" s="2" customFormat="1" ht="24.2" customHeight="1">
      <c r="A155" s="33"/>
      <c r="B155" s="149"/>
      <c r="C155" s="150" t="s">
        <v>104</v>
      </c>
      <c r="D155" s="150" t="s">
        <v>170</v>
      </c>
      <c r="E155" s="151" t="s">
        <v>218</v>
      </c>
      <c r="F155" s="152" t="s">
        <v>200</v>
      </c>
      <c r="G155" s="153" t="s">
        <v>173</v>
      </c>
      <c r="H155" s="154">
        <v>19.986000000000001</v>
      </c>
      <c r="I155" s="155"/>
      <c r="J155" s="156">
        <f>ROUND(I155*H155,2)</f>
        <v>0</v>
      </c>
      <c r="K155" s="152" t="s">
        <v>1</v>
      </c>
      <c r="L155" s="34"/>
      <c r="M155" s="157" t="s">
        <v>1</v>
      </c>
      <c r="N155" s="158" t="s">
        <v>40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0.28999999999999998</v>
      </c>
      <c r="T155" s="160">
        <f>S155*H155</f>
        <v>5.7959399999999999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108</v>
      </c>
      <c r="AT155" s="161" t="s">
        <v>170</v>
      </c>
      <c r="AU155" s="161" t="s">
        <v>84</v>
      </c>
      <c r="AY155" s="18" t="s">
        <v>168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82</v>
      </c>
      <c r="BK155" s="162">
        <f>ROUND(I155*H155,2)</f>
        <v>0</v>
      </c>
      <c r="BL155" s="18" t="s">
        <v>108</v>
      </c>
      <c r="BM155" s="161" t="s">
        <v>2687</v>
      </c>
    </row>
    <row r="156" spans="1:65" s="2" customFormat="1" ht="39">
      <c r="A156" s="33"/>
      <c r="B156" s="34"/>
      <c r="C156" s="33"/>
      <c r="D156" s="163" t="s">
        <v>175</v>
      </c>
      <c r="E156" s="33"/>
      <c r="F156" s="164" t="s">
        <v>202</v>
      </c>
      <c r="G156" s="33"/>
      <c r="H156" s="33"/>
      <c r="I156" s="165"/>
      <c r="J156" s="33"/>
      <c r="K156" s="33"/>
      <c r="L156" s="34"/>
      <c r="M156" s="166"/>
      <c r="N156" s="167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175</v>
      </c>
      <c r="AU156" s="18" t="s">
        <v>84</v>
      </c>
    </row>
    <row r="157" spans="1:65" s="13" customFormat="1" ht="22.5">
      <c r="B157" s="169"/>
      <c r="D157" s="163" t="s">
        <v>179</v>
      </c>
      <c r="E157" s="170" t="s">
        <v>1</v>
      </c>
      <c r="F157" s="171" t="s">
        <v>203</v>
      </c>
      <c r="H157" s="170" t="s">
        <v>1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179</v>
      </c>
      <c r="AU157" s="170" t="s">
        <v>84</v>
      </c>
      <c r="AV157" s="13" t="s">
        <v>82</v>
      </c>
      <c r="AW157" s="13" t="s">
        <v>31</v>
      </c>
      <c r="AX157" s="13" t="s">
        <v>75</v>
      </c>
      <c r="AY157" s="170" t="s">
        <v>168</v>
      </c>
    </row>
    <row r="158" spans="1:65" s="13" customFormat="1">
      <c r="B158" s="169"/>
      <c r="D158" s="163" t="s">
        <v>179</v>
      </c>
      <c r="E158" s="170" t="s">
        <v>1</v>
      </c>
      <c r="F158" s="171" t="s">
        <v>1227</v>
      </c>
      <c r="H158" s="170" t="s">
        <v>1</v>
      </c>
      <c r="I158" s="172"/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179</v>
      </c>
      <c r="AU158" s="170" t="s">
        <v>84</v>
      </c>
      <c r="AV158" s="13" t="s">
        <v>82</v>
      </c>
      <c r="AW158" s="13" t="s">
        <v>31</v>
      </c>
      <c r="AX158" s="13" t="s">
        <v>75</v>
      </c>
      <c r="AY158" s="170" t="s">
        <v>168</v>
      </c>
    </row>
    <row r="159" spans="1:65" s="14" customFormat="1">
      <c r="B159" s="176"/>
      <c r="D159" s="163" t="s">
        <v>179</v>
      </c>
      <c r="E159" s="177" t="s">
        <v>1</v>
      </c>
      <c r="F159" s="178" t="s">
        <v>2688</v>
      </c>
      <c r="H159" s="179">
        <v>6.2080000000000002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179</v>
      </c>
      <c r="AU159" s="177" t="s">
        <v>84</v>
      </c>
      <c r="AV159" s="14" t="s">
        <v>84</v>
      </c>
      <c r="AW159" s="14" t="s">
        <v>31</v>
      </c>
      <c r="AX159" s="14" t="s">
        <v>75</v>
      </c>
      <c r="AY159" s="177" t="s">
        <v>168</v>
      </c>
    </row>
    <row r="160" spans="1:65" s="14" customFormat="1">
      <c r="B160" s="176"/>
      <c r="D160" s="163" t="s">
        <v>179</v>
      </c>
      <c r="E160" s="177" t="s">
        <v>1</v>
      </c>
      <c r="F160" s="178" t="s">
        <v>2689</v>
      </c>
      <c r="H160" s="179">
        <v>5.0629999999999997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179</v>
      </c>
      <c r="AU160" s="177" t="s">
        <v>84</v>
      </c>
      <c r="AV160" s="14" t="s">
        <v>84</v>
      </c>
      <c r="AW160" s="14" t="s">
        <v>31</v>
      </c>
      <c r="AX160" s="14" t="s">
        <v>75</v>
      </c>
      <c r="AY160" s="177" t="s">
        <v>168</v>
      </c>
    </row>
    <row r="161" spans="1:65" s="14" customFormat="1">
      <c r="B161" s="176"/>
      <c r="D161" s="163" t="s">
        <v>179</v>
      </c>
      <c r="E161" s="177" t="s">
        <v>1</v>
      </c>
      <c r="F161" s="178" t="s">
        <v>2690</v>
      </c>
      <c r="H161" s="179">
        <v>5.3949999999999996</v>
      </c>
      <c r="I161" s="180"/>
      <c r="L161" s="176"/>
      <c r="M161" s="181"/>
      <c r="N161" s="182"/>
      <c r="O161" s="182"/>
      <c r="P161" s="182"/>
      <c r="Q161" s="182"/>
      <c r="R161" s="182"/>
      <c r="S161" s="182"/>
      <c r="T161" s="183"/>
      <c r="AT161" s="177" t="s">
        <v>179</v>
      </c>
      <c r="AU161" s="177" t="s">
        <v>84</v>
      </c>
      <c r="AV161" s="14" t="s">
        <v>84</v>
      </c>
      <c r="AW161" s="14" t="s">
        <v>31</v>
      </c>
      <c r="AX161" s="14" t="s">
        <v>75</v>
      </c>
      <c r="AY161" s="177" t="s">
        <v>168</v>
      </c>
    </row>
    <row r="162" spans="1:65" s="13" customFormat="1">
      <c r="B162" s="169"/>
      <c r="D162" s="163" t="s">
        <v>179</v>
      </c>
      <c r="E162" s="170" t="s">
        <v>1</v>
      </c>
      <c r="F162" s="171" t="s">
        <v>2691</v>
      </c>
      <c r="H162" s="170" t="s">
        <v>1</v>
      </c>
      <c r="I162" s="172"/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179</v>
      </c>
      <c r="AU162" s="170" t="s">
        <v>84</v>
      </c>
      <c r="AV162" s="13" t="s">
        <v>82</v>
      </c>
      <c r="AW162" s="13" t="s">
        <v>31</v>
      </c>
      <c r="AX162" s="13" t="s">
        <v>75</v>
      </c>
      <c r="AY162" s="170" t="s">
        <v>168</v>
      </c>
    </row>
    <row r="163" spans="1:65" s="14" customFormat="1">
      <c r="B163" s="176"/>
      <c r="D163" s="163" t="s">
        <v>179</v>
      </c>
      <c r="E163" s="177" t="s">
        <v>1</v>
      </c>
      <c r="F163" s="178" t="s">
        <v>2692</v>
      </c>
      <c r="H163" s="179">
        <v>3.32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179</v>
      </c>
      <c r="AU163" s="177" t="s">
        <v>84</v>
      </c>
      <c r="AV163" s="14" t="s">
        <v>84</v>
      </c>
      <c r="AW163" s="14" t="s">
        <v>31</v>
      </c>
      <c r="AX163" s="14" t="s">
        <v>75</v>
      </c>
      <c r="AY163" s="177" t="s">
        <v>168</v>
      </c>
    </row>
    <row r="164" spans="1:65" s="15" customFormat="1">
      <c r="B164" s="184"/>
      <c r="D164" s="163" t="s">
        <v>179</v>
      </c>
      <c r="E164" s="185" t="s">
        <v>1</v>
      </c>
      <c r="F164" s="186" t="s">
        <v>184</v>
      </c>
      <c r="H164" s="187">
        <v>19.986000000000001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179</v>
      </c>
      <c r="AU164" s="185" t="s">
        <v>84</v>
      </c>
      <c r="AV164" s="15" t="s">
        <v>108</v>
      </c>
      <c r="AW164" s="15" t="s">
        <v>31</v>
      </c>
      <c r="AX164" s="15" t="s">
        <v>82</v>
      </c>
      <c r="AY164" s="185" t="s">
        <v>168</v>
      </c>
    </row>
    <row r="165" spans="1:65" s="2" customFormat="1" ht="24.2" customHeight="1">
      <c r="A165" s="33"/>
      <c r="B165" s="149"/>
      <c r="C165" s="150" t="s">
        <v>108</v>
      </c>
      <c r="D165" s="150" t="s">
        <v>170</v>
      </c>
      <c r="E165" s="151" t="s">
        <v>1236</v>
      </c>
      <c r="F165" s="152" t="s">
        <v>200</v>
      </c>
      <c r="G165" s="153" t="s">
        <v>173</v>
      </c>
      <c r="H165" s="154">
        <v>34.69</v>
      </c>
      <c r="I165" s="155"/>
      <c r="J165" s="156">
        <f>ROUND(I165*H165,2)</f>
        <v>0</v>
      </c>
      <c r="K165" s="152" t="s">
        <v>1</v>
      </c>
      <c r="L165" s="34"/>
      <c r="M165" s="157" t="s">
        <v>1</v>
      </c>
      <c r="N165" s="158" t="s">
        <v>40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0.28999999999999998</v>
      </c>
      <c r="T165" s="160">
        <f>S165*H165</f>
        <v>10.060099999999998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108</v>
      </c>
      <c r="AT165" s="161" t="s">
        <v>170</v>
      </c>
      <c r="AU165" s="161" t="s">
        <v>84</v>
      </c>
      <c r="AY165" s="18" t="s">
        <v>168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82</v>
      </c>
      <c r="BK165" s="162">
        <f>ROUND(I165*H165,2)</f>
        <v>0</v>
      </c>
      <c r="BL165" s="18" t="s">
        <v>108</v>
      </c>
      <c r="BM165" s="161" t="s">
        <v>2693</v>
      </c>
    </row>
    <row r="166" spans="1:65" s="2" customFormat="1" ht="39">
      <c r="A166" s="33"/>
      <c r="B166" s="34"/>
      <c r="C166" s="33"/>
      <c r="D166" s="163" t="s">
        <v>175</v>
      </c>
      <c r="E166" s="33"/>
      <c r="F166" s="164" t="s">
        <v>202</v>
      </c>
      <c r="G166" s="33"/>
      <c r="H166" s="33"/>
      <c r="I166" s="165"/>
      <c r="J166" s="33"/>
      <c r="K166" s="33"/>
      <c r="L166" s="34"/>
      <c r="M166" s="166"/>
      <c r="N166" s="167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175</v>
      </c>
      <c r="AU166" s="18" t="s">
        <v>84</v>
      </c>
    </row>
    <row r="167" spans="1:65" s="13" customFormat="1" ht="22.5">
      <c r="B167" s="169"/>
      <c r="D167" s="163" t="s">
        <v>179</v>
      </c>
      <c r="E167" s="170" t="s">
        <v>1</v>
      </c>
      <c r="F167" s="171" t="s">
        <v>220</v>
      </c>
      <c r="H167" s="170" t="s">
        <v>1</v>
      </c>
      <c r="I167" s="172"/>
      <c r="L167" s="169"/>
      <c r="M167" s="173"/>
      <c r="N167" s="174"/>
      <c r="O167" s="174"/>
      <c r="P167" s="174"/>
      <c r="Q167" s="174"/>
      <c r="R167" s="174"/>
      <c r="S167" s="174"/>
      <c r="T167" s="175"/>
      <c r="AT167" s="170" t="s">
        <v>179</v>
      </c>
      <c r="AU167" s="170" t="s">
        <v>84</v>
      </c>
      <c r="AV167" s="13" t="s">
        <v>82</v>
      </c>
      <c r="AW167" s="13" t="s">
        <v>31</v>
      </c>
      <c r="AX167" s="13" t="s">
        <v>75</v>
      </c>
      <c r="AY167" s="170" t="s">
        <v>168</v>
      </c>
    </row>
    <row r="168" spans="1:65" s="14" customFormat="1">
      <c r="B168" s="176"/>
      <c r="D168" s="163" t="s">
        <v>179</v>
      </c>
      <c r="E168" s="177" t="s">
        <v>1</v>
      </c>
      <c r="F168" s="178" t="s">
        <v>2694</v>
      </c>
      <c r="H168" s="179">
        <v>24.802</v>
      </c>
      <c r="I168" s="180"/>
      <c r="L168" s="176"/>
      <c r="M168" s="181"/>
      <c r="N168" s="182"/>
      <c r="O168" s="182"/>
      <c r="P168" s="182"/>
      <c r="Q168" s="182"/>
      <c r="R168" s="182"/>
      <c r="S168" s="182"/>
      <c r="T168" s="183"/>
      <c r="AT168" s="177" t="s">
        <v>179</v>
      </c>
      <c r="AU168" s="177" t="s">
        <v>84</v>
      </c>
      <c r="AV168" s="14" t="s">
        <v>84</v>
      </c>
      <c r="AW168" s="14" t="s">
        <v>31</v>
      </c>
      <c r="AX168" s="14" t="s">
        <v>75</v>
      </c>
      <c r="AY168" s="177" t="s">
        <v>168</v>
      </c>
    </row>
    <row r="169" spans="1:65" s="14" customFormat="1">
      <c r="B169" s="176"/>
      <c r="D169" s="163" t="s">
        <v>179</v>
      </c>
      <c r="E169" s="177" t="s">
        <v>1</v>
      </c>
      <c r="F169" s="178" t="s">
        <v>2695</v>
      </c>
      <c r="H169" s="179">
        <v>9.8879999999999999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179</v>
      </c>
      <c r="AU169" s="177" t="s">
        <v>84</v>
      </c>
      <c r="AV169" s="14" t="s">
        <v>84</v>
      </c>
      <c r="AW169" s="14" t="s">
        <v>31</v>
      </c>
      <c r="AX169" s="14" t="s">
        <v>75</v>
      </c>
      <c r="AY169" s="177" t="s">
        <v>168</v>
      </c>
    </row>
    <row r="170" spans="1:65" s="15" customFormat="1">
      <c r="B170" s="184"/>
      <c r="D170" s="163" t="s">
        <v>179</v>
      </c>
      <c r="E170" s="185" t="s">
        <v>1</v>
      </c>
      <c r="F170" s="186" t="s">
        <v>184</v>
      </c>
      <c r="H170" s="187">
        <v>34.69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179</v>
      </c>
      <c r="AU170" s="185" t="s">
        <v>84</v>
      </c>
      <c r="AV170" s="15" t="s">
        <v>108</v>
      </c>
      <c r="AW170" s="15" t="s">
        <v>31</v>
      </c>
      <c r="AX170" s="15" t="s">
        <v>82</v>
      </c>
      <c r="AY170" s="185" t="s">
        <v>168</v>
      </c>
    </row>
    <row r="171" spans="1:65" s="2" customFormat="1" ht="24.2" customHeight="1">
      <c r="A171" s="33"/>
      <c r="B171" s="149"/>
      <c r="C171" s="150" t="s">
        <v>217</v>
      </c>
      <c r="D171" s="150" t="s">
        <v>170</v>
      </c>
      <c r="E171" s="151" t="s">
        <v>222</v>
      </c>
      <c r="F171" s="152" t="s">
        <v>223</v>
      </c>
      <c r="G171" s="153" t="s">
        <v>173</v>
      </c>
      <c r="H171" s="154">
        <v>24.802</v>
      </c>
      <c r="I171" s="155"/>
      <c r="J171" s="156">
        <f>ROUND(I171*H171,2)</f>
        <v>0</v>
      </c>
      <c r="K171" s="152" t="s">
        <v>187</v>
      </c>
      <c r="L171" s="34"/>
      <c r="M171" s="157" t="s">
        <v>1</v>
      </c>
      <c r="N171" s="158" t="s">
        <v>40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0.22</v>
      </c>
      <c r="T171" s="160">
        <f>S171*H171</f>
        <v>5.4564399999999997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108</v>
      </c>
      <c r="AT171" s="161" t="s">
        <v>170</v>
      </c>
      <c r="AU171" s="161" t="s">
        <v>84</v>
      </c>
      <c r="AY171" s="18" t="s">
        <v>168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82</v>
      </c>
      <c r="BK171" s="162">
        <f>ROUND(I171*H171,2)</f>
        <v>0</v>
      </c>
      <c r="BL171" s="18" t="s">
        <v>108</v>
      </c>
      <c r="BM171" s="161" t="s">
        <v>2696</v>
      </c>
    </row>
    <row r="172" spans="1:65" s="2" customFormat="1" ht="39">
      <c r="A172" s="33"/>
      <c r="B172" s="34"/>
      <c r="C172" s="33"/>
      <c r="D172" s="163" t="s">
        <v>175</v>
      </c>
      <c r="E172" s="33"/>
      <c r="F172" s="164" t="s">
        <v>225</v>
      </c>
      <c r="G172" s="33"/>
      <c r="H172" s="33"/>
      <c r="I172" s="165"/>
      <c r="J172" s="33"/>
      <c r="K172" s="33"/>
      <c r="L172" s="34"/>
      <c r="M172" s="166"/>
      <c r="N172" s="167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175</v>
      </c>
      <c r="AU172" s="18" t="s">
        <v>84</v>
      </c>
    </row>
    <row r="173" spans="1:65" s="2" customFormat="1" ht="37.9" customHeight="1">
      <c r="A173" s="33"/>
      <c r="B173" s="149"/>
      <c r="C173" s="150" t="s">
        <v>193</v>
      </c>
      <c r="D173" s="150" t="s">
        <v>170</v>
      </c>
      <c r="E173" s="151" t="s">
        <v>227</v>
      </c>
      <c r="F173" s="152" t="s">
        <v>228</v>
      </c>
      <c r="G173" s="153" t="s">
        <v>173</v>
      </c>
      <c r="H173" s="154">
        <v>24.802</v>
      </c>
      <c r="I173" s="155"/>
      <c r="J173" s="156">
        <f>ROUND(I173*H173,2)</f>
        <v>0</v>
      </c>
      <c r="K173" s="152" t="s">
        <v>187</v>
      </c>
      <c r="L173" s="34"/>
      <c r="M173" s="157" t="s">
        <v>1</v>
      </c>
      <c r="N173" s="158" t="s">
        <v>40</v>
      </c>
      <c r="O173" s="59"/>
      <c r="P173" s="159">
        <f>O173*H173</f>
        <v>0</v>
      </c>
      <c r="Q173" s="159">
        <v>6.9999999999999994E-5</v>
      </c>
      <c r="R173" s="159">
        <f>Q173*H173</f>
        <v>1.7361399999999997E-3</v>
      </c>
      <c r="S173" s="159">
        <v>0.115</v>
      </c>
      <c r="T173" s="160">
        <f>S173*H173</f>
        <v>2.85223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108</v>
      </c>
      <c r="AT173" s="161" t="s">
        <v>170</v>
      </c>
      <c r="AU173" s="161" t="s">
        <v>84</v>
      </c>
      <c r="AY173" s="18" t="s">
        <v>168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8" t="s">
        <v>82</v>
      </c>
      <c r="BK173" s="162">
        <f>ROUND(I173*H173,2)</f>
        <v>0</v>
      </c>
      <c r="BL173" s="18" t="s">
        <v>108</v>
      </c>
      <c r="BM173" s="161" t="s">
        <v>2697</v>
      </c>
    </row>
    <row r="174" spans="1:65" s="2" customFormat="1" ht="29.25">
      <c r="A174" s="33"/>
      <c r="B174" s="34"/>
      <c r="C174" s="33"/>
      <c r="D174" s="163" t="s">
        <v>175</v>
      </c>
      <c r="E174" s="33"/>
      <c r="F174" s="164" t="s">
        <v>230</v>
      </c>
      <c r="G174" s="33"/>
      <c r="H174" s="33"/>
      <c r="I174" s="165"/>
      <c r="J174" s="33"/>
      <c r="K174" s="33"/>
      <c r="L174" s="34"/>
      <c r="M174" s="166"/>
      <c r="N174" s="167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175</v>
      </c>
      <c r="AU174" s="18" t="s">
        <v>84</v>
      </c>
    </row>
    <row r="175" spans="1:65" s="2" customFormat="1" ht="19.5">
      <c r="A175" s="33"/>
      <c r="B175" s="34"/>
      <c r="C175" s="33"/>
      <c r="D175" s="163" t="s">
        <v>177</v>
      </c>
      <c r="E175" s="33"/>
      <c r="F175" s="168" t="s">
        <v>2679</v>
      </c>
      <c r="G175" s="33"/>
      <c r="H175" s="33"/>
      <c r="I175" s="165"/>
      <c r="J175" s="33"/>
      <c r="K175" s="33"/>
      <c r="L175" s="34"/>
      <c r="M175" s="166"/>
      <c r="N175" s="167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177</v>
      </c>
      <c r="AU175" s="18" t="s">
        <v>84</v>
      </c>
    </row>
    <row r="176" spans="1:65" s="13" customFormat="1">
      <c r="B176" s="169"/>
      <c r="D176" s="163" t="s">
        <v>179</v>
      </c>
      <c r="E176" s="170" t="s">
        <v>1</v>
      </c>
      <c r="F176" s="171" t="s">
        <v>231</v>
      </c>
      <c r="H176" s="170" t="s">
        <v>1</v>
      </c>
      <c r="I176" s="172"/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179</v>
      </c>
      <c r="AU176" s="170" t="s">
        <v>84</v>
      </c>
      <c r="AV176" s="13" t="s">
        <v>82</v>
      </c>
      <c r="AW176" s="13" t="s">
        <v>31</v>
      </c>
      <c r="AX176" s="13" t="s">
        <v>75</v>
      </c>
      <c r="AY176" s="170" t="s">
        <v>168</v>
      </c>
    </row>
    <row r="177" spans="1:65" s="13" customFormat="1">
      <c r="B177" s="169"/>
      <c r="D177" s="163" t="s">
        <v>179</v>
      </c>
      <c r="E177" s="170" t="s">
        <v>1</v>
      </c>
      <c r="F177" s="171" t="s">
        <v>191</v>
      </c>
      <c r="H177" s="170" t="s">
        <v>1</v>
      </c>
      <c r="I177" s="172"/>
      <c r="L177" s="169"/>
      <c r="M177" s="173"/>
      <c r="N177" s="174"/>
      <c r="O177" s="174"/>
      <c r="P177" s="174"/>
      <c r="Q177" s="174"/>
      <c r="R177" s="174"/>
      <c r="S177" s="174"/>
      <c r="T177" s="175"/>
      <c r="AT177" s="170" t="s">
        <v>179</v>
      </c>
      <c r="AU177" s="170" t="s">
        <v>84</v>
      </c>
      <c r="AV177" s="13" t="s">
        <v>82</v>
      </c>
      <c r="AW177" s="13" t="s">
        <v>31</v>
      </c>
      <c r="AX177" s="13" t="s">
        <v>75</v>
      </c>
      <c r="AY177" s="170" t="s">
        <v>168</v>
      </c>
    </row>
    <row r="178" spans="1:65" s="13" customFormat="1">
      <c r="B178" s="169"/>
      <c r="D178" s="163" t="s">
        <v>179</v>
      </c>
      <c r="E178" s="170" t="s">
        <v>1</v>
      </c>
      <c r="F178" s="171" t="s">
        <v>232</v>
      </c>
      <c r="H178" s="170" t="s">
        <v>1</v>
      </c>
      <c r="I178" s="172"/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179</v>
      </c>
      <c r="AU178" s="170" t="s">
        <v>84</v>
      </c>
      <c r="AV178" s="13" t="s">
        <v>82</v>
      </c>
      <c r="AW178" s="13" t="s">
        <v>31</v>
      </c>
      <c r="AX178" s="13" t="s">
        <v>75</v>
      </c>
      <c r="AY178" s="170" t="s">
        <v>168</v>
      </c>
    </row>
    <row r="179" spans="1:65" s="13" customFormat="1">
      <c r="B179" s="169"/>
      <c r="D179" s="163" t="s">
        <v>179</v>
      </c>
      <c r="E179" s="170" t="s">
        <v>1</v>
      </c>
      <c r="F179" s="171" t="s">
        <v>2698</v>
      </c>
      <c r="H179" s="170" t="s">
        <v>1</v>
      </c>
      <c r="I179" s="172"/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179</v>
      </c>
      <c r="AU179" s="170" t="s">
        <v>84</v>
      </c>
      <c r="AV179" s="13" t="s">
        <v>82</v>
      </c>
      <c r="AW179" s="13" t="s">
        <v>31</v>
      </c>
      <c r="AX179" s="13" t="s">
        <v>75</v>
      </c>
      <c r="AY179" s="170" t="s">
        <v>168</v>
      </c>
    </row>
    <row r="180" spans="1:65" s="14" customFormat="1">
      <c r="B180" s="176"/>
      <c r="D180" s="163" t="s">
        <v>179</v>
      </c>
      <c r="E180" s="177" t="s">
        <v>1</v>
      </c>
      <c r="F180" s="178" t="s">
        <v>2699</v>
      </c>
      <c r="H180" s="179">
        <v>7.7039999999999997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7" t="s">
        <v>179</v>
      </c>
      <c r="AU180" s="177" t="s">
        <v>84</v>
      </c>
      <c r="AV180" s="14" t="s">
        <v>84</v>
      </c>
      <c r="AW180" s="14" t="s">
        <v>31</v>
      </c>
      <c r="AX180" s="14" t="s">
        <v>75</v>
      </c>
      <c r="AY180" s="177" t="s">
        <v>168</v>
      </c>
    </row>
    <row r="181" spans="1:65" s="14" customFormat="1">
      <c r="B181" s="176"/>
      <c r="D181" s="163" t="s">
        <v>179</v>
      </c>
      <c r="E181" s="177" t="s">
        <v>1</v>
      </c>
      <c r="F181" s="178" t="s">
        <v>2700</v>
      </c>
      <c r="H181" s="179">
        <v>6.2830000000000004</v>
      </c>
      <c r="I181" s="180"/>
      <c r="L181" s="176"/>
      <c r="M181" s="181"/>
      <c r="N181" s="182"/>
      <c r="O181" s="182"/>
      <c r="P181" s="182"/>
      <c r="Q181" s="182"/>
      <c r="R181" s="182"/>
      <c r="S181" s="182"/>
      <c r="T181" s="183"/>
      <c r="AT181" s="177" t="s">
        <v>179</v>
      </c>
      <c r="AU181" s="177" t="s">
        <v>84</v>
      </c>
      <c r="AV181" s="14" t="s">
        <v>84</v>
      </c>
      <c r="AW181" s="14" t="s">
        <v>31</v>
      </c>
      <c r="AX181" s="14" t="s">
        <v>75</v>
      </c>
      <c r="AY181" s="177" t="s">
        <v>168</v>
      </c>
    </row>
    <row r="182" spans="1:65" s="14" customFormat="1">
      <c r="B182" s="176"/>
      <c r="D182" s="163" t="s">
        <v>179</v>
      </c>
      <c r="E182" s="177" t="s">
        <v>1</v>
      </c>
      <c r="F182" s="178" t="s">
        <v>2701</v>
      </c>
      <c r="H182" s="179">
        <v>6.6950000000000003</v>
      </c>
      <c r="I182" s="180"/>
      <c r="L182" s="176"/>
      <c r="M182" s="181"/>
      <c r="N182" s="182"/>
      <c r="O182" s="182"/>
      <c r="P182" s="182"/>
      <c r="Q182" s="182"/>
      <c r="R182" s="182"/>
      <c r="S182" s="182"/>
      <c r="T182" s="183"/>
      <c r="AT182" s="177" t="s">
        <v>179</v>
      </c>
      <c r="AU182" s="177" t="s">
        <v>84</v>
      </c>
      <c r="AV182" s="14" t="s">
        <v>84</v>
      </c>
      <c r="AW182" s="14" t="s">
        <v>31</v>
      </c>
      <c r="AX182" s="14" t="s">
        <v>75</v>
      </c>
      <c r="AY182" s="177" t="s">
        <v>168</v>
      </c>
    </row>
    <row r="183" spans="1:65" s="13" customFormat="1">
      <c r="B183" s="169"/>
      <c r="D183" s="163" t="s">
        <v>179</v>
      </c>
      <c r="E183" s="170" t="s">
        <v>1</v>
      </c>
      <c r="F183" s="171" t="s">
        <v>2691</v>
      </c>
      <c r="H183" s="170" t="s">
        <v>1</v>
      </c>
      <c r="I183" s="172"/>
      <c r="L183" s="169"/>
      <c r="M183" s="173"/>
      <c r="N183" s="174"/>
      <c r="O183" s="174"/>
      <c r="P183" s="174"/>
      <c r="Q183" s="174"/>
      <c r="R183" s="174"/>
      <c r="S183" s="174"/>
      <c r="T183" s="175"/>
      <c r="AT183" s="170" t="s">
        <v>179</v>
      </c>
      <c r="AU183" s="170" t="s">
        <v>84</v>
      </c>
      <c r="AV183" s="13" t="s">
        <v>82</v>
      </c>
      <c r="AW183" s="13" t="s">
        <v>31</v>
      </c>
      <c r="AX183" s="13" t="s">
        <v>75</v>
      </c>
      <c r="AY183" s="170" t="s">
        <v>168</v>
      </c>
    </row>
    <row r="184" spans="1:65" s="14" customFormat="1">
      <c r="B184" s="176"/>
      <c r="D184" s="163" t="s">
        <v>179</v>
      </c>
      <c r="E184" s="177" t="s">
        <v>1</v>
      </c>
      <c r="F184" s="178" t="s">
        <v>2702</v>
      </c>
      <c r="H184" s="179">
        <v>4.12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179</v>
      </c>
      <c r="AU184" s="177" t="s">
        <v>84</v>
      </c>
      <c r="AV184" s="14" t="s">
        <v>84</v>
      </c>
      <c r="AW184" s="14" t="s">
        <v>31</v>
      </c>
      <c r="AX184" s="14" t="s">
        <v>75</v>
      </c>
      <c r="AY184" s="177" t="s">
        <v>168</v>
      </c>
    </row>
    <row r="185" spans="1:65" s="15" customFormat="1">
      <c r="B185" s="184"/>
      <c r="D185" s="163" t="s">
        <v>179</v>
      </c>
      <c r="E185" s="185" t="s">
        <v>1</v>
      </c>
      <c r="F185" s="186" t="s">
        <v>184</v>
      </c>
      <c r="H185" s="187">
        <v>24.802000000000003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179</v>
      </c>
      <c r="AU185" s="185" t="s">
        <v>84</v>
      </c>
      <c r="AV185" s="15" t="s">
        <v>108</v>
      </c>
      <c r="AW185" s="15" t="s">
        <v>31</v>
      </c>
      <c r="AX185" s="15" t="s">
        <v>82</v>
      </c>
      <c r="AY185" s="185" t="s">
        <v>168</v>
      </c>
    </row>
    <row r="186" spans="1:65" s="2" customFormat="1" ht="33" customHeight="1">
      <c r="A186" s="33"/>
      <c r="B186" s="149"/>
      <c r="C186" s="150" t="s">
        <v>226</v>
      </c>
      <c r="D186" s="150" t="s">
        <v>170</v>
      </c>
      <c r="E186" s="151" t="s">
        <v>349</v>
      </c>
      <c r="F186" s="152" t="s">
        <v>350</v>
      </c>
      <c r="G186" s="153" t="s">
        <v>319</v>
      </c>
      <c r="H186" s="154">
        <v>8.8670000000000009</v>
      </c>
      <c r="I186" s="155"/>
      <c r="J186" s="156">
        <f>ROUND(I186*H186,2)</f>
        <v>0</v>
      </c>
      <c r="K186" s="152" t="s">
        <v>187</v>
      </c>
      <c r="L186" s="34"/>
      <c r="M186" s="157" t="s">
        <v>1</v>
      </c>
      <c r="N186" s="158" t="s">
        <v>40</v>
      </c>
      <c r="O186" s="59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108</v>
      </c>
      <c r="AT186" s="161" t="s">
        <v>170</v>
      </c>
      <c r="AU186" s="161" t="s">
        <v>84</v>
      </c>
      <c r="AY186" s="18" t="s">
        <v>168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82</v>
      </c>
      <c r="BK186" s="162">
        <f>ROUND(I186*H186,2)</f>
        <v>0</v>
      </c>
      <c r="BL186" s="18" t="s">
        <v>108</v>
      </c>
      <c r="BM186" s="161" t="s">
        <v>2703</v>
      </c>
    </row>
    <row r="187" spans="1:65" s="2" customFormat="1" ht="29.25">
      <c r="A187" s="33"/>
      <c r="B187" s="34"/>
      <c r="C187" s="33"/>
      <c r="D187" s="163" t="s">
        <v>175</v>
      </c>
      <c r="E187" s="33"/>
      <c r="F187" s="164" t="s">
        <v>352</v>
      </c>
      <c r="G187" s="33"/>
      <c r="H187" s="33"/>
      <c r="I187" s="165"/>
      <c r="J187" s="33"/>
      <c r="K187" s="33"/>
      <c r="L187" s="34"/>
      <c r="M187" s="166"/>
      <c r="N187" s="167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175</v>
      </c>
      <c r="AU187" s="18" t="s">
        <v>84</v>
      </c>
    </row>
    <row r="188" spans="1:65" s="2" customFormat="1" ht="29.25">
      <c r="A188" s="33"/>
      <c r="B188" s="34"/>
      <c r="C188" s="33"/>
      <c r="D188" s="163" t="s">
        <v>177</v>
      </c>
      <c r="E188" s="33"/>
      <c r="F188" s="168" t="s">
        <v>2704</v>
      </c>
      <c r="G188" s="33"/>
      <c r="H188" s="33"/>
      <c r="I188" s="165"/>
      <c r="J188" s="33"/>
      <c r="K188" s="33"/>
      <c r="L188" s="34"/>
      <c r="M188" s="166"/>
      <c r="N188" s="167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177</v>
      </c>
      <c r="AU188" s="18" t="s">
        <v>84</v>
      </c>
    </row>
    <row r="189" spans="1:65" s="13" customFormat="1" ht="22.5">
      <c r="B189" s="169"/>
      <c r="D189" s="163" t="s">
        <v>179</v>
      </c>
      <c r="E189" s="170" t="s">
        <v>1</v>
      </c>
      <c r="F189" s="171" t="s">
        <v>2705</v>
      </c>
      <c r="H189" s="170" t="s">
        <v>1</v>
      </c>
      <c r="I189" s="172"/>
      <c r="L189" s="169"/>
      <c r="M189" s="173"/>
      <c r="N189" s="174"/>
      <c r="O189" s="174"/>
      <c r="P189" s="174"/>
      <c r="Q189" s="174"/>
      <c r="R189" s="174"/>
      <c r="S189" s="174"/>
      <c r="T189" s="175"/>
      <c r="AT189" s="170" t="s">
        <v>179</v>
      </c>
      <c r="AU189" s="170" t="s">
        <v>84</v>
      </c>
      <c r="AV189" s="13" t="s">
        <v>82</v>
      </c>
      <c r="AW189" s="13" t="s">
        <v>31</v>
      </c>
      <c r="AX189" s="13" t="s">
        <v>75</v>
      </c>
      <c r="AY189" s="170" t="s">
        <v>168</v>
      </c>
    </row>
    <row r="190" spans="1:65" s="13" customFormat="1">
      <c r="B190" s="169"/>
      <c r="D190" s="163" t="s">
        <v>179</v>
      </c>
      <c r="E190" s="170" t="s">
        <v>1</v>
      </c>
      <c r="F190" s="171" t="s">
        <v>2698</v>
      </c>
      <c r="H190" s="170" t="s">
        <v>1</v>
      </c>
      <c r="I190" s="172"/>
      <c r="L190" s="169"/>
      <c r="M190" s="173"/>
      <c r="N190" s="174"/>
      <c r="O190" s="174"/>
      <c r="P190" s="174"/>
      <c r="Q190" s="174"/>
      <c r="R190" s="174"/>
      <c r="S190" s="174"/>
      <c r="T190" s="175"/>
      <c r="AT190" s="170" t="s">
        <v>179</v>
      </c>
      <c r="AU190" s="170" t="s">
        <v>84</v>
      </c>
      <c r="AV190" s="13" t="s">
        <v>82</v>
      </c>
      <c r="AW190" s="13" t="s">
        <v>31</v>
      </c>
      <c r="AX190" s="13" t="s">
        <v>75</v>
      </c>
      <c r="AY190" s="170" t="s">
        <v>168</v>
      </c>
    </row>
    <row r="191" spans="1:65" s="14" customFormat="1">
      <c r="B191" s="176"/>
      <c r="D191" s="163" t="s">
        <v>179</v>
      </c>
      <c r="E191" s="177" t="s">
        <v>1</v>
      </c>
      <c r="F191" s="178" t="s">
        <v>2706</v>
      </c>
      <c r="H191" s="179">
        <v>14.601000000000001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7" t="s">
        <v>179</v>
      </c>
      <c r="AU191" s="177" t="s">
        <v>84</v>
      </c>
      <c r="AV191" s="14" t="s">
        <v>84</v>
      </c>
      <c r="AW191" s="14" t="s">
        <v>31</v>
      </c>
      <c r="AX191" s="14" t="s">
        <v>75</v>
      </c>
      <c r="AY191" s="177" t="s">
        <v>168</v>
      </c>
    </row>
    <row r="192" spans="1:65" s="14" customFormat="1">
      <c r="B192" s="176"/>
      <c r="D192" s="163" t="s">
        <v>179</v>
      </c>
      <c r="E192" s="177" t="s">
        <v>1</v>
      </c>
      <c r="F192" s="178" t="s">
        <v>2707</v>
      </c>
      <c r="H192" s="179">
        <v>12.714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77" t="s">
        <v>179</v>
      </c>
      <c r="AU192" s="177" t="s">
        <v>84</v>
      </c>
      <c r="AV192" s="14" t="s">
        <v>84</v>
      </c>
      <c r="AW192" s="14" t="s">
        <v>31</v>
      </c>
      <c r="AX192" s="14" t="s">
        <v>75</v>
      </c>
      <c r="AY192" s="177" t="s">
        <v>168</v>
      </c>
    </row>
    <row r="193" spans="1:65" s="14" customFormat="1">
      <c r="B193" s="176"/>
      <c r="D193" s="163" t="s">
        <v>179</v>
      </c>
      <c r="E193" s="177" t="s">
        <v>1</v>
      </c>
      <c r="F193" s="178" t="s">
        <v>2708</v>
      </c>
      <c r="H193" s="179">
        <v>13.260999999999999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179</v>
      </c>
      <c r="AU193" s="177" t="s">
        <v>84</v>
      </c>
      <c r="AV193" s="14" t="s">
        <v>84</v>
      </c>
      <c r="AW193" s="14" t="s">
        <v>31</v>
      </c>
      <c r="AX193" s="14" t="s">
        <v>75</v>
      </c>
      <c r="AY193" s="177" t="s">
        <v>168</v>
      </c>
    </row>
    <row r="194" spans="1:65" s="13" customFormat="1">
      <c r="B194" s="169"/>
      <c r="D194" s="163" t="s">
        <v>179</v>
      </c>
      <c r="E194" s="170" t="s">
        <v>1</v>
      </c>
      <c r="F194" s="171" t="s">
        <v>2709</v>
      </c>
      <c r="H194" s="170" t="s">
        <v>1</v>
      </c>
      <c r="I194" s="172"/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179</v>
      </c>
      <c r="AU194" s="170" t="s">
        <v>84</v>
      </c>
      <c r="AV194" s="13" t="s">
        <v>82</v>
      </c>
      <c r="AW194" s="13" t="s">
        <v>31</v>
      </c>
      <c r="AX194" s="13" t="s">
        <v>75</v>
      </c>
      <c r="AY194" s="170" t="s">
        <v>168</v>
      </c>
    </row>
    <row r="195" spans="1:65" s="14" customFormat="1">
      <c r="B195" s="176"/>
      <c r="D195" s="163" t="s">
        <v>179</v>
      </c>
      <c r="E195" s="177" t="s">
        <v>1</v>
      </c>
      <c r="F195" s="178" t="s">
        <v>2710</v>
      </c>
      <c r="H195" s="179">
        <v>3.76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179</v>
      </c>
      <c r="AU195" s="177" t="s">
        <v>84</v>
      </c>
      <c r="AV195" s="14" t="s">
        <v>84</v>
      </c>
      <c r="AW195" s="14" t="s">
        <v>31</v>
      </c>
      <c r="AX195" s="14" t="s">
        <v>75</v>
      </c>
      <c r="AY195" s="177" t="s">
        <v>168</v>
      </c>
    </row>
    <row r="196" spans="1:65" s="16" customFormat="1">
      <c r="B196" s="192"/>
      <c r="D196" s="163" t="s">
        <v>179</v>
      </c>
      <c r="E196" s="193" t="s">
        <v>1</v>
      </c>
      <c r="F196" s="194" t="s">
        <v>333</v>
      </c>
      <c r="H196" s="195">
        <v>44.335999999999999</v>
      </c>
      <c r="I196" s="196"/>
      <c r="L196" s="192"/>
      <c r="M196" s="197"/>
      <c r="N196" s="198"/>
      <c r="O196" s="198"/>
      <c r="P196" s="198"/>
      <c r="Q196" s="198"/>
      <c r="R196" s="198"/>
      <c r="S196" s="198"/>
      <c r="T196" s="199"/>
      <c r="AT196" s="193" t="s">
        <v>179</v>
      </c>
      <c r="AU196" s="193" t="s">
        <v>84</v>
      </c>
      <c r="AV196" s="16" t="s">
        <v>104</v>
      </c>
      <c r="AW196" s="16" t="s">
        <v>31</v>
      </c>
      <c r="AX196" s="16" t="s">
        <v>75</v>
      </c>
      <c r="AY196" s="193" t="s">
        <v>168</v>
      </c>
    </row>
    <row r="197" spans="1:65" s="14" customFormat="1">
      <c r="B197" s="176"/>
      <c r="D197" s="163" t="s">
        <v>179</v>
      </c>
      <c r="E197" s="177" t="s">
        <v>1</v>
      </c>
      <c r="F197" s="178" t="s">
        <v>2711</v>
      </c>
      <c r="H197" s="179">
        <v>8.8670000000000009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7" t="s">
        <v>179</v>
      </c>
      <c r="AU197" s="177" t="s">
        <v>84</v>
      </c>
      <c r="AV197" s="14" t="s">
        <v>84</v>
      </c>
      <c r="AW197" s="14" t="s">
        <v>31</v>
      </c>
      <c r="AX197" s="14" t="s">
        <v>82</v>
      </c>
      <c r="AY197" s="177" t="s">
        <v>168</v>
      </c>
    </row>
    <row r="198" spans="1:65" s="2" customFormat="1" ht="33" customHeight="1">
      <c r="A198" s="33"/>
      <c r="B198" s="149"/>
      <c r="C198" s="150" t="s">
        <v>244</v>
      </c>
      <c r="D198" s="150" t="s">
        <v>170</v>
      </c>
      <c r="E198" s="151" t="s">
        <v>370</v>
      </c>
      <c r="F198" s="152" t="s">
        <v>371</v>
      </c>
      <c r="G198" s="153" t="s">
        <v>319</v>
      </c>
      <c r="H198" s="154">
        <v>31.035</v>
      </c>
      <c r="I198" s="155"/>
      <c r="J198" s="156">
        <f>ROUND(I198*H198,2)</f>
        <v>0</v>
      </c>
      <c r="K198" s="152" t="s">
        <v>187</v>
      </c>
      <c r="L198" s="34"/>
      <c r="M198" s="157" t="s">
        <v>1</v>
      </c>
      <c r="N198" s="158" t="s">
        <v>40</v>
      </c>
      <c r="O198" s="59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108</v>
      </c>
      <c r="AT198" s="161" t="s">
        <v>170</v>
      </c>
      <c r="AU198" s="161" t="s">
        <v>84</v>
      </c>
      <c r="AY198" s="18" t="s">
        <v>168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82</v>
      </c>
      <c r="BK198" s="162">
        <f>ROUND(I198*H198,2)</f>
        <v>0</v>
      </c>
      <c r="BL198" s="18" t="s">
        <v>108</v>
      </c>
      <c r="BM198" s="161" t="s">
        <v>2712</v>
      </c>
    </row>
    <row r="199" spans="1:65" s="2" customFormat="1" ht="29.25">
      <c r="A199" s="33"/>
      <c r="B199" s="34"/>
      <c r="C199" s="33"/>
      <c r="D199" s="163" t="s">
        <v>175</v>
      </c>
      <c r="E199" s="33"/>
      <c r="F199" s="164" t="s">
        <v>373</v>
      </c>
      <c r="G199" s="33"/>
      <c r="H199" s="33"/>
      <c r="I199" s="165"/>
      <c r="J199" s="33"/>
      <c r="K199" s="33"/>
      <c r="L199" s="34"/>
      <c r="M199" s="166"/>
      <c r="N199" s="167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175</v>
      </c>
      <c r="AU199" s="18" t="s">
        <v>84</v>
      </c>
    </row>
    <row r="200" spans="1:65" s="2" customFormat="1" ht="29.25">
      <c r="A200" s="33"/>
      <c r="B200" s="34"/>
      <c r="C200" s="33"/>
      <c r="D200" s="163" t="s">
        <v>177</v>
      </c>
      <c r="E200" s="33"/>
      <c r="F200" s="168" t="s">
        <v>2704</v>
      </c>
      <c r="G200" s="33"/>
      <c r="H200" s="33"/>
      <c r="I200" s="165"/>
      <c r="J200" s="33"/>
      <c r="K200" s="33"/>
      <c r="L200" s="34"/>
      <c r="M200" s="166"/>
      <c r="N200" s="167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177</v>
      </c>
      <c r="AU200" s="18" t="s">
        <v>84</v>
      </c>
    </row>
    <row r="201" spans="1:65" s="13" customFormat="1">
      <c r="B201" s="169"/>
      <c r="D201" s="163" t="s">
        <v>179</v>
      </c>
      <c r="E201" s="170" t="s">
        <v>1</v>
      </c>
      <c r="F201" s="171" t="s">
        <v>340</v>
      </c>
      <c r="H201" s="170" t="s">
        <v>1</v>
      </c>
      <c r="I201" s="172"/>
      <c r="L201" s="169"/>
      <c r="M201" s="173"/>
      <c r="N201" s="174"/>
      <c r="O201" s="174"/>
      <c r="P201" s="174"/>
      <c r="Q201" s="174"/>
      <c r="R201" s="174"/>
      <c r="S201" s="174"/>
      <c r="T201" s="175"/>
      <c r="AT201" s="170" t="s">
        <v>179</v>
      </c>
      <c r="AU201" s="170" t="s">
        <v>84</v>
      </c>
      <c r="AV201" s="13" t="s">
        <v>82</v>
      </c>
      <c r="AW201" s="13" t="s">
        <v>31</v>
      </c>
      <c r="AX201" s="13" t="s">
        <v>75</v>
      </c>
      <c r="AY201" s="170" t="s">
        <v>168</v>
      </c>
    </row>
    <row r="202" spans="1:65" s="14" customFormat="1">
      <c r="B202" s="176"/>
      <c r="D202" s="163" t="s">
        <v>179</v>
      </c>
      <c r="E202" s="177" t="s">
        <v>1</v>
      </c>
      <c r="F202" s="178" t="s">
        <v>2713</v>
      </c>
      <c r="H202" s="179">
        <v>31.035</v>
      </c>
      <c r="I202" s="180"/>
      <c r="L202" s="176"/>
      <c r="M202" s="181"/>
      <c r="N202" s="182"/>
      <c r="O202" s="182"/>
      <c r="P202" s="182"/>
      <c r="Q202" s="182"/>
      <c r="R202" s="182"/>
      <c r="S202" s="182"/>
      <c r="T202" s="183"/>
      <c r="AT202" s="177" t="s">
        <v>179</v>
      </c>
      <c r="AU202" s="177" t="s">
        <v>84</v>
      </c>
      <c r="AV202" s="14" t="s">
        <v>84</v>
      </c>
      <c r="AW202" s="14" t="s">
        <v>31</v>
      </c>
      <c r="AX202" s="14" t="s">
        <v>82</v>
      </c>
      <c r="AY202" s="177" t="s">
        <v>168</v>
      </c>
    </row>
    <row r="203" spans="1:65" s="2" customFormat="1" ht="33" customHeight="1">
      <c r="A203" s="33"/>
      <c r="B203" s="149"/>
      <c r="C203" s="150" t="s">
        <v>251</v>
      </c>
      <c r="D203" s="150" t="s">
        <v>170</v>
      </c>
      <c r="E203" s="151" t="s">
        <v>376</v>
      </c>
      <c r="F203" s="152" t="s">
        <v>377</v>
      </c>
      <c r="G203" s="153" t="s">
        <v>319</v>
      </c>
      <c r="H203" s="154">
        <v>4.4340000000000002</v>
      </c>
      <c r="I203" s="155"/>
      <c r="J203" s="156">
        <f>ROUND(I203*H203,2)</f>
        <v>0</v>
      </c>
      <c r="K203" s="152" t="s">
        <v>187</v>
      </c>
      <c r="L203" s="34"/>
      <c r="M203" s="157" t="s">
        <v>1</v>
      </c>
      <c r="N203" s="158" t="s">
        <v>40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108</v>
      </c>
      <c r="AT203" s="161" t="s">
        <v>170</v>
      </c>
      <c r="AU203" s="161" t="s">
        <v>84</v>
      </c>
      <c r="AY203" s="18" t="s">
        <v>168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82</v>
      </c>
      <c r="BK203" s="162">
        <f>ROUND(I203*H203,2)</f>
        <v>0</v>
      </c>
      <c r="BL203" s="18" t="s">
        <v>108</v>
      </c>
      <c r="BM203" s="161" t="s">
        <v>2714</v>
      </c>
    </row>
    <row r="204" spans="1:65" s="2" customFormat="1" ht="29.25">
      <c r="A204" s="33"/>
      <c r="B204" s="34"/>
      <c r="C204" s="33"/>
      <c r="D204" s="163" t="s">
        <v>175</v>
      </c>
      <c r="E204" s="33"/>
      <c r="F204" s="164" t="s">
        <v>379</v>
      </c>
      <c r="G204" s="33"/>
      <c r="H204" s="33"/>
      <c r="I204" s="165"/>
      <c r="J204" s="33"/>
      <c r="K204" s="33"/>
      <c r="L204" s="34"/>
      <c r="M204" s="166"/>
      <c r="N204" s="167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175</v>
      </c>
      <c r="AU204" s="18" t="s">
        <v>84</v>
      </c>
    </row>
    <row r="205" spans="1:65" s="2" customFormat="1" ht="29.25">
      <c r="A205" s="33"/>
      <c r="B205" s="34"/>
      <c r="C205" s="33"/>
      <c r="D205" s="163" t="s">
        <v>177</v>
      </c>
      <c r="E205" s="33"/>
      <c r="F205" s="168" t="s">
        <v>2704</v>
      </c>
      <c r="G205" s="33"/>
      <c r="H205" s="33"/>
      <c r="I205" s="165"/>
      <c r="J205" s="33"/>
      <c r="K205" s="33"/>
      <c r="L205" s="34"/>
      <c r="M205" s="166"/>
      <c r="N205" s="167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177</v>
      </c>
      <c r="AU205" s="18" t="s">
        <v>84</v>
      </c>
    </row>
    <row r="206" spans="1:65" s="13" customFormat="1">
      <c r="B206" s="169"/>
      <c r="D206" s="163" t="s">
        <v>179</v>
      </c>
      <c r="E206" s="170" t="s">
        <v>1</v>
      </c>
      <c r="F206" s="171" t="s">
        <v>340</v>
      </c>
      <c r="H206" s="170" t="s">
        <v>1</v>
      </c>
      <c r="I206" s="172"/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179</v>
      </c>
      <c r="AU206" s="170" t="s">
        <v>84</v>
      </c>
      <c r="AV206" s="13" t="s">
        <v>82</v>
      </c>
      <c r="AW206" s="13" t="s">
        <v>31</v>
      </c>
      <c r="AX206" s="13" t="s">
        <v>75</v>
      </c>
      <c r="AY206" s="170" t="s">
        <v>168</v>
      </c>
    </row>
    <row r="207" spans="1:65" s="14" customFormat="1">
      <c r="B207" s="176"/>
      <c r="D207" s="163" t="s">
        <v>179</v>
      </c>
      <c r="E207" s="177" t="s">
        <v>1</v>
      </c>
      <c r="F207" s="178" t="s">
        <v>2715</v>
      </c>
      <c r="H207" s="179">
        <v>4.4340000000000002</v>
      </c>
      <c r="I207" s="180"/>
      <c r="L207" s="176"/>
      <c r="M207" s="181"/>
      <c r="N207" s="182"/>
      <c r="O207" s="182"/>
      <c r="P207" s="182"/>
      <c r="Q207" s="182"/>
      <c r="R207" s="182"/>
      <c r="S207" s="182"/>
      <c r="T207" s="183"/>
      <c r="AT207" s="177" t="s">
        <v>179</v>
      </c>
      <c r="AU207" s="177" t="s">
        <v>84</v>
      </c>
      <c r="AV207" s="14" t="s">
        <v>84</v>
      </c>
      <c r="AW207" s="14" t="s">
        <v>31</v>
      </c>
      <c r="AX207" s="14" t="s">
        <v>82</v>
      </c>
      <c r="AY207" s="177" t="s">
        <v>168</v>
      </c>
    </row>
    <row r="208" spans="1:65" s="2" customFormat="1" ht="24.2" customHeight="1">
      <c r="A208" s="33"/>
      <c r="B208" s="149"/>
      <c r="C208" s="150" t="s">
        <v>259</v>
      </c>
      <c r="D208" s="150" t="s">
        <v>170</v>
      </c>
      <c r="E208" s="151" t="s">
        <v>382</v>
      </c>
      <c r="F208" s="152" t="s">
        <v>383</v>
      </c>
      <c r="G208" s="153" t="s">
        <v>319</v>
      </c>
      <c r="H208" s="154">
        <v>26.602</v>
      </c>
      <c r="I208" s="155"/>
      <c r="J208" s="156">
        <f>ROUND(I208*H208,2)</f>
        <v>0</v>
      </c>
      <c r="K208" s="152" t="s">
        <v>187</v>
      </c>
      <c r="L208" s="34"/>
      <c r="M208" s="157" t="s">
        <v>1</v>
      </c>
      <c r="N208" s="158" t="s">
        <v>40</v>
      </c>
      <c r="O208" s="59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1" t="s">
        <v>108</v>
      </c>
      <c r="AT208" s="161" t="s">
        <v>170</v>
      </c>
      <c r="AU208" s="161" t="s">
        <v>84</v>
      </c>
      <c r="AY208" s="18" t="s">
        <v>168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8" t="s">
        <v>82</v>
      </c>
      <c r="BK208" s="162">
        <f>ROUND(I208*H208,2)</f>
        <v>0</v>
      </c>
      <c r="BL208" s="18" t="s">
        <v>108</v>
      </c>
      <c r="BM208" s="161" t="s">
        <v>2716</v>
      </c>
    </row>
    <row r="209" spans="1:65" s="2" customFormat="1" ht="29.25">
      <c r="A209" s="33"/>
      <c r="B209" s="34"/>
      <c r="C209" s="33"/>
      <c r="D209" s="163" t="s">
        <v>175</v>
      </c>
      <c r="E209" s="33"/>
      <c r="F209" s="164" t="s">
        <v>385</v>
      </c>
      <c r="G209" s="33"/>
      <c r="H209" s="33"/>
      <c r="I209" s="165"/>
      <c r="J209" s="33"/>
      <c r="K209" s="33"/>
      <c r="L209" s="34"/>
      <c r="M209" s="166"/>
      <c r="N209" s="167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175</v>
      </c>
      <c r="AU209" s="18" t="s">
        <v>84</v>
      </c>
    </row>
    <row r="210" spans="1:65" s="13" customFormat="1">
      <c r="B210" s="169"/>
      <c r="D210" s="163" t="s">
        <v>179</v>
      </c>
      <c r="E210" s="170" t="s">
        <v>1</v>
      </c>
      <c r="F210" s="171" t="s">
        <v>1292</v>
      </c>
      <c r="H210" s="170" t="s">
        <v>1</v>
      </c>
      <c r="I210" s="172"/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179</v>
      </c>
      <c r="AU210" s="170" t="s">
        <v>84</v>
      </c>
      <c r="AV210" s="13" t="s">
        <v>82</v>
      </c>
      <c r="AW210" s="13" t="s">
        <v>31</v>
      </c>
      <c r="AX210" s="13" t="s">
        <v>75</v>
      </c>
      <c r="AY210" s="170" t="s">
        <v>168</v>
      </c>
    </row>
    <row r="211" spans="1:65" s="14" customFormat="1">
      <c r="B211" s="176"/>
      <c r="D211" s="163" t="s">
        <v>179</v>
      </c>
      <c r="E211" s="177" t="s">
        <v>1</v>
      </c>
      <c r="F211" s="178" t="s">
        <v>2717</v>
      </c>
      <c r="H211" s="179">
        <v>26.602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7" t="s">
        <v>179</v>
      </c>
      <c r="AU211" s="177" t="s">
        <v>84</v>
      </c>
      <c r="AV211" s="14" t="s">
        <v>84</v>
      </c>
      <c r="AW211" s="14" t="s">
        <v>31</v>
      </c>
      <c r="AX211" s="14" t="s">
        <v>82</v>
      </c>
      <c r="AY211" s="177" t="s">
        <v>168</v>
      </c>
    </row>
    <row r="212" spans="1:65" s="2" customFormat="1" ht="21.75" customHeight="1">
      <c r="A212" s="33"/>
      <c r="B212" s="149"/>
      <c r="C212" s="150" t="s">
        <v>266</v>
      </c>
      <c r="D212" s="150" t="s">
        <v>170</v>
      </c>
      <c r="E212" s="151" t="s">
        <v>1294</v>
      </c>
      <c r="F212" s="152" t="s">
        <v>1295</v>
      </c>
      <c r="G212" s="153" t="s">
        <v>173</v>
      </c>
      <c r="H212" s="154">
        <v>77.168000000000006</v>
      </c>
      <c r="I212" s="155"/>
      <c r="J212" s="156">
        <f>ROUND(I212*H212,2)</f>
        <v>0</v>
      </c>
      <c r="K212" s="152" t="s">
        <v>187</v>
      </c>
      <c r="L212" s="34"/>
      <c r="M212" s="157" t="s">
        <v>1</v>
      </c>
      <c r="N212" s="158" t="s">
        <v>40</v>
      </c>
      <c r="O212" s="59"/>
      <c r="P212" s="159">
        <f>O212*H212</f>
        <v>0</v>
      </c>
      <c r="Q212" s="159">
        <v>1.99E-3</v>
      </c>
      <c r="R212" s="159">
        <f>Q212*H212</f>
        <v>0.15356432</v>
      </c>
      <c r="S212" s="159">
        <v>0</v>
      </c>
      <c r="T212" s="16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108</v>
      </c>
      <c r="AT212" s="161" t="s">
        <v>170</v>
      </c>
      <c r="AU212" s="161" t="s">
        <v>84</v>
      </c>
      <c r="AY212" s="18" t="s">
        <v>168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8" t="s">
        <v>82</v>
      </c>
      <c r="BK212" s="162">
        <f>ROUND(I212*H212,2)</f>
        <v>0</v>
      </c>
      <c r="BL212" s="18" t="s">
        <v>108</v>
      </c>
      <c r="BM212" s="161" t="s">
        <v>2718</v>
      </c>
    </row>
    <row r="213" spans="1:65" s="2" customFormat="1" ht="19.5">
      <c r="A213" s="33"/>
      <c r="B213" s="34"/>
      <c r="C213" s="33"/>
      <c r="D213" s="163" t="s">
        <v>175</v>
      </c>
      <c r="E213" s="33"/>
      <c r="F213" s="164" t="s">
        <v>1297</v>
      </c>
      <c r="G213" s="33"/>
      <c r="H213" s="33"/>
      <c r="I213" s="165"/>
      <c r="J213" s="33"/>
      <c r="K213" s="33"/>
      <c r="L213" s="34"/>
      <c r="M213" s="166"/>
      <c r="N213" s="167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175</v>
      </c>
      <c r="AU213" s="18" t="s">
        <v>84</v>
      </c>
    </row>
    <row r="214" spans="1:65" s="2" customFormat="1" ht="19.5">
      <c r="A214" s="33"/>
      <c r="B214" s="34"/>
      <c r="C214" s="33"/>
      <c r="D214" s="163" t="s">
        <v>177</v>
      </c>
      <c r="E214" s="33"/>
      <c r="F214" s="168" t="s">
        <v>2679</v>
      </c>
      <c r="G214" s="33"/>
      <c r="H214" s="33"/>
      <c r="I214" s="165"/>
      <c r="J214" s="33"/>
      <c r="K214" s="33"/>
      <c r="L214" s="34"/>
      <c r="M214" s="166"/>
      <c r="N214" s="167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177</v>
      </c>
      <c r="AU214" s="18" t="s">
        <v>84</v>
      </c>
    </row>
    <row r="215" spans="1:65" s="14" customFormat="1">
      <c r="B215" s="176"/>
      <c r="D215" s="163" t="s">
        <v>179</v>
      </c>
      <c r="E215" s="177" t="s">
        <v>1</v>
      </c>
      <c r="F215" s="178" t="s">
        <v>2719</v>
      </c>
      <c r="H215" s="179">
        <v>27.768000000000001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7" t="s">
        <v>179</v>
      </c>
      <c r="AU215" s="177" t="s">
        <v>84</v>
      </c>
      <c r="AV215" s="14" t="s">
        <v>84</v>
      </c>
      <c r="AW215" s="14" t="s">
        <v>31</v>
      </c>
      <c r="AX215" s="14" t="s">
        <v>75</v>
      </c>
      <c r="AY215" s="177" t="s">
        <v>168</v>
      </c>
    </row>
    <row r="216" spans="1:65" s="14" customFormat="1">
      <c r="B216" s="176"/>
      <c r="D216" s="163" t="s">
        <v>179</v>
      </c>
      <c r="E216" s="177" t="s">
        <v>1</v>
      </c>
      <c r="F216" s="178" t="s">
        <v>2720</v>
      </c>
      <c r="H216" s="179">
        <v>24.18</v>
      </c>
      <c r="I216" s="180"/>
      <c r="L216" s="176"/>
      <c r="M216" s="181"/>
      <c r="N216" s="182"/>
      <c r="O216" s="182"/>
      <c r="P216" s="182"/>
      <c r="Q216" s="182"/>
      <c r="R216" s="182"/>
      <c r="S216" s="182"/>
      <c r="T216" s="183"/>
      <c r="AT216" s="177" t="s">
        <v>179</v>
      </c>
      <c r="AU216" s="177" t="s">
        <v>84</v>
      </c>
      <c r="AV216" s="14" t="s">
        <v>84</v>
      </c>
      <c r="AW216" s="14" t="s">
        <v>31</v>
      </c>
      <c r="AX216" s="14" t="s">
        <v>75</v>
      </c>
      <c r="AY216" s="177" t="s">
        <v>168</v>
      </c>
    </row>
    <row r="217" spans="1:65" s="14" customFormat="1">
      <c r="B217" s="176"/>
      <c r="D217" s="163" t="s">
        <v>179</v>
      </c>
      <c r="E217" s="177" t="s">
        <v>1</v>
      </c>
      <c r="F217" s="178" t="s">
        <v>2721</v>
      </c>
      <c r="H217" s="179">
        <v>25.22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179</v>
      </c>
      <c r="AU217" s="177" t="s">
        <v>84</v>
      </c>
      <c r="AV217" s="14" t="s">
        <v>84</v>
      </c>
      <c r="AW217" s="14" t="s">
        <v>31</v>
      </c>
      <c r="AX217" s="14" t="s">
        <v>75</v>
      </c>
      <c r="AY217" s="177" t="s">
        <v>168</v>
      </c>
    </row>
    <row r="218" spans="1:65" s="15" customFormat="1">
      <c r="B218" s="184"/>
      <c r="D218" s="163" t="s">
        <v>179</v>
      </c>
      <c r="E218" s="185" t="s">
        <v>1</v>
      </c>
      <c r="F218" s="186" t="s">
        <v>184</v>
      </c>
      <c r="H218" s="187">
        <v>77.168000000000006</v>
      </c>
      <c r="I218" s="188"/>
      <c r="L218" s="184"/>
      <c r="M218" s="189"/>
      <c r="N218" s="190"/>
      <c r="O218" s="190"/>
      <c r="P218" s="190"/>
      <c r="Q218" s="190"/>
      <c r="R218" s="190"/>
      <c r="S218" s="190"/>
      <c r="T218" s="191"/>
      <c r="AT218" s="185" t="s">
        <v>179</v>
      </c>
      <c r="AU218" s="185" t="s">
        <v>84</v>
      </c>
      <c r="AV218" s="15" t="s">
        <v>108</v>
      </c>
      <c r="AW218" s="15" t="s">
        <v>31</v>
      </c>
      <c r="AX218" s="15" t="s">
        <v>82</v>
      </c>
      <c r="AY218" s="185" t="s">
        <v>168</v>
      </c>
    </row>
    <row r="219" spans="1:65" s="2" customFormat="1" ht="24.2" customHeight="1">
      <c r="A219" s="33"/>
      <c r="B219" s="149"/>
      <c r="C219" s="150" t="s">
        <v>274</v>
      </c>
      <c r="D219" s="150" t="s">
        <v>170</v>
      </c>
      <c r="E219" s="151" t="s">
        <v>1305</v>
      </c>
      <c r="F219" s="152" t="s">
        <v>1306</v>
      </c>
      <c r="G219" s="153" t="s">
        <v>173</v>
      </c>
      <c r="H219" s="154">
        <v>77.168000000000006</v>
      </c>
      <c r="I219" s="155"/>
      <c r="J219" s="156">
        <f>ROUND(I219*H219,2)</f>
        <v>0</v>
      </c>
      <c r="K219" s="152" t="s">
        <v>187</v>
      </c>
      <c r="L219" s="34"/>
      <c r="M219" s="157" t="s">
        <v>1</v>
      </c>
      <c r="N219" s="158" t="s">
        <v>40</v>
      </c>
      <c r="O219" s="59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1" t="s">
        <v>108</v>
      </c>
      <c r="AT219" s="161" t="s">
        <v>170</v>
      </c>
      <c r="AU219" s="161" t="s">
        <v>84</v>
      </c>
      <c r="AY219" s="18" t="s">
        <v>168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8" t="s">
        <v>82</v>
      </c>
      <c r="BK219" s="162">
        <f>ROUND(I219*H219,2)</f>
        <v>0</v>
      </c>
      <c r="BL219" s="18" t="s">
        <v>108</v>
      </c>
      <c r="BM219" s="161" t="s">
        <v>2722</v>
      </c>
    </row>
    <row r="220" spans="1:65" s="2" customFormat="1" ht="29.25">
      <c r="A220" s="33"/>
      <c r="B220" s="34"/>
      <c r="C220" s="33"/>
      <c r="D220" s="163" t="s">
        <v>175</v>
      </c>
      <c r="E220" s="33"/>
      <c r="F220" s="164" t="s">
        <v>1308</v>
      </c>
      <c r="G220" s="33"/>
      <c r="H220" s="33"/>
      <c r="I220" s="165"/>
      <c r="J220" s="33"/>
      <c r="K220" s="33"/>
      <c r="L220" s="34"/>
      <c r="M220" s="166"/>
      <c r="N220" s="167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175</v>
      </c>
      <c r="AU220" s="18" t="s">
        <v>84</v>
      </c>
    </row>
    <row r="221" spans="1:65" s="2" customFormat="1" ht="37.9" customHeight="1">
      <c r="A221" s="33"/>
      <c r="B221" s="149"/>
      <c r="C221" s="150" t="s">
        <v>282</v>
      </c>
      <c r="D221" s="150" t="s">
        <v>170</v>
      </c>
      <c r="E221" s="151" t="s">
        <v>437</v>
      </c>
      <c r="F221" s="152" t="s">
        <v>438</v>
      </c>
      <c r="G221" s="153" t="s">
        <v>319</v>
      </c>
      <c r="H221" s="154">
        <v>39.902000000000001</v>
      </c>
      <c r="I221" s="155"/>
      <c r="J221" s="156">
        <f>ROUND(I221*H221,2)</f>
        <v>0</v>
      </c>
      <c r="K221" s="152" t="s">
        <v>187</v>
      </c>
      <c r="L221" s="34"/>
      <c r="M221" s="157" t="s">
        <v>1</v>
      </c>
      <c r="N221" s="158" t="s">
        <v>40</v>
      </c>
      <c r="O221" s="59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108</v>
      </c>
      <c r="AT221" s="161" t="s">
        <v>170</v>
      </c>
      <c r="AU221" s="161" t="s">
        <v>84</v>
      </c>
      <c r="AY221" s="18" t="s">
        <v>168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8" t="s">
        <v>82</v>
      </c>
      <c r="BK221" s="162">
        <f>ROUND(I221*H221,2)</f>
        <v>0</v>
      </c>
      <c r="BL221" s="18" t="s">
        <v>108</v>
      </c>
      <c r="BM221" s="161" t="s">
        <v>2723</v>
      </c>
    </row>
    <row r="222" spans="1:65" s="2" customFormat="1" ht="39">
      <c r="A222" s="33"/>
      <c r="B222" s="34"/>
      <c r="C222" s="33"/>
      <c r="D222" s="163" t="s">
        <v>175</v>
      </c>
      <c r="E222" s="33"/>
      <c r="F222" s="164" t="s">
        <v>440</v>
      </c>
      <c r="G222" s="33"/>
      <c r="H222" s="33"/>
      <c r="I222" s="165"/>
      <c r="J222" s="33"/>
      <c r="K222" s="33"/>
      <c r="L222" s="34"/>
      <c r="M222" s="166"/>
      <c r="N222" s="167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175</v>
      </c>
      <c r="AU222" s="18" t="s">
        <v>84</v>
      </c>
    </row>
    <row r="223" spans="1:65" s="13" customFormat="1">
      <c r="B223" s="169"/>
      <c r="D223" s="163" t="s">
        <v>179</v>
      </c>
      <c r="E223" s="170" t="s">
        <v>1</v>
      </c>
      <c r="F223" s="171" t="s">
        <v>441</v>
      </c>
      <c r="H223" s="170" t="s">
        <v>1</v>
      </c>
      <c r="I223" s="172"/>
      <c r="L223" s="169"/>
      <c r="M223" s="173"/>
      <c r="N223" s="174"/>
      <c r="O223" s="174"/>
      <c r="P223" s="174"/>
      <c r="Q223" s="174"/>
      <c r="R223" s="174"/>
      <c r="S223" s="174"/>
      <c r="T223" s="175"/>
      <c r="AT223" s="170" t="s">
        <v>179</v>
      </c>
      <c r="AU223" s="170" t="s">
        <v>84</v>
      </c>
      <c r="AV223" s="13" t="s">
        <v>82</v>
      </c>
      <c r="AW223" s="13" t="s">
        <v>31</v>
      </c>
      <c r="AX223" s="13" t="s">
        <v>75</v>
      </c>
      <c r="AY223" s="170" t="s">
        <v>168</v>
      </c>
    </row>
    <row r="224" spans="1:65" s="14" customFormat="1">
      <c r="B224" s="176"/>
      <c r="D224" s="163" t="s">
        <v>179</v>
      </c>
      <c r="E224" s="177" t="s">
        <v>1</v>
      </c>
      <c r="F224" s="178" t="s">
        <v>2724</v>
      </c>
      <c r="H224" s="179">
        <v>39.902000000000001</v>
      </c>
      <c r="I224" s="180"/>
      <c r="L224" s="176"/>
      <c r="M224" s="181"/>
      <c r="N224" s="182"/>
      <c r="O224" s="182"/>
      <c r="P224" s="182"/>
      <c r="Q224" s="182"/>
      <c r="R224" s="182"/>
      <c r="S224" s="182"/>
      <c r="T224" s="183"/>
      <c r="AT224" s="177" t="s">
        <v>179</v>
      </c>
      <c r="AU224" s="177" t="s">
        <v>84</v>
      </c>
      <c r="AV224" s="14" t="s">
        <v>84</v>
      </c>
      <c r="AW224" s="14" t="s">
        <v>31</v>
      </c>
      <c r="AX224" s="14" t="s">
        <v>82</v>
      </c>
      <c r="AY224" s="177" t="s">
        <v>168</v>
      </c>
    </row>
    <row r="225" spans="1:65" s="2" customFormat="1" ht="44.25" customHeight="1">
      <c r="A225" s="33"/>
      <c r="B225" s="149"/>
      <c r="C225" s="150" t="s">
        <v>288</v>
      </c>
      <c r="D225" s="150" t="s">
        <v>170</v>
      </c>
      <c r="E225" s="151" t="s">
        <v>447</v>
      </c>
      <c r="F225" s="152" t="s">
        <v>448</v>
      </c>
      <c r="G225" s="153" t="s">
        <v>319</v>
      </c>
      <c r="H225" s="154">
        <v>239.41200000000001</v>
      </c>
      <c r="I225" s="155"/>
      <c r="J225" s="156">
        <f>ROUND(I225*H225,2)</f>
        <v>0</v>
      </c>
      <c r="K225" s="152" t="s">
        <v>187</v>
      </c>
      <c r="L225" s="34"/>
      <c r="M225" s="157" t="s">
        <v>1</v>
      </c>
      <c r="N225" s="158" t="s">
        <v>40</v>
      </c>
      <c r="O225" s="59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1" t="s">
        <v>108</v>
      </c>
      <c r="AT225" s="161" t="s">
        <v>170</v>
      </c>
      <c r="AU225" s="161" t="s">
        <v>84</v>
      </c>
      <c r="AY225" s="18" t="s">
        <v>168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8" t="s">
        <v>82</v>
      </c>
      <c r="BK225" s="162">
        <f>ROUND(I225*H225,2)</f>
        <v>0</v>
      </c>
      <c r="BL225" s="18" t="s">
        <v>108</v>
      </c>
      <c r="BM225" s="161" t="s">
        <v>2725</v>
      </c>
    </row>
    <row r="226" spans="1:65" s="2" customFormat="1" ht="48.75">
      <c r="A226" s="33"/>
      <c r="B226" s="34"/>
      <c r="C226" s="33"/>
      <c r="D226" s="163" t="s">
        <v>175</v>
      </c>
      <c r="E226" s="33"/>
      <c r="F226" s="164" t="s">
        <v>450</v>
      </c>
      <c r="G226" s="33"/>
      <c r="H226" s="33"/>
      <c r="I226" s="165"/>
      <c r="J226" s="33"/>
      <c r="K226" s="33"/>
      <c r="L226" s="34"/>
      <c r="M226" s="166"/>
      <c r="N226" s="167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175</v>
      </c>
      <c r="AU226" s="18" t="s">
        <v>84</v>
      </c>
    </row>
    <row r="227" spans="1:65" s="14" customFormat="1">
      <c r="B227" s="176"/>
      <c r="D227" s="163" t="s">
        <v>179</v>
      </c>
      <c r="F227" s="178" t="s">
        <v>2726</v>
      </c>
      <c r="H227" s="179">
        <v>239.41200000000001</v>
      </c>
      <c r="I227" s="180"/>
      <c r="L227" s="176"/>
      <c r="M227" s="181"/>
      <c r="N227" s="182"/>
      <c r="O227" s="182"/>
      <c r="P227" s="182"/>
      <c r="Q227" s="182"/>
      <c r="R227" s="182"/>
      <c r="S227" s="182"/>
      <c r="T227" s="183"/>
      <c r="AT227" s="177" t="s">
        <v>179</v>
      </c>
      <c r="AU227" s="177" t="s">
        <v>84</v>
      </c>
      <c r="AV227" s="14" t="s">
        <v>84</v>
      </c>
      <c r="AW227" s="14" t="s">
        <v>3</v>
      </c>
      <c r="AX227" s="14" t="s">
        <v>82</v>
      </c>
      <c r="AY227" s="177" t="s">
        <v>168</v>
      </c>
    </row>
    <row r="228" spans="1:65" s="2" customFormat="1" ht="37.9" customHeight="1">
      <c r="A228" s="33"/>
      <c r="B228" s="149"/>
      <c r="C228" s="150" t="s">
        <v>8</v>
      </c>
      <c r="D228" s="150" t="s">
        <v>170</v>
      </c>
      <c r="E228" s="151" t="s">
        <v>453</v>
      </c>
      <c r="F228" s="152" t="s">
        <v>454</v>
      </c>
      <c r="G228" s="153" t="s">
        <v>319</v>
      </c>
      <c r="H228" s="154">
        <v>4.4340000000000002</v>
      </c>
      <c r="I228" s="155"/>
      <c r="J228" s="156">
        <f>ROUND(I228*H228,2)</f>
        <v>0</v>
      </c>
      <c r="K228" s="152" t="s">
        <v>187</v>
      </c>
      <c r="L228" s="34"/>
      <c r="M228" s="157" t="s">
        <v>1</v>
      </c>
      <c r="N228" s="158" t="s">
        <v>40</v>
      </c>
      <c r="O228" s="59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108</v>
      </c>
      <c r="AT228" s="161" t="s">
        <v>170</v>
      </c>
      <c r="AU228" s="161" t="s">
        <v>84</v>
      </c>
      <c r="AY228" s="18" t="s">
        <v>168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82</v>
      </c>
      <c r="BK228" s="162">
        <f>ROUND(I228*H228,2)</f>
        <v>0</v>
      </c>
      <c r="BL228" s="18" t="s">
        <v>108</v>
      </c>
      <c r="BM228" s="161" t="s">
        <v>2727</v>
      </c>
    </row>
    <row r="229" spans="1:65" s="2" customFormat="1" ht="39">
      <c r="A229" s="33"/>
      <c r="B229" s="34"/>
      <c r="C229" s="33"/>
      <c r="D229" s="163" t="s">
        <v>175</v>
      </c>
      <c r="E229" s="33"/>
      <c r="F229" s="164" t="s">
        <v>456</v>
      </c>
      <c r="G229" s="33"/>
      <c r="H229" s="33"/>
      <c r="I229" s="165"/>
      <c r="J229" s="33"/>
      <c r="K229" s="33"/>
      <c r="L229" s="34"/>
      <c r="M229" s="166"/>
      <c r="N229" s="167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175</v>
      </c>
      <c r="AU229" s="18" t="s">
        <v>84</v>
      </c>
    </row>
    <row r="230" spans="1:65" s="13" customFormat="1">
      <c r="B230" s="169"/>
      <c r="D230" s="163" t="s">
        <v>179</v>
      </c>
      <c r="E230" s="170" t="s">
        <v>1</v>
      </c>
      <c r="F230" s="171" t="s">
        <v>441</v>
      </c>
      <c r="H230" s="170" t="s">
        <v>1</v>
      </c>
      <c r="I230" s="172"/>
      <c r="L230" s="169"/>
      <c r="M230" s="173"/>
      <c r="N230" s="174"/>
      <c r="O230" s="174"/>
      <c r="P230" s="174"/>
      <c r="Q230" s="174"/>
      <c r="R230" s="174"/>
      <c r="S230" s="174"/>
      <c r="T230" s="175"/>
      <c r="AT230" s="170" t="s">
        <v>179</v>
      </c>
      <c r="AU230" s="170" t="s">
        <v>84</v>
      </c>
      <c r="AV230" s="13" t="s">
        <v>82</v>
      </c>
      <c r="AW230" s="13" t="s">
        <v>31</v>
      </c>
      <c r="AX230" s="13" t="s">
        <v>75</v>
      </c>
      <c r="AY230" s="170" t="s">
        <v>168</v>
      </c>
    </row>
    <row r="231" spans="1:65" s="14" customFormat="1">
      <c r="B231" s="176"/>
      <c r="D231" s="163" t="s">
        <v>179</v>
      </c>
      <c r="E231" s="177" t="s">
        <v>1</v>
      </c>
      <c r="F231" s="178" t="s">
        <v>2728</v>
      </c>
      <c r="H231" s="179">
        <v>4.4340000000000002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179</v>
      </c>
      <c r="AU231" s="177" t="s">
        <v>84</v>
      </c>
      <c r="AV231" s="14" t="s">
        <v>84</v>
      </c>
      <c r="AW231" s="14" t="s">
        <v>31</v>
      </c>
      <c r="AX231" s="14" t="s">
        <v>82</v>
      </c>
      <c r="AY231" s="177" t="s">
        <v>168</v>
      </c>
    </row>
    <row r="232" spans="1:65" s="2" customFormat="1" ht="37.9" customHeight="1">
      <c r="A232" s="33"/>
      <c r="B232" s="149"/>
      <c r="C232" s="150" t="s">
        <v>303</v>
      </c>
      <c r="D232" s="150" t="s">
        <v>170</v>
      </c>
      <c r="E232" s="151" t="s">
        <v>460</v>
      </c>
      <c r="F232" s="152" t="s">
        <v>461</v>
      </c>
      <c r="G232" s="153" t="s">
        <v>319</v>
      </c>
      <c r="H232" s="154">
        <v>26.603999999999999</v>
      </c>
      <c r="I232" s="155"/>
      <c r="J232" s="156">
        <f>ROUND(I232*H232,2)</f>
        <v>0</v>
      </c>
      <c r="K232" s="152" t="s">
        <v>187</v>
      </c>
      <c r="L232" s="34"/>
      <c r="M232" s="157" t="s">
        <v>1</v>
      </c>
      <c r="N232" s="158" t="s">
        <v>40</v>
      </c>
      <c r="O232" s="59"/>
      <c r="P232" s="159">
        <f>O232*H232</f>
        <v>0</v>
      </c>
      <c r="Q232" s="159">
        <v>0</v>
      </c>
      <c r="R232" s="159">
        <f>Q232*H232</f>
        <v>0</v>
      </c>
      <c r="S232" s="159">
        <v>0</v>
      </c>
      <c r="T232" s="16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1" t="s">
        <v>108</v>
      </c>
      <c r="AT232" s="161" t="s">
        <v>170</v>
      </c>
      <c r="AU232" s="161" t="s">
        <v>84</v>
      </c>
      <c r="AY232" s="18" t="s">
        <v>168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8" t="s">
        <v>82</v>
      </c>
      <c r="BK232" s="162">
        <f>ROUND(I232*H232,2)</f>
        <v>0</v>
      </c>
      <c r="BL232" s="18" t="s">
        <v>108</v>
      </c>
      <c r="BM232" s="161" t="s">
        <v>2729</v>
      </c>
    </row>
    <row r="233" spans="1:65" s="2" customFormat="1" ht="48.75">
      <c r="A233" s="33"/>
      <c r="B233" s="34"/>
      <c r="C233" s="33"/>
      <c r="D233" s="163" t="s">
        <v>175</v>
      </c>
      <c r="E233" s="33"/>
      <c r="F233" s="164" t="s">
        <v>463</v>
      </c>
      <c r="G233" s="33"/>
      <c r="H233" s="33"/>
      <c r="I233" s="165"/>
      <c r="J233" s="33"/>
      <c r="K233" s="33"/>
      <c r="L233" s="34"/>
      <c r="M233" s="166"/>
      <c r="N233" s="167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175</v>
      </c>
      <c r="AU233" s="18" t="s">
        <v>84</v>
      </c>
    </row>
    <row r="234" spans="1:65" s="14" customFormat="1">
      <c r="B234" s="176"/>
      <c r="D234" s="163" t="s">
        <v>179</v>
      </c>
      <c r="F234" s="178" t="s">
        <v>2730</v>
      </c>
      <c r="H234" s="179">
        <v>26.603999999999999</v>
      </c>
      <c r="I234" s="180"/>
      <c r="L234" s="176"/>
      <c r="M234" s="181"/>
      <c r="N234" s="182"/>
      <c r="O234" s="182"/>
      <c r="P234" s="182"/>
      <c r="Q234" s="182"/>
      <c r="R234" s="182"/>
      <c r="S234" s="182"/>
      <c r="T234" s="183"/>
      <c r="AT234" s="177" t="s">
        <v>179</v>
      </c>
      <c r="AU234" s="177" t="s">
        <v>84</v>
      </c>
      <c r="AV234" s="14" t="s">
        <v>84</v>
      </c>
      <c r="AW234" s="14" t="s">
        <v>3</v>
      </c>
      <c r="AX234" s="14" t="s">
        <v>82</v>
      </c>
      <c r="AY234" s="177" t="s">
        <v>168</v>
      </c>
    </row>
    <row r="235" spans="1:65" s="2" customFormat="1" ht="24.2" customHeight="1">
      <c r="A235" s="33"/>
      <c r="B235" s="149"/>
      <c r="C235" s="150" t="s">
        <v>316</v>
      </c>
      <c r="D235" s="150" t="s">
        <v>170</v>
      </c>
      <c r="E235" s="151" t="s">
        <v>471</v>
      </c>
      <c r="F235" s="152" t="s">
        <v>472</v>
      </c>
      <c r="G235" s="153" t="s">
        <v>173</v>
      </c>
      <c r="H235" s="154">
        <v>21.698</v>
      </c>
      <c r="I235" s="155"/>
      <c r="J235" s="156">
        <f>ROUND(I235*H235,2)</f>
        <v>0</v>
      </c>
      <c r="K235" s="152" t="s">
        <v>187</v>
      </c>
      <c r="L235" s="34"/>
      <c r="M235" s="157" t="s">
        <v>1</v>
      </c>
      <c r="N235" s="158" t="s">
        <v>40</v>
      </c>
      <c r="O235" s="59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108</v>
      </c>
      <c r="AT235" s="161" t="s">
        <v>170</v>
      </c>
      <c r="AU235" s="161" t="s">
        <v>84</v>
      </c>
      <c r="AY235" s="18" t="s">
        <v>168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82</v>
      </c>
      <c r="BK235" s="162">
        <f>ROUND(I235*H235,2)</f>
        <v>0</v>
      </c>
      <c r="BL235" s="18" t="s">
        <v>108</v>
      </c>
      <c r="BM235" s="161" t="s">
        <v>2731</v>
      </c>
    </row>
    <row r="236" spans="1:65" s="2" customFormat="1" ht="19.5">
      <c r="A236" s="33"/>
      <c r="B236" s="34"/>
      <c r="C236" s="33"/>
      <c r="D236" s="163" t="s">
        <v>175</v>
      </c>
      <c r="E236" s="33"/>
      <c r="F236" s="164" t="s">
        <v>474</v>
      </c>
      <c r="G236" s="33"/>
      <c r="H236" s="33"/>
      <c r="I236" s="165"/>
      <c r="J236" s="33"/>
      <c r="K236" s="33"/>
      <c r="L236" s="34"/>
      <c r="M236" s="166"/>
      <c r="N236" s="167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175</v>
      </c>
      <c r="AU236" s="18" t="s">
        <v>84</v>
      </c>
    </row>
    <row r="237" spans="1:65" s="2" customFormat="1" ht="19.5">
      <c r="A237" s="33"/>
      <c r="B237" s="34"/>
      <c r="C237" s="33"/>
      <c r="D237" s="163" t="s">
        <v>177</v>
      </c>
      <c r="E237" s="33"/>
      <c r="F237" s="168" t="s">
        <v>2679</v>
      </c>
      <c r="G237" s="33"/>
      <c r="H237" s="33"/>
      <c r="I237" s="165"/>
      <c r="J237" s="33"/>
      <c r="K237" s="33"/>
      <c r="L237" s="34"/>
      <c r="M237" s="166"/>
      <c r="N237" s="167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177</v>
      </c>
      <c r="AU237" s="18" t="s">
        <v>84</v>
      </c>
    </row>
    <row r="238" spans="1:65" s="14" customFormat="1">
      <c r="B238" s="176"/>
      <c r="D238" s="163" t="s">
        <v>179</v>
      </c>
      <c r="E238" s="177" t="s">
        <v>1</v>
      </c>
      <c r="F238" s="178" t="s">
        <v>2732</v>
      </c>
      <c r="H238" s="179">
        <v>18.698</v>
      </c>
      <c r="I238" s="180"/>
      <c r="L238" s="176"/>
      <c r="M238" s="181"/>
      <c r="N238" s="182"/>
      <c r="O238" s="182"/>
      <c r="P238" s="182"/>
      <c r="Q238" s="182"/>
      <c r="R238" s="182"/>
      <c r="S238" s="182"/>
      <c r="T238" s="183"/>
      <c r="AT238" s="177" t="s">
        <v>179</v>
      </c>
      <c r="AU238" s="177" t="s">
        <v>84</v>
      </c>
      <c r="AV238" s="14" t="s">
        <v>84</v>
      </c>
      <c r="AW238" s="14" t="s">
        <v>31</v>
      </c>
      <c r="AX238" s="14" t="s">
        <v>75</v>
      </c>
      <c r="AY238" s="177" t="s">
        <v>168</v>
      </c>
    </row>
    <row r="239" spans="1:65" s="14" customFormat="1">
      <c r="B239" s="176"/>
      <c r="D239" s="163" t="s">
        <v>179</v>
      </c>
      <c r="E239" s="177" t="s">
        <v>1</v>
      </c>
      <c r="F239" s="178" t="s">
        <v>2733</v>
      </c>
      <c r="H239" s="179">
        <v>3</v>
      </c>
      <c r="I239" s="180"/>
      <c r="L239" s="176"/>
      <c r="M239" s="181"/>
      <c r="N239" s="182"/>
      <c r="O239" s="182"/>
      <c r="P239" s="182"/>
      <c r="Q239" s="182"/>
      <c r="R239" s="182"/>
      <c r="S239" s="182"/>
      <c r="T239" s="183"/>
      <c r="AT239" s="177" t="s">
        <v>179</v>
      </c>
      <c r="AU239" s="177" t="s">
        <v>84</v>
      </c>
      <c r="AV239" s="14" t="s">
        <v>84</v>
      </c>
      <c r="AW239" s="14" t="s">
        <v>31</v>
      </c>
      <c r="AX239" s="14" t="s">
        <v>75</v>
      </c>
      <c r="AY239" s="177" t="s">
        <v>168</v>
      </c>
    </row>
    <row r="240" spans="1:65" s="15" customFormat="1">
      <c r="B240" s="184"/>
      <c r="D240" s="163" t="s">
        <v>179</v>
      </c>
      <c r="E240" s="185" t="s">
        <v>1</v>
      </c>
      <c r="F240" s="186" t="s">
        <v>184</v>
      </c>
      <c r="H240" s="187">
        <v>21.698</v>
      </c>
      <c r="I240" s="188"/>
      <c r="L240" s="184"/>
      <c r="M240" s="189"/>
      <c r="N240" s="190"/>
      <c r="O240" s="190"/>
      <c r="P240" s="190"/>
      <c r="Q240" s="190"/>
      <c r="R240" s="190"/>
      <c r="S240" s="190"/>
      <c r="T240" s="191"/>
      <c r="AT240" s="185" t="s">
        <v>179</v>
      </c>
      <c r="AU240" s="185" t="s">
        <v>84</v>
      </c>
      <c r="AV240" s="15" t="s">
        <v>108</v>
      </c>
      <c r="AW240" s="15" t="s">
        <v>31</v>
      </c>
      <c r="AX240" s="15" t="s">
        <v>82</v>
      </c>
      <c r="AY240" s="185" t="s">
        <v>168</v>
      </c>
    </row>
    <row r="241" spans="1:65" s="2" customFormat="1" ht="33" customHeight="1">
      <c r="A241" s="33"/>
      <c r="B241" s="149"/>
      <c r="C241" s="150" t="s">
        <v>335</v>
      </c>
      <c r="D241" s="150" t="s">
        <v>170</v>
      </c>
      <c r="E241" s="151" t="s">
        <v>486</v>
      </c>
      <c r="F241" s="152" t="s">
        <v>487</v>
      </c>
      <c r="G241" s="153" t="s">
        <v>488</v>
      </c>
      <c r="H241" s="154">
        <v>79.805000000000007</v>
      </c>
      <c r="I241" s="155"/>
      <c r="J241" s="156">
        <f>ROUND(I241*H241,2)</f>
        <v>0</v>
      </c>
      <c r="K241" s="152" t="s">
        <v>187</v>
      </c>
      <c r="L241" s="34"/>
      <c r="M241" s="157" t="s">
        <v>1</v>
      </c>
      <c r="N241" s="158" t="s">
        <v>40</v>
      </c>
      <c r="O241" s="59"/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1" t="s">
        <v>108</v>
      </c>
      <c r="AT241" s="161" t="s">
        <v>170</v>
      </c>
      <c r="AU241" s="161" t="s">
        <v>84</v>
      </c>
      <c r="AY241" s="18" t="s">
        <v>168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8" t="s">
        <v>82</v>
      </c>
      <c r="BK241" s="162">
        <f>ROUND(I241*H241,2)</f>
        <v>0</v>
      </c>
      <c r="BL241" s="18" t="s">
        <v>108</v>
      </c>
      <c r="BM241" s="161" t="s">
        <v>2734</v>
      </c>
    </row>
    <row r="242" spans="1:65" s="2" customFormat="1" ht="29.25">
      <c r="A242" s="33"/>
      <c r="B242" s="34"/>
      <c r="C242" s="33"/>
      <c r="D242" s="163" t="s">
        <v>175</v>
      </c>
      <c r="E242" s="33"/>
      <c r="F242" s="164" t="s">
        <v>490</v>
      </c>
      <c r="G242" s="33"/>
      <c r="H242" s="33"/>
      <c r="I242" s="165"/>
      <c r="J242" s="33"/>
      <c r="K242" s="33"/>
      <c r="L242" s="34"/>
      <c r="M242" s="166"/>
      <c r="N242" s="167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175</v>
      </c>
      <c r="AU242" s="18" t="s">
        <v>84</v>
      </c>
    </row>
    <row r="243" spans="1:65" s="14" customFormat="1">
      <c r="B243" s="176"/>
      <c r="D243" s="163" t="s">
        <v>179</v>
      </c>
      <c r="E243" s="177" t="s">
        <v>1</v>
      </c>
      <c r="F243" s="178" t="s">
        <v>2735</v>
      </c>
      <c r="H243" s="179">
        <v>44.335999999999999</v>
      </c>
      <c r="I243" s="180"/>
      <c r="L243" s="176"/>
      <c r="M243" s="181"/>
      <c r="N243" s="182"/>
      <c r="O243" s="182"/>
      <c r="P243" s="182"/>
      <c r="Q243" s="182"/>
      <c r="R243" s="182"/>
      <c r="S243" s="182"/>
      <c r="T243" s="183"/>
      <c r="AT243" s="177" t="s">
        <v>179</v>
      </c>
      <c r="AU243" s="177" t="s">
        <v>84</v>
      </c>
      <c r="AV243" s="14" t="s">
        <v>84</v>
      </c>
      <c r="AW243" s="14" t="s">
        <v>31</v>
      </c>
      <c r="AX243" s="14" t="s">
        <v>82</v>
      </c>
      <c r="AY243" s="177" t="s">
        <v>168</v>
      </c>
    </row>
    <row r="244" spans="1:65" s="14" customFormat="1">
      <c r="B244" s="176"/>
      <c r="D244" s="163" t="s">
        <v>179</v>
      </c>
      <c r="F244" s="178" t="s">
        <v>2736</v>
      </c>
      <c r="H244" s="179">
        <v>79.805000000000007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179</v>
      </c>
      <c r="AU244" s="177" t="s">
        <v>84</v>
      </c>
      <c r="AV244" s="14" t="s">
        <v>84</v>
      </c>
      <c r="AW244" s="14" t="s">
        <v>3</v>
      </c>
      <c r="AX244" s="14" t="s">
        <v>82</v>
      </c>
      <c r="AY244" s="177" t="s">
        <v>168</v>
      </c>
    </row>
    <row r="245" spans="1:65" s="2" customFormat="1" ht="24.2" customHeight="1">
      <c r="A245" s="33"/>
      <c r="B245" s="149"/>
      <c r="C245" s="150" t="s">
        <v>342</v>
      </c>
      <c r="D245" s="150" t="s">
        <v>170</v>
      </c>
      <c r="E245" s="151" t="s">
        <v>494</v>
      </c>
      <c r="F245" s="152" t="s">
        <v>495</v>
      </c>
      <c r="G245" s="153" t="s">
        <v>319</v>
      </c>
      <c r="H245" s="154">
        <v>30.61</v>
      </c>
      <c r="I245" s="155"/>
      <c r="J245" s="156">
        <f>ROUND(I245*H245,2)</f>
        <v>0</v>
      </c>
      <c r="K245" s="152" t="s">
        <v>187</v>
      </c>
      <c r="L245" s="34"/>
      <c r="M245" s="157" t="s">
        <v>1</v>
      </c>
      <c r="N245" s="158" t="s">
        <v>40</v>
      </c>
      <c r="O245" s="59"/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1" t="s">
        <v>108</v>
      </c>
      <c r="AT245" s="161" t="s">
        <v>170</v>
      </c>
      <c r="AU245" s="161" t="s">
        <v>84</v>
      </c>
      <c r="AY245" s="18" t="s">
        <v>168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8" t="s">
        <v>82</v>
      </c>
      <c r="BK245" s="162">
        <f>ROUND(I245*H245,2)</f>
        <v>0</v>
      </c>
      <c r="BL245" s="18" t="s">
        <v>108</v>
      </c>
      <c r="BM245" s="161" t="s">
        <v>2737</v>
      </c>
    </row>
    <row r="246" spans="1:65" s="2" customFormat="1" ht="29.25">
      <c r="A246" s="33"/>
      <c r="B246" s="34"/>
      <c r="C246" s="33"/>
      <c r="D246" s="163" t="s">
        <v>175</v>
      </c>
      <c r="E246" s="33"/>
      <c r="F246" s="164" t="s">
        <v>497</v>
      </c>
      <c r="G246" s="33"/>
      <c r="H246" s="33"/>
      <c r="I246" s="165"/>
      <c r="J246" s="33"/>
      <c r="K246" s="33"/>
      <c r="L246" s="34"/>
      <c r="M246" s="166"/>
      <c r="N246" s="167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175</v>
      </c>
      <c r="AU246" s="18" t="s">
        <v>84</v>
      </c>
    </row>
    <row r="247" spans="1:65" s="13" customFormat="1">
      <c r="B247" s="169"/>
      <c r="D247" s="163" t="s">
        <v>179</v>
      </c>
      <c r="E247" s="170" t="s">
        <v>1</v>
      </c>
      <c r="F247" s="171" t="s">
        <v>498</v>
      </c>
      <c r="H247" s="170" t="s">
        <v>1</v>
      </c>
      <c r="I247" s="172"/>
      <c r="L247" s="169"/>
      <c r="M247" s="173"/>
      <c r="N247" s="174"/>
      <c r="O247" s="174"/>
      <c r="P247" s="174"/>
      <c r="Q247" s="174"/>
      <c r="R247" s="174"/>
      <c r="S247" s="174"/>
      <c r="T247" s="175"/>
      <c r="AT247" s="170" t="s">
        <v>179</v>
      </c>
      <c r="AU247" s="170" t="s">
        <v>84</v>
      </c>
      <c r="AV247" s="13" t="s">
        <v>82</v>
      </c>
      <c r="AW247" s="13" t="s">
        <v>31</v>
      </c>
      <c r="AX247" s="13" t="s">
        <v>75</v>
      </c>
      <c r="AY247" s="170" t="s">
        <v>168</v>
      </c>
    </row>
    <row r="248" spans="1:65" s="14" customFormat="1">
      <c r="B248" s="176"/>
      <c r="D248" s="163" t="s">
        <v>179</v>
      </c>
      <c r="E248" s="177" t="s">
        <v>1</v>
      </c>
      <c r="F248" s="178" t="s">
        <v>2738</v>
      </c>
      <c r="H248" s="179">
        <v>44.335999999999999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7" t="s">
        <v>179</v>
      </c>
      <c r="AU248" s="177" t="s">
        <v>84</v>
      </c>
      <c r="AV248" s="14" t="s">
        <v>84</v>
      </c>
      <c r="AW248" s="14" t="s">
        <v>31</v>
      </c>
      <c r="AX248" s="14" t="s">
        <v>75</v>
      </c>
      <c r="AY248" s="177" t="s">
        <v>168</v>
      </c>
    </row>
    <row r="249" spans="1:65" s="13" customFormat="1">
      <c r="B249" s="169"/>
      <c r="D249" s="163" t="s">
        <v>179</v>
      </c>
      <c r="E249" s="170" t="s">
        <v>1</v>
      </c>
      <c r="F249" s="171" t="s">
        <v>502</v>
      </c>
      <c r="H249" s="170" t="s">
        <v>1</v>
      </c>
      <c r="I249" s="172"/>
      <c r="L249" s="169"/>
      <c r="M249" s="173"/>
      <c r="N249" s="174"/>
      <c r="O249" s="174"/>
      <c r="P249" s="174"/>
      <c r="Q249" s="174"/>
      <c r="R249" s="174"/>
      <c r="S249" s="174"/>
      <c r="T249" s="175"/>
      <c r="AT249" s="170" t="s">
        <v>179</v>
      </c>
      <c r="AU249" s="170" t="s">
        <v>84</v>
      </c>
      <c r="AV249" s="13" t="s">
        <v>82</v>
      </c>
      <c r="AW249" s="13" t="s">
        <v>31</v>
      </c>
      <c r="AX249" s="13" t="s">
        <v>75</v>
      </c>
      <c r="AY249" s="170" t="s">
        <v>168</v>
      </c>
    </row>
    <row r="250" spans="1:65" s="14" customFormat="1">
      <c r="B250" s="176"/>
      <c r="D250" s="163" t="s">
        <v>179</v>
      </c>
      <c r="E250" s="177" t="s">
        <v>1</v>
      </c>
      <c r="F250" s="178" t="s">
        <v>2739</v>
      </c>
      <c r="H250" s="179">
        <v>-3.23</v>
      </c>
      <c r="I250" s="180"/>
      <c r="L250" s="176"/>
      <c r="M250" s="181"/>
      <c r="N250" s="182"/>
      <c r="O250" s="182"/>
      <c r="P250" s="182"/>
      <c r="Q250" s="182"/>
      <c r="R250" s="182"/>
      <c r="S250" s="182"/>
      <c r="T250" s="183"/>
      <c r="AT250" s="177" t="s">
        <v>179</v>
      </c>
      <c r="AU250" s="177" t="s">
        <v>84</v>
      </c>
      <c r="AV250" s="14" t="s">
        <v>84</v>
      </c>
      <c r="AW250" s="14" t="s">
        <v>31</v>
      </c>
      <c r="AX250" s="14" t="s">
        <v>75</v>
      </c>
      <c r="AY250" s="177" t="s">
        <v>168</v>
      </c>
    </row>
    <row r="251" spans="1:65" s="13" customFormat="1">
      <c r="B251" s="169"/>
      <c r="D251" s="163" t="s">
        <v>179</v>
      </c>
      <c r="E251" s="170" t="s">
        <v>1</v>
      </c>
      <c r="F251" s="171" t="s">
        <v>504</v>
      </c>
      <c r="H251" s="170" t="s">
        <v>1</v>
      </c>
      <c r="I251" s="172"/>
      <c r="L251" s="169"/>
      <c r="M251" s="173"/>
      <c r="N251" s="174"/>
      <c r="O251" s="174"/>
      <c r="P251" s="174"/>
      <c r="Q251" s="174"/>
      <c r="R251" s="174"/>
      <c r="S251" s="174"/>
      <c r="T251" s="175"/>
      <c r="AT251" s="170" t="s">
        <v>179</v>
      </c>
      <c r="AU251" s="170" t="s">
        <v>84</v>
      </c>
      <c r="AV251" s="13" t="s">
        <v>82</v>
      </c>
      <c r="AW251" s="13" t="s">
        <v>31</v>
      </c>
      <c r="AX251" s="13" t="s">
        <v>75</v>
      </c>
      <c r="AY251" s="170" t="s">
        <v>168</v>
      </c>
    </row>
    <row r="252" spans="1:65" s="14" customFormat="1">
      <c r="B252" s="176"/>
      <c r="D252" s="163" t="s">
        <v>179</v>
      </c>
      <c r="E252" s="177" t="s">
        <v>1</v>
      </c>
      <c r="F252" s="178" t="s">
        <v>2740</v>
      </c>
      <c r="H252" s="179">
        <v>-8.4139999999999997</v>
      </c>
      <c r="I252" s="180"/>
      <c r="L252" s="176"/>
      <c r="M252" s="181"/>
      <c r="N252" s="182"/>
      <c r="O252" s="182"/>
      <c r="P252" s="182"/>
      <c r="Q252" s="182"/>
      <c r="R252" s="182"/>
      <c r="S252" s="182"/>
      <c r="T252" s="183"/>
      <c r="AT252" s="177" t="s">
        <v>179</v>
      </c>
      <c r="AU252" s="177" t="s">
        <v>84</v>
      </c>
      <c r="AV252" s="14" t="s">
        <v>84</v>
      </c>
      <c r="AW252" s="14" t="s">
        <v>31</v>
      </c>
      <c r="AX252" s="14" t="s">
        <v>75</v>
      </c>
      <c r="AY252" s="177" t="s">
        <v>168</v>
      </c>
    </row>
    <row r="253" spans="1:65" s="13" customFormat="1">
      <c r="B253" s="169"/>
      <c r="D253" s="163" t="s">
        <v>179</v>
      </c>
      <c r="E253" s="170" t="s">
        <v>1</v>
      </c>
      <c r="F253" s="171" t="s">
        <v>2001</v>
      </c>
      <c r="H253" s="170" t="s">
        <v>1</v>
      </c>
      <c r="I253" s="172"/>
      <c r="L253" s="169"/>
      <c r="M253" s="173"/>
      <c r="N253" s="174"/>
      <c r="O253" s="174"/>
      <c r="P253" s="174"/>
      <c r="Q253" s="174"/>
      <c r="R253" s="174"/>
      <c r="S253" s="174"/>
      <c r="T253" s="175"/>
      <c r="AT253" s="170" t="s">
        <v>179</v>
      </c>
      <c r="AU253" s="170" t="s">
        <v>84</v>
      </c>
      <c r="AV253" s="13" t="s">
        <v>82</v>
      </c>
      <c r="AW253" s="13" t="s">
        <v>31</v>
      </c>
      <c r="AX253" s="13" t="s">
        <v>75</v>
      </c>
      <c r="AY253" s="170" t="s">
        <v>168</v>
      </c>
    </row>
    <row r="254" spans="1:65" s="14" customFormat="1">
      <c r="B254" s="176"/>
      <c r="D254" s="163" t="s">
        <v>179</v>
      </c>
      <c r="E254" s="177" t="s">
        <v>1</v>
      </c>
      <c r="F254" s="178" t="s">
        <v>2741</v>
      </c>
      <c r="H254" s="179">
        <v>-0.47599999999999998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77" t="s">
        <v>179</v>
      </c>
      <c r="AU254" s="177" t="s">
        <v>84</v>
      </c>
      <c r="AV254" s="14" t="s">
        <v>84</v>
      </c>
      <c r="AW254" s="14" t="s">
        <v>31</v>
      </c>
      <c r="AX254" s="14" t="s">
        <v>75</v>
      </c>
      <c r="AY254" s="177" t="s">
        <v>168</v>
      </c>
    </row>
    <row r="255" spans="1:65" s="13" customFormat="1">
      <c r="B255" s="169"/>
      <c r="D255" s="163" t="s">
        <v>179</v>
      </c>
      <c r="E255" s="170" t="s">
        <v>1</v>
      </c>
      <c r="F255" s="171" t="s">
        <v>2742</v>
      </c>
      <c r="H255" s="170" t="s">
        <v>1</v>
      </c>
      <c r="I255" s="172"/>
      <c r="L255" s="169"/>
      <c r="M255" s="173"/>
      <c r="N255" s="174"/>
      <c r="O255" s="174"/>
      <c r="P255" s="174"/>
      <c r="Q255" s="174"/>
      <c r="R255" s="174"/>
      <c r="S255" s="174"/>
      <c r="T255" s="175"/>
      <c r="AT255" s="170" t="s">
        <v>179</v>
      </c>
      <c r="AU255" s="170" t="s">
        <v>84</v>
      </c>
      <c r="AV255" s="13" t="s">
        <v>82</v>
      </c>
      <c r="AW255" s="13" t="s">
        <v>31</v>
      </c>
      <c r="AX255" s="13" t="s">
        <v>75</v>
      </c>
      <c r="AY255" s="170" t="s">
        <v>168</v>
      </c>
    </row>
    <row r="256" spans="1:65" s="14" customFormat="1">
      <c r="B256" s="176"/>
      <c r="D256" s="163" t="s">
        <v>179</v>
      </c>
      <c r="E256" s="177" t="s">
        <v>1</v>
      </c>
      <c r="F256" s="178" t="s">
        <v>2743</v>
      </c>
      <c r="H256" s="179">
        <v>-1.6060000000000001</v>
      </c>
      <c r="I256" s="180"/>
      <c r="L256" s="176"/>
      <c r="M256" s="181"/>
      <c r="N256" s="182"/>
      <c r="O256" s="182"/>
      <c r="P256" s="182"/>
      <c r="Q256" s="182"/>
      <c r="R256" s="182"/>
      <c r="S256" s="182"/>
      <c r="T256" s="183"/>
      <c r="AT256" s="177" t="s">
        <v>179</v>
      </c>
      <c r="AU256" s="177" t="s">
        <v>84</v>
      </c>
      <c r="AV256" s="14" t="s">
        <v>84</v>
      </c>
      <c r="AW256" s="14" t="s">
        <v>31</v>
      </c>
      <c r="AX256" s="14" t="s">
        <v>75</v>
      </c>
      <c r="AY256" s="177" t="s">
        <v>168</v>
      </c>
    </row>
    <row r="257" spans="1:65" s="15" customFormat="1">
      <c r="B257" s="184"/>
      <c r="D257" s="163" t="s">
        <v>179</v>
      </c>
      <c r="E257" s="185" t="s">
        <v>1</v>
      </c>
      <c r="F257" s="186" t="s">
        <v>184</v>
      </c>
      <c r="H257" s="187">
        <v>30.61</v>
      </c>
      <c r="I257" s="188"/>
      <c r="L257" s="184"/>
      <c r="M257" s="189"/>
      <c r="N257" s="190"/>
      <c r="O257" s="190"/>
      <c r="P257" s="190"/>
      <c r="Q257" s="190"/>
      <c r="R257" s="190"/>
      <c r="S257" s="190"/>
      <c r="T257" s="191"/>
      <c r="AT257" s="185" t="s">
        <v>179</v>
      </c>
      <c r="AU257" s="185" t="s">
        <v>84</v>
      </c>
      <c r="AV257" s="15" t="s">
        <v>108</v>
      </c>
      <c r="AW257" s="15" t="s">
        <v>31</v>
      </c>
      <c r="AX257" s="15" t="s">
        <v>82</v>
      </c>
      <c r="AY257" s="185" t="s">
        <v>168</v>
      </c>
    </row>
    <row r="258" spans="1:65" s="2" customFormat="1" ht="16.5" customHeight="1">
      <c r="A258" s="33"/>
      <c r="B258" s="149"/>
      <c r="C258" s="200" t="s">
        <v>348</v>
      </c>
      <c r="D258" s="200" t="s">
        <v>523</v>
      </c>
      <c r="E258" s="201" t="s">
        <v>524</v>
      </c>
      <c r="F258" s="202" t="s">
        <v>525</v>
      </c>
      <c r="G258" s="203" t="s">
        <v>488</v>
      </c>
      <c r="H258" s="204">
        <v>72.2</v>
      </c>
      <c r="I258" s="205"/>
      <c r="J258" s="206">
        <f>ROUND(I258*H258,2)</f>
        <v>0</v>
      </c>
      <c r="K258" s="202" t="s">
        <v>187</v>
      </c>
      <c r="L258" s="207"/>
      <c r="M258" s="208" t="s">
        <v>1</v>
      </c>
      <c r="N258" s="209" t="s">
        <v>40</v>
      </c>
      <c r="O258" s="59"/>
      <c r="P258" s="159">
        <f>O258*H258</f>
        <v>0</v>
      </c>
      <c r="Q258" s="159">
        <v>1</v>
      </c>
      <c r="R258" s="159">
        <f>Q258*H258</f>
        <v>72.2</v>
      </c>
      <c r="S258" s="159">
        <v>0</v>
      </c>
      <c r="T258" s="16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1" t="s">
        <v>244</v>
      </c>
      <c r="AT258" s="161" t="s">
        <v>523</v>
      </c>
      <c r="AU258" s="161" t="s">
        <v>84</v>
      </c>
      <c r="AY258" s="18" t="s">
        <v>168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8" t="s">
        <v>82</v>
      </c>
      <c r="BK258" s="162">
        <f>ROUND(I258*H258,2)</f>
        <v>0</v>
      </c>
      <c r="BL258" s="18" t="s">
        <v>108</v>
      </c>
      <c r="BM258" s="161" t="s">
        <v>2744</v>
      </c>
    </row>
    <row r="259" spans="1:65" s="2" customFormat="1">
      <c r="A259" s="33"/>
      <c r="B259" s="34"/>
      <c r="C259" s="33"/>
      <c r="D259" s="163" t="s">
        <v>175</v>
      </c>
      <c r="E259" s="33"/>
      <c r="F259" s="164" t="s">
        <v>525</v>
      </c>
      <c r="G259" s="33"/>
      <c r="H259" s="33"/>
      <c r="I259" s="165"/>
      <c r="J259" s="33"/>
      <c r="K259" s="33"/>
      <c r="L259" s="34"/>
      <c r="M259" s="166"/>
      <c r="N259" s="167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175</v>
      </c>
      <c r="AU259" s="18" t="s">
        <v>84</v>
      </c>
    </row>
    <row r="260" spans="1:65" s="14" customFormat="1">
      <c r="B260" s="176"/>
      <c r="D260" s="163" t="s">
        <v>179</v>
      </c>
      <c r="F260" s="178" t="s">
        <v>2745</v>
      </c>
      <c r="H260" s="179">
        <v>72.2</v>
      </c>
      <c r="I260" s="180"/>
      <c r="L260" s="176"/>
      <c r="M260" s="181"/>
      <c r="N260" s="182"/>
      <c r="O260" s="182"/>
      <c r="P260" s="182"/>
      <c r="Q260" s="182"/>
      <c r="R260" s="182"/>
      <c r="S260" s="182"/>
      <c r="T260" s="183"/>
      <c r="AT260" s="177" t="s">
        <v>179</v>
      </c>
      <c r="AU260" s="177" t="s">
        <v>84</v>
      </c>
      <c r="AV260" s="14" t="s">
        <v>84</v>
      </c>
      <c r="AW260" s="14" t="s">
        <v>3</v>
      </c>
      <c r="AX260" s="14" t="s">
        <v>82</v>
      </c>
      <c r="AY260" s="177" t="s">
        <v>168</v>
      </c>
    </row>
    <row r="261" spans="1:65" s="2" customFormat="1" ht="24.2" customHeight="1">
      <c r="A261" s="33"/>
      <c r="B261" s="149"/>
      <c r="C261" s="150" t="s">
        <v>7</v>
      </c>
      <c r="D261" s="150" t="s">
        <v>170</v>
      </c>
      <c r="E261" s="151" t="s">
        <v>534</v>
      </c>
      <c r="F261" s="152" t="s">
        <v>535</v>
      </c>
      <c r="G261" s="153" t="s">
        <v>319</v>
      </c>
      <c r="H261" s="154">
        <v>8.4139999999999997</v>
      </c>
      <c r="I261" s="155"/>
      <c r="J261" s="156">
        <f>ROUND(I261*H261,2)</f>
        <v>0</v>
      </c>
      <c r="K261" s="152" t="s">
        <v>187</v>
      </c>
      <c r="L261" s="34"/>
      <c r="M261" s="157" t="s">
        <v>1</v>
      </c>
      <c r="N261" s="158" t="s">
        <v>40</v>
      </c>
      <c r="O261" s="59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1" t="s">
        <v>108</v>
      </c>
      <c r="AT261" s="161" t="s">
        <v>170</v>
      </c>
      <c r="AU261" s="161" t="s">
        <v>84</v>
      </c>
      <c r="AY261" s="18" t="s">
        <v>168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8" t="s">
        <v>82</v>
      </c>
      <c r="BK261" s="162">
        <f>ROUND(I261*H261,2)</f>
        <v>0</v>
      </c>
      <c r="BL261" s="18" t="s">
        <v>108</v>
      </c>
      <c r="BM261" s="161" t="s">
        <v>2746</v>
      </c>
    </row>
    <row r="262" spans="1:65" s="2" customFormat="1" ht="39">
      <c r="A262" s="33"/>
      <c r="B262" s="34"/>
      <c r="C262" s="33"/>
      <c r="D262" s="163" t="s">
        <v>175</v>
      </c>
      <c r="E262" s="33"/>
      <c r="F262" s="164" t="s">
        <v>537</v>
      </c>
      <c r="G262" s="33"/>
      <c r="H262" s="33"/>
      <c r="I262" s="165"/>
      <c r="J262" s="33"/>
      <c r="K262" s="33"/>
      <c r="L262" s="34"/>
      <c r="M262" s="166"/>
      <c r="N262" s="167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175</v>
      </c>
      <c r="AU262" s="18" t="s">
        <v>84</v>
      </c>
    </row>
    <row r="263" spans="1:65" s="2" customFormat="1" ht="19.5">
      <c r="A263" s="33"/>
      <c r="B263" s="34"/>
      <c r="C263" s="33"/>
      <c r="D263" s="163" t="s">
        <v>177</v>
      </c>
      <c r="E263" s="33"/>
      <c r="F263" s="168" t="s">
        <v>2679</v>
      </c>
      <c r="G263" s="33"/>
      <c r="H263" s="33"/>
      <c r="I263" s="165"/>
      <c r="J263" s="33"/>
      <c r="K263" s="33"/>
      <c r="L263" s="34"/>
      <c r="M263" s="166"/>
      <c r="N263" s="167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177</v>
      </c>
      <c r="AU263" s="18" t="s">
        <v>84</v>
      </c>
    </row>
    <row r="264" spans="1:65" s="14" customFormat="1">
      <c r="B264" s="176"/>
      <c r="D264" s="163" t="s">
        <v>179</v>
      </c>
      <c r="E264" s="177" t="s">
        <v>1</v>
      </c>
      <c r="F264" s="178" t="s">
        <v>2747</v>
      </c>
      <c r="H264" s="179">
        <v>8.4139999999999997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179</v>
      </c>
      <c r="AU264" s="177" t="s">
        <v>84</v>
      </c>
      <c r="AV264" s="14" t="s">
        <v>84</v>
      </c>
      <c r="AW264" s="14" t="s">
        <v>31</v>
      </c>
      <c r="AX264" s="14" t="s">
        <v>82</v>
      </c>
      <c r="AY264" s="177" t="s">
        <v>168</v>
      </c>
    </row>
    <row r="265" spans="1:65" s="2" customFormat="1" ht="16.5" customHeight="1">
      <c r="A265" s="33"/>
      <c r="B265" s="149"/>
      <c r="C265" s="200" t="s">
        <v>375</v>
      </c>
      <c r="D265" s="200" t="s">
        <v>523</v>
      </c>
      <c r="E265" s="201" t="s">
        <v>545</v>
      </c>
      <c r="F265" s="202" t="s">
        <v>546</v>
      </c>
      <c r="G265" s="203" t="s">
        <v>488</v>
      </c>
      <c r="H265" s="204">
        <v>16.827999999999999</v>
      </c>
      <c r="I265" s="205"/>
      <c r="J265" s="206">
        <f>ROUND(I265*H265,2)</f>
        <v>0</v>
      </c>
      <c r="K265" s="202" t="s">
        <v>1</v>
      </c>
      <c r="L265" s="207"/>
      <c r="M265" s="208" t="s">
        <v>1</v>
      </c>
      <c r="N265" s="209" t="s">
        <v>40</v>
      </c>
      <c r="O265" s="59"/>
      <c r="P265" s="159">
        <f>O265*H265</f>
        <v>0</v>
      </c>
      <c r="Q265" s="159">
        <v>1</v>
      </c>
      <c r="R265" s="159">
        <f>Q265*H265</f>
        <v>16.827999999999999</v>
      </c>
      <c r="S265" s="159">
        <v>0</v>
      </c>
      <c r="T265" s="16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1" t="s">
        <v>244</v>
      </c>
      <c r="AT265" s="161" t="s">
        <v>523</v>
      </c>
      <c r="AU265" s="161" t="s">
        <v>84</v>
      </c>
      <c r="AY265" s="18" t="s">
        <v>168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8" t="s">
        <v>82</v>
      </c>
      <c r="BK265" s="162">
        <f>ROUND(I265*H265,2)</f>
        <v>0</v>
      </c>
      <c r="BL265" s="18" t="s">
        <v>108</v>
      </c>
      <c r="BM265" s="161" t="s">
        <v>2748</v>
      </c>
    </row>
    <row r="266" spans="1:65" s="2" customFormat="1">
      <c r="A266" s="33"/>
      <c r="B266" s="34"/>
      <c r="C266" s="33"/>
      <c r="D266" s="163" t="s">
        <v>175</v>
      </c>
      <c r="E266" s="33"/>
      <c r="F266" s="164" t="s">
        <v>546</v>
      </c>
      <c r="G266" s="33"/>
      <c r="H266" s="33"/>
      <c r="I266" s="165"/>
      <c r="J266" s="33"/>
      <c r="K266" s="33"/>
      <c r="L266" s="34"/>
      <c r="M266" s="166"/>
      <c r="N266" s="167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175</v>
      </c>
      <c r="AU266" s="18" t="s">
        <v>84</v>
      </c>
    </row>
    <row r="267" spans="1:65" s="14" customFormat="1">
      <c r="B267" s="176"/>
      <c r="D267" s="163" t="s">
        <v>179</v>
      </c>
      <c r="F267" s="178" t="s">
        <v>2749</v>
      </c>
      <c r="H267" s="179">
        <v>16.827999999999999</v>
      </c>
      <c r="I267" s="180"/>
      <c r="L267" s="176"/>
      <c r="M267" s="181"/>
      <c r="N267" s="182"/>
      <c r="O267" s="182"/>
      <c r="P267" s="182"/>
      <c r="Q267" s="182"/>
      <c r="R267" s="182"/>
      <c r="S267" s="182"/>
      <c r="T267" s="183"/>
      <c r="AT267" s="177" t="s">
        <v>179</v>
      </c>
      <c r="AU267" s="177" t="s">
        <v>84</v>
      </c>
      <c r="AV267" s="14" t="s">
        <v>84</v>
      </c>
      <c r="AW267" s="14" t="s">
        <v>3</v>
      </c>
      <c r="AX267" s="14" t="s">
        <v>82</v>
      </c>
      <c r="AY267" s="177" t="s">
        <v>168</v>
      </c>
    </row>
    <row r="268" spans="1:65" s="2" customFormat="1" ht="33" customHeight="1">
      <c r="A268" s="33"/>
      <c r="B268" s="149"/>
      <c r="C268" s="150" t="s">
        <v>381</v>
      </c>
      <c r="D268" s="150" t="s">
        <v>170</v>
      </c>
      <c r="E268" s="151" t="s">
        <v>550</v>
      </c>
      <c r="F268" s="152" t="s">
        <v>551</v>
      </c>
      <c r="G268" s="153" t="s">
        <v>488</v>
      </c>
      <c r="H268" s="154">
        <v>89.028000000000006</v>
      </c>
      <c r="I268" s="155"/>
      <c r="J268" s="156">
        <f>ROUND(I268*H268,2)</f>
        <v>0</v>
      </c>
      <c r="K268" s="152" t="s">
        <v>187</v>
      </c>
      <c r="L268" s="34"/>
      <c r="M268" s="157" t="s">
        <v>1</v>
      </c>
      <c r="N268" s="158" t="s">
        <v>40</v>
      </c>
      <c r="O268" s="59"/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1" t="s">
        <v>108</v>
      </c>
      <c r="AT268" s="161" t="s">
        <v>170</v>
      </c>
      <c r="AU268" s="161" t="s">
        <v>84</v>
      </c>
      <c r="AY268" s="18" t="s">
        <v>168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8" t="s">
        <v>82</v>
      </c>
      <c r="BK268" s="162">
        <f>ROUND(I268*H268,2)</f>
        <v>0</v>
      </c>
      <c r="BL268" s="18" t="s">
        <v>108</v>
      </c>
      <c r="BM268" s="161" t="s">
        <v>2750</v>
      </c>
    </row>
    <row r="269" spans="1:65" s="2" customFormat="1" ht="29.25">
      <c r="A269" s="33"/>
      <c r="B269" s="34"/>
      <c r="C269" s="33"/>
      <c r="D269" s="163" t="s">
        <v>175</v>
      </c>
      <c r="E269" s="33"/>
      <c r="F269" s="164" t="s">
        <v>553</v>
      </c>
      <c r="G269" s="33"/>
      <c r="H269" s="33"/>
      <c r="I269" s="165"/>
      <c r="J269" s="33"/>
      <c r="K269" s="33"/>
      <c r="L269" s="34"/>
      <c r="M269" s="166"/>
      <c r="N269" s="167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175</v>
      </c>
      <c r="AU269" s="18" t="s">
        <v>84</v>
      </c>
    </row>
    <row r="270" spans="1:65" s="14" customFormat="1">
      <c r="B270" s="176"/>
      <c r="D270" s="163" t="s">
        <v>179</v>
      </c>
      <c r="E270" s="177" t="s">
        <v>1</v>
      </c>
      <c r="F270" s="178" t="s">
        <v>2751</v>
      </c>
      <c r="H270" s="179">
        <v>89.028000000000006</v>
      </c>
      <c r="I270" s="180"/>
      <c r="L270" s="176"/>
      <c r="M270" s="181"/>
      <c r="N270" s="182"/>
      <c r="O270" s="182"/>
      <c r="P270" s="182"/>
      <c r="Q270" s="182"/>
      <c r="R270" s="182"/>
      <c r="S270" s="182"/>
      <c r="T270" s="183"/>
      <c r="AT270" s="177" t="s">
        <v>179</v>
      </c>
      <c r="AU270" s="177" t="s">
        <v>84</v>
      </c>
      <c r="AV270" s="14" t="s">
        <v>84</v>
      </c>
      <c r="AW270" s="14" t="s">
        <v>31</v>
      </c>
      <c r="AX270" s="14" t="s">
        <v>82</v>
      </c>
      <c r="AY270" s="177" t="s">
        <v>168</v>
      </c>
    </row>
    <row r="271" spans="1:65" s="12" customFormat="1" ht="22.9" customHeight="1">
      <c r="B271" s="136"/>
      <c r="D271" s="137" t="s">
        <v>74</v>
      </c>
      <c r="E271" s="147" t="s">
        <v>84</v>
      </c>
      <c r="F271" s="147" t="s">
        <v>555</v>
      </c>
      <c r="I271" s="139"/>
      <c r="J271" s="148">
        <f>BK271</f>
        <v>0</v>
      </c>
      <c r="L271" s="136"/>
      <c r="M271" s="141"/>
      <c r="N271" s="142"/>
      <c r="O271" s="142"/>
      <c r="P271" s="143">
        <f>SUM(P272:P275)</f>
        <v>0</v>
      </c>
      <c r="Q271" s="142"/>
      <c r="R271" s="143">
        <f>SUM(R272:R275)</f>
        <v>3.0375996000000001</v>
      </c>
      <c r="S271" s="142"/>
      <c r="T271" s="144">
        <f>SUM(T272:T275)</f>
        <v>0</v>
      </c>
      <c r="AR271" s="137" t="s">
        <v>82</v>
      </c>
      <c r="AT271" s="145" t="s">
        <v>74</v>
      </c>
      <c r="AU271" s="145" t="s">
        <v>82</v>
      </c>
      <c r="AY271" s="137" t="s">
        <v>168</v>
      </c>
      <c r="BK271" s="146">
        <f>SUM(BK272:BK275)</f>
        <v>0</v>
      </c>
    </row>
    <row r="272" spans="1:65" s="2" customFormat="1" ht="37.9" customHeight="1">
      <c r="A272" s="33"/>
      <c r="B272" s="149"/>
      <c r="C272" s="150" t="s">
        <v>388</v>
      </c>
      <c r="D272" s="150" t="s">
        <v>170</v>
      </c>
      <c r="E272" s="151" t="s">
        <v>557</v>
      </c>
      <c r="F272" s="152" t="s">
        <v>558</v>
      </c>
      <c r="G272" s="153" t="s">
        <v>254</v>
      </c>
      <c r="H272" s="154">
        <v>14.84</v>
      </c>
      <c r="I272" s="155"/>
      <c r="J272" s="156">
        <f>ROUND(I272*H272,2)</f>
        <v>0</v>
      </c>
      <c r="K272" s="152" t="s">
        <v>187</v>
      </c>
      <c r="L272" s="34"/>
      <c r="M272" s="157" t="s">
        <v>1</v>
      </c>
      <c r="N272" s="158" t="s">
        <v>40</v>
      </c>
      <c r="O272" s="59"/>
      <c r="P272" s="159">
        <f>O272*H272</f>
        <v>0</v>
      </c>
      <c r="Q272" s="159">
        <v>0.20469000000000001</v>
      </c>
      <c r="R272" s="159">
        <f>Q272*H272</f>
        <v>3.0375996000000001</v>
      </c>
      <c r="S272" s="159">
        <v>0</v>
      </c>
      <c r="T272" s="16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1" t="s">
        <v>108</v>
      </c>
      <c r="AT272" s="161" t="s">
        <v>170</v>
      </c>
      <c r="AU272" s="161" t="s">
        <v>84</v>
      </c>
      <c r="AY272" s="18" t="s">
        <v>168</v>
      </c>
      <c r="BE272" s="162">
        <f>IF(N272="základní",J272,0)</f>
        <v>0</v>
      </c>
      <c r="BF272" s="162">
        <f>IF(N272="snížená",J272,0)</f>
        <v>0</v>
      </c>
      <c r="BG272" s="162">
        <f>IF(N272="zákl. přenesená",J272,0)</f>
        <v>0</v>
      </c>
      <c r="BH272" s="162">
        <f>IF(N272="sníž. přenesená",J272,0)</f>
        <v>0</v>
      </c>
      <c r="BI272" s="162">
        <f>IF(N272="nulová",J272,0)</f>
        <v>0</v>
      </c>
      <c r="BJ272" s="18" t="s">
        <v>82</v>
      </c>
      <c r="BK272" s="162">
        <f>ROUND(I272*H272,2)</f>
        <v>0</v>
      </c>
      <c r="BL272" s="18" t="s">
        <v>108</v>
      </c>
      <c r="BM272" s="161" t="s">
        <v>2752</v>
      </c>
    </row>
    <row r="273" spans="1:65" s="2" customFormat="1" ht="39">
      <c r="A273" s="33"/>
      <c r="B273" s="34"/>
      <c r="C273" s="33"/>
      <c r="D273" s="163" t="s">
        <v>175</v>
      </c>
      <c r="E273" s="33"/>
      <c r="F273" s="164" t="s">
        <v>560</v>
      </c>
      <c r="G273" s="33"/>
      <c r="H273" s="33"/>
      <c r="I273" s="165"/>
      <c r="J273" s="33"/>
      <c r="K273" s="33"/>
      <c r="L273" s="34"/>
      <c r="M273" s="166"/>
      <c r="N273" s="167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175</v>
      </c>
      <c r="AU273" s="18" t="s">
        <v>84</v>
      </c>
    </row>
    <row r="274" spans="1:65" s="2" customFormat="1" ht="19.5">
      <c r="A274" s="33"/>
      <c r="B274" s="34"/>
      <c r="C274" s="33"/>
      <c r="D274" s="163" t="s">
        <v>177</v>
      </c>
      <c r="E274" s="33"/>
      <c r="F274" s="168" t="s">
        <v>2679</v>
      </c>
      <c r="G274" s="33"/>
      <c r="H274" s="33"/>
      <c r="I274" s="165"/>
      <c r="J274" s="33"/>
      <c r="K274" s="33"/>
      <c r="L274" s="34"/>
      <c r="M274" s="166"/>
      <c r="N274" s="167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177</v>
      </c>
      <c r="AU274" s="18" t="s">
        <v>84</v>
      </c>
    </row>
    <row r="275" spans="1:65" s="14" customFormat="1">
      <c r="B275" s="176"/>
      <c r="D275" s="163" t="s">
        <v>179</v>
      </c>
      <c r="E275" s="177" t="s">
        <v>1</v>
      </c>
      <c r="F275" s="178" t="s">
        <v>2753</v>
      </c>
      <c r="H275" s="179">
        <v>14.84</v>
      </c>
      <c r="I275" s="180"/>
      <c r="L275" s="176"/>
      <c r="M275" s="181"/>
      <c r="N275" s="182"/>
      <c r="O275" s="182"/>
      <c r="P275" s="182"/>
      <c r="Q275" s="182"/>
      <c r="R275" s="182"/>
      <c r="S275" s="182"/>
      <c r="T275" s="183"/>
      <c r="AT275" s="177" t="s">
        <v>179</v>
      </c>
      <c r="AU275" s="177" t="s">
        <v>84</v>
      </c>
      <c r="AV275" s="14" t="s">
        <v>84</v>
      </c>
      <c r="AW275" s="14" t="s">
        <v>31</v>
      </c>
      <c r="AX275" s="14" t="s">
        <v>82</v>
      </c>
      <c r="AY275" s="177" t="s">
        <v>168</v>
      </c>
    </row>
    <row r="276" spans="1:65" s="12" customFormat="1" ht="22.9" customHeight="1">
      <c r="B276" s="136"/>
      <c r="D276" s="137" t="s">
        <v>74</v>
      </c>
      <c r="E276" s="147" t="s">
        <v>108</v>
      </c>
      <c r="F276" s="147" t="s">
        <v>639</v>
      </c>
      <c r="I276" s="139"/>
      <c r="J276" s="148">
        <f>BK276</f>
        <v>0</v>
      </c>
      <c r="L276" s="136"/>
      <c r="M276" s="141"/>
      <c r="N276" s="142"/>
      <c r="O276" s="142"/>
      <c r="P276" s="143">
        <f>SUM(P277:P293)</f>
        <v>0</v>
      </c>
      <c r="Q276" s="142"/>
      <c r="R276" s="143">
        <f>SUM(R277:R293)</f>
        <v>0</v>
      </c>
      <c r="S276" s="142"/>
      <c r="T276" s="144">
        <f>SUM(T277:T293)</f>
        <v>0</v>
      </c>
      <c r="AR276" s="137" t="s">
        <v>82</v>
      </c>
      <c r="AT276" s="145" t="s">
        <v>74</v>
      </c>
      <c r="AU276" s="145" t="s">
        <v>82</v>
      </c>
      <c r="AY276" s="137" t="s">
        <v>168</v>
      </c>
      <c r="BK276" s="146">
        <f>SUM(BK277:BK293)</f>
        <v>0</v>
      </c>
    </row>
    <row r="277" spans="1:65" s="2" customFormat="1" ht="21.75" customHeight="1">
      <c r="A277" s="33"/>
      <c r="B277" s="149"/>
      <c r="C277" s="150" t="s">
        <v>399</v>
      </c>
      <c r="D277" s="150" t="s">
        <v>170</v>
      </c>
      <c r="E277" s="151" t="s">
        <v>641</v>
      </c>
      <c r="F277" s="152" t="s">
        <v>642</v>
      </c>
      <c r="G277" s="153" t="s">
        <v>319</v>
      </c>
      <c r="H277" s="154">
        <v>1.87</v>
      </c>
      <c r="I277" s="155"/>
      <c r="J277" s="156">
        <f>ROUND(I277*H277,2)</f>
        <v>0</v>
      </c>
      <c r="K277" s="152" t="s">
        <v>187</v>
      </c>
      <c r="L277" s="34"/>
      <c r="M277" s="157" t="s">
        <v>1</v>
      </c>
      <c r="N277" s="158" t="s">
        <v>40</v>
      </c>
      <c r="O277" s="59"/>
      <c r="P277" s="159">
        <f>O277*H277</f>
        <v>0</v>
      </c>
      <c r="Q277" s="159">
        <v>0</v>
      </c>
      <c r="R277" s="159">
        <f>Q277*H277</f>
        <v>0</v>
      </c>
      <c r="S277" s="159">
        <v>0</v>
      </c>
      <c r="T277" s="160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1" t="s">
        <v>108</v>
      </c>
      <c r="AT277" s="161" t="s">
        <v>170</v>
      </c>
      <c r="AU277" s="161" t="s">
        <v>84</v>
      </c>
      <c r="AY277" s="18" t="s">
        <v>168</v>
      </c>
      <c r="BE277" s="162">
        <f>IF(N277="základní",J277,0)</f>
        <v>0</v>
      </c>
      <c r="BF277" s="162">
        <f>IF(N277="snížená",J277,0)</f>
        <v>0</v>
      </c>
      <c r="BG277" s="162">
        <f>IF(N277="zákl. přenesená",J277,0)</f>
        <v>0</v>
      </c>
      <c r="BH277" s="162">
        <f>IF(N277="sníž. přenesená",J277,0)</f>
        <v>0</v>
      </c>
      <c r="BI277" s="162">
        <f>IF(N277="nulová",J277,0)</f>
        <v>0</v>
      </c>
      <c r="BJ277" s="18" t="s">
        <v>82</v>
      </c>
      <c r="BK277" s="162">
        <f>ROUND(I277*H277,2)</f>
        <v>0</v>
      </c>
      <c r="BL277" s="18" t="s">
        <v>108</v>
      </c>
      <c r="BM277" s="161" t="s">
        <v>2754</v>
      </c>
    </row>
    <row r="278" spans="1:65" s="2" customFormat="1" ht="19.5">
      <c r="A278" s="33"/>
      <c r="B278" s="34"/>
      <c r="C278" s="33"/>
      <c r="D278" s="163" t="s">
        <v>175</v>
      </c>
      <c r="E278" s="33"/>
      <c r="F278" s="164" t="s">
        <v>644</v>
      </c>
      <c r="G278" s="33"/>
      <c r="H278" s="33"/>
      <c r="I278" s="165"/>
      <c r="J278" s="33"/>
      <c r="K278" s="33"/>
      <c r="L278" s="34"/>
      <c r="M278" s="166"/>
      <c r="N278" s="167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175</v>
      </c>
      <c r="AU278" s="18" t="s">
        <v>84</v>
      </c>
    </row>
    <row r="279" spans="1:65" s="2" customFormat="1" ht="19.5">
      <c r="A279" s="33"/>
      <c r="B279" s="34"/>
      <c r="C279" s="33"/>
      <c r="D279" s="163" t="s">
        <v>177</v>
      </c>
      <c r="E279" s="33"/>
      <c r="F279" s="168" t="s">
        <v>2679</v>
      </c>
      <c r="G279" s="33"/>
      <c r="H279" s="33"/>
      <c r="I279" s="165"/>
      <c r="J279" s="33"/>
      <c r="K279" s="33"/>
      <c r="L279" s="34"/>
      <c r="M279" s="166"/>
      <c r="N279" s="167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177</v>
      </c>
      <c r="AU279" s="18" t="s">
        <v>84</v>
      </c>
    </row>
    <row r="280" spans="1:65" s="14" customFormat="1">
      <c r="B280" s="176"/>
      <c r="D280" s="163" t="s">
        <v>179</v>
      </c>
      <c r="E280" s="177" t="s">
        <v>1</v>
      </c>
      <c r="F280" s="178" t="s">
        <v>2755</v>
      </c>
      <c r="H280" s="179">
        <v>1.87</v>
      </c>
      <c r="I280" s="180"/>
      <c r="L280" s="176"/>
      <c r="M280" s="181"/>
      <c r="N280" s="182"/>
      <c r="O280" s="182"/>
      <c r="P280" s="182"/>
      <c r="Q280" s="182"/>
      <c r="R280" s="182"/>
      <c r="S280" s="182"/>
      <c r="T280" s="183"/>
      <c r="AT280" s="177" t="s">
        <v>179</v>
      </c>
      <c r="AU280" s="177" t="s">
        <v>84</v>
      </c>
      <c r="AV280" s="14" t="s">
        <v>84</v>
      </c>
      <c r="AW280" s="14" t="s">
        <v>31</v>
      </c>
      <c r="AX280" s="14" t="s">
        <v>82</v>
      </c>
      <c r="AY280" s="177" t="s">
        <v>168</v>
      </c>
    </row>
    <row r="281" spans="1:65" s="2" customFormat="1" ht="21.75" customHeight="1">
      <c r="A281" s="33"/>
      <c r="B281" s="149"/>
      <c r="C281" s="150" t="s">
        <v>404</v>
      </c>
      <c r="D281" s="150" t="s">
        <v>170</v>
      </c>
      <c r="E281" s="151" t="s">
        <v>652</v>
      </c>
      <c r="F281" s="152" t="s">
        <v>653</v>
      </c>
      <c r="G281" s="153" t="s">
        <v>319</v>
      </c>
      <c r="H281" s="154">
        <v>1.36</v>
      </c>
      <c r="I281" s="155"/>
      <c r="J281" s="156">
        <f>ROUND(I281*H281,2)</f>
        <v>0</v>
      </c>
      <c r="K281" s="152" t="s">
        <v>187</v>
      </c>
      <c r="L281" s="34"/>
      <c r="M281" s="157" t="s">
        <v>1</v>
      </c>
      <c r="N281" s="158" t="s">
        <v>40</v>
      </c>
      <c r="O281" s="59"/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108</v>
      </c>
      <c r="AT281" s="161" t="s">
        <v>170</v>
      </c>
      <c r="AU281" s="161" t="s">
        <v>84</v>
      </c>
      <c r="AY281" s="18" t="s">
        <v>168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8" t="s">
        <v>82</v>
      </c>
      <c r="BK281" s="162">
        <f>ROUND(I281*H281,2)</f>
        <v>0</v>
      </c>
      <c r="BL281" s="18" t="s">
        <v>108</v>
      </c>
      <c r="BM281" s="161" t="s">
        <v>2756</v>
      </c>
    </row>
    <row r="282" spans="1:65" s="2" customFormat="1" ht="19.5">
      <c r="A282" s="33"/>
      <c r="B282" s="34"/>
      <c r="C282" s="33"/>
      <c r="D282" s="163" t="s">
        <v>175</v>
      </c>
      <c r="E282" s="33"/>
      <c r="F282" s="164" t="s">
        <v>655</v>
      </c>
      <c r="G282" s="33"/>
      <c r="H282" s="33"/>
      <c r="I282" s="165"/>
      <c r="J282" s="33"/>
      <c r="K282" s="33"/>
      <c r="L282" s="34"/>
      <c r="M282" s="166"/>
      <c r="N282" s="167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175</v>
      </c>
      <c r="AU282" s="18" t="s">
        <v>84</v>
      </c>
    </row>
    <row r="283" spans="1:65" s="2" customFormat="1" ht="19.5">
      <c r="A283" s="33"/>
      <c r="B283" s="34"/>
      <c r="C283" s="33"/>
      <c r="D283" s="163" t="s">
        <v>177</v>
      </c>
      <c r="E283" s="33"/>
      <c r="F283" s="168" t="s">
        <v>2679</v>
      </c>
      <c r="G283" s="33"/>
      <c r="H283" s="33"/>
      <c r="I283" s="165"/>
      <c r="J283" s="33"/>
      <c r="K283" s="33"/>
      <c r="L283" s="34"/>
      <c r="M283" s="166"/>
      <c r="N283" s="167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177</v>
      </c>
      <c r="AU283" s="18" t="s">
        <v>84</v>
      </c>
    </row>
    <row r="284" spans="1:65" s="13" customFormat="1">
      <c r="B284" s="169"/>
      <c r="D284" s="163" t="s">
        <v>179</v>
      </c>
      <c r="E284" s="170" t="s">
        <v>1</v>
      </c>
      <c r="F284" s="171" t="s">
        <v>661</v>
      </c>
      <c r="H284" s="170" t="s">
        <v>1</v>
      </c>
      <c r="I284" s="172"/>
      <c r="L284" s="169"/>
      <c r="M284" s="173"/>
      <c r="N284" s="174"/>
      <c r="O284" s="174"/>
      <c r="P284" s="174"/>
      <c r="Q284" s="174"/>
      <c r="R284" s="174"/>
      <c r="S284" s="174"/>
      <c r="T284" s="175"/>
      <c r="AT284" s="170" t="s">
        <v>179</v>
      </c>
      <c r="AU284" s="170" t="s">
        <v>84</v>
      </c>
      <c r="AV284" s="13" t="s">
        <v>82</v>
      </c>
      <c r="AW284" s="13" t="s">
        <v>31</v>
      </c>
      <c r="AX284" s="13" t="s">
        <v>75</v>
      </c>
      <c r="AY284" s="170" t="s">
        <v>168</v>
      </c>
    </row>
    <row r="285" spans="1:65" s="14" customFormat="1">
      <c r="B285" s="176"/>
      <c r="D285" s="163" t="s">
        <v>179</v>
      </c>
      <c r="E285" s="177" t="s">
        <v>1</v>
      </c>
      <c r="F285" s="178" t="s">
        <v>2757</v>
      </c>
      <c r="H285" s="179">
        <v>1.1220000000000001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7" t="s">
        <v>179</v>
      </c>
      <c r="AU285" s="177" t="s">
        <v>84</v>
      </c>
      <c r="AV285" s="14" t="s">
        <v>84</v>
      </c>
      <c r="AW285" s="14" t="s">
        <v>31</v>
      </c>
      <c r="AX285" s="14" t="s">
        <v>75</v>
      </c>
      <c r="AY285" s="177" t="s">
        <v>168</v>
      </c>
    </row>
    <row r="286" spans="1:65" s="13" customFormat="1">
      <c r="B286" s="169"/>
      <c r="D286" s="163" t="s">
        <v>179</v>
      </c>
      <c r="E286" s="170" t="s">
        <v>1</v>
      </c>
      <c r="F286" s="171" t="s">
        <v>2758</v>
      </c>
      <c r="H286" s="170" t="s">
        <v>1</v>
      </c>
      <c r="I286" s="172"/>
      <c r="L286" s="169"/>
      <c r="M286" s="173"/>
      <c r="N286" s="174"/>
      <c r="O286" s="174"/>
      <c r="P286" s="174"/>
      <c r="Q286" s="174"/>
      <c r="R286" s="174"/>
      <c r="S286" s="174"/>
      <c r="T286" s="175"/>
      <c r="AT286" s="170" t="s">
        <v>179</v>
      </c>
      <c r="AU286" s="170" t="s">
        <v>84</v>
      </c>
      <c r="AV286" s="13" t="s">
        <v>82</v>
      </c>
      <c r="AW286" s="13" t="s">
        <v>31</v>
      </c>
      <c r="AX286" s="13" t="s">
        <v>75</v>
      </c>
      <c r="AY286" s="170" t="s">
        <v>168</v>
      </c>
    </row>
    <row r="287" spans="1:65" s="14" customFormat="1">
      <c r="B287" s="176"/>
      <c r="D287" s="163" t="s">
        <v>179</v>
      </c>
      <c r="E287" s="177" t="s">
        <v>1</v>
      </c>
      <c r="F287" s="178" t="s">
        <v>2759</v>
      </c>
      <c r="H287" s="179">
        <v>0.23799999999999999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7" t="s">
        <v>179</v>
      </c>
      <c r="AU287" s="177" t="s">
        <v>84</v>
      </c>
      <c r="AV287" s="14" t="s">
        <v>84</v>
      </c>
      <c r="AW287" s="14" t="s">
        <v>31</v>
      </c>
      <c r="AX287" s="14" t="s">
        <v>75</v>
      </c>
      <c r="AY287" s="177" t="s">
        <v>168</v>
      </c>
    </row>
    <row r="288" spans="1:65" s="15" customFormat="1">
      <c r="B288" s="184"/>
      <c r="D288" s="163" t="s">
        <v>179</v>
      </c>
      <c r="E288" s="185" t="s">
        <v>1</v>
      </c>
      <c r="F288" s="186" t="s">
        <v>184</v>
      </c>
      <c r="H288" s="187">
        <v>1.36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5" t="s">
        <v>179</v>
      </c>
      <c r="AU288" s="185" t="s">
        <v>84</v>
      </c>
      <c r="AV288" s="15" t="s">
        <v>108</v>
      </c>
      <c r="AW288" s="15" t="s">
        <v>31</v>
      </c>
      <c r="AX288" s="15" t="s">
        <v>82</v>
      </c>
      <c r="AY288" s="185" t="s">
        <v>168</v>
      </c>
    </row>
    <row r="289" spans="1:65" s="2" customFormat="1" ht="24.2" customHeight="1">
      <c r="A289" s="33"/>
      <c r="B289" s="149"/>
      <c r="C289" s="150" t="s">
        <v>414</v>
      </c>
      <c r="D289" s="150" t="s">
        <v>170</v>
      </c>
      <c r="E289" s="151" t="s">
        <v>704</v>
      </c>
      <c r="F289" s="152" t="s">
        <v>705</v>
      </c>
      <c r="G289" s="153" t="s">
        <v>319</v>
      </c>
      <c r="H289" s="154">
        <v>0.47599999999999998</v>
      </c>
      <c r="I289" s="155"/>
      <c r="J289" s="156">
        <f>ROUND(I289*H289,2)</f>
        <v>0</v>
      </c>
      <c r="K289" s="152" t="s">
        <v>187</v>
      </c>
      <c r="L289" s="34"/>
      <c r="M289" s="157" t="s">
        <v>1</v>
      </c>
      <c r="N289" s="158" t="s">
        <v>40</v>
      </c>
      <c r="O289" s="59"/>
      <c r="P289" s="159">
        <f>O289*H289</f>
        <v>0</v>
      </c>
      <c r="Q289" s="159">
        <v>0</v>
      </c>
      <c r="R289" s="159">
        <f>Q289*H289</f>
        <v>0</v>
      </c>
      <c r="S289" s="159">
        <v>0</v>
      </c>
      <c r="T289" s="16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108</v>
      </c>
      <c r="AT289" s="161" t="s">
        <v>170</v>
      </c>
      <c r="AU289" s="161" t="s">
        <v>84</v>
      </c>
      <c r="AY289" s="18" t="s">
        <v>168</v>
      </c>
      <c r="BE289" s="162">
        <f>IF(N289="základní",J289,0)</f>
        <v>0</v>
      </c>
      <c r="BF289" s="162">
        <f>IF(N289="snížená",J289,0)</f>
        <v>0</v>
      </c>
      <c r="BG289" s="162">
        <f>IF(N289="zákl. přenesená",J289,0)</f>
        <v>0</v>
      </c>
      <c r="BH289" s="162">
        <f>IF(N289="sníž. přenesená",J289,0)</f>
        <v>0</v>
      </c>
      <c r="BI289" s="162">
        <f>IF(N289="nulová",J289,0)</f>
        <v>0</v>
      </c>
      <c r="BJ289" s="18" t="s">
        <v>82</v>
      </c>
      <c r="BK289" s="162">
        <f>ROUND(I289*H289,2)</f>
        <v>0</v>
      </c>
      <c r="BL289" s="18" t="s">
        <v>108</v>
      </c>
      <c r="BM289" s="161" t="s">
        <v>2760</v>
      </c>
    </row>
    <row r="290" spans="1:65" s="2" customFormat="1" ht="29.25">
      <c r="A290" s="33"/>
      <c r="B290" s="34"/>
      <c r="C290" s="33"/>
      <c r="D290" s="163" t="s">
        <v>175</v>
      </c>
      <c r="E290" s="33"/>
      <c r="F290" s="164" t="s">
        <v>707</v>
      </c>
      <c r="G290" s="33"/>
      <c r="H290" s="33"/>
      <c r="I290" s="165"/>
      <c r="J290" s="33"/>
      <c r="K290" s="33"/>
      <c r="L290" s="34"/>
      <c r="M290" s="166"/>
      <c r="N290" s="167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175</v>
      </c>
      <c r="AU290" s="18" t="s">
        <v>84</v>
      </c>
    </row>
    <row r="291" spans="1:65" s="2" customFormat="1" ht="19.5">
      <c r="A291" s="33"/>
      <c r="B291" s="34"/>
      <c r="C291" s="33"/>
      <c r="D291" s="163" t="s">
        <v>177</v>
      </c>
      <c r="E291" s="33"/>
      <c r="F291" s="168" t="s">
        <v>2679</v>
      </c>
      <c r="G291" s="33"/>
      <c r="H291" s="33"/>
      <c r="I291" s="165"/>
      <c r="J291" s="33"/>
      <c r="K291" s="33"/>
      <c r="L291" s="34"/>
      <c r="M291" s="166"/>
      <c r="N291" s="167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177</v>
      </c>
      <c r="AU291" s="18" t="s">
        <v>84</v>
      </c>
    </row>
    <row r="292" spans="1:65" s="13" customFormat="1">
      <c r="B292" s="169"/>
      <c r="D292" s="163" t="s">
        <v>179</v>
      </c>
      <c r="E292" s="170" t="s">
        <v>1</v>
      </c>
      <c r="F292" s="171" t="s">
        <v>2758</v>
      </c>
      <c r="H292" s="170" t="s">
        <v>1</v>
      </c>
      <c r="I292" s="172"/>
      <c r="L292" s="169"/>
      <c r="M292" s="173"/>
      <c r="N292" s="174"/>
      <c r="O292" s="174"/>
      <c r="P292" s="174"/>
      <c r="Q292" s="174"/>
      <c r="R292" s="174"/>
      <c r="S292" s="174"/>
      <c r="T292" s="175"/>
      <c r="AT292" s="170" t="s">
        <v>179</v>
      </c>
      <c r="AU292" s="170" t="s">
        <v>84</v>
      </c>
      <c r="AV292" s="13" t="s">
        <v>82</v>
      </c>
      <c r="AW292" s="13" t="s">
        <v>31</v>
      </c>
      <c r="AX292" s="13" t="s">
        <v>75</v>
      </c>
      <c r="AY292" s="170" t="s">
        <v>168</v>
      </c>
    </row>
    <row r="293" spans="1:65" s="14" customFormat="1">
      <c r="B293" s="176"/>
      <c r="D293" s="163" t="s">
        <v>179</v>
      </c>
      <c r="E293" s="177" t="s">
        <v>1</v>
      </c>
      <c r="F293" s="178" t="s">
        <v>2761</v>
      </c>
      <c r="H293" s="179">
        <v>0.47599999999999998</v>
      </c>
      <c r="I293" s="180"/>
      <c r="L293" s="176"/>
      <c r="M293" s="181"/>
      <c r="N293" s="182"/>
      <c r="O293" s="182"/>
      <c r="P293" s="182"/>
      <c r="Q293" s="182"/>
      <c r="R293" s="182"/>
      <c r="S293" s="182"/>
      <c r="T293" s="183"/>
      <c r="AT293" s="177" t="s">
        <v>179</v>
      </c>
      <c r="AU293" s="177" t="s">
        <v>84</v>
      </c>
      <c r="AV293" s="14" t="s">
        <v>84</v>
      </c>
      <c r="AW293" s="14" t="s">
        <v>31</v>
      </c>
      <c r="AX293" s="14" t="s">
        <v>82</v>
      </c>
      <c r="AY293" s="177" t="s">
        <v>168</v>
      </c>
    </row>
    <row r="294" spans="1:65" s="12" customFormat="1" ht="22.9" customHeight="1">
      <c r="B294" s="136"/>
      <c r="D294" s="137" t="s">
        <v>74</v>
      </c>
      <c r="E294" s="147" t="s">
        <v>217</v>
      </c>
      <c r="F294" s="147" t="s">
        <v>711</v>
      </c>
      <c r="I294" s="139"/>
      <c r="J294" s="148">
        <f>BK294</f>
        <v>0</v>
      </c>
      <c r="L294" s="136"/>
      <c r="M294" s="141"/>
      <c r="N294" s="142"/>
      <c r="O294" s="142"/>
      <c r="P294" s="143">
        <f>SUM(P295:P313)</f>
        <v>0</v>
      </c>
      <c r="Q294" s="142"/>
      <c r="R294" s="143">
        <f>SUM(R295:R313)</f>
        <v>0</v>
      </c>
      <c r="S294" s="142"/>
      <c r="T294" s="144">
        <f>SUM(T295:T313)</f>
        <v>0</v>
      </c>
      <c r="AR294" s="137" t="s">
        <v>82</v>
      </c>
      <c r="AT294" s="145" t="s">
        <v>74</v>
      </c>
      <c r="AU294" s="145" t="s">
        <v>82</v>
      </c>
      <c r="AY294" s="137" t="s">
        <v>168</v>
      </c>
      <c r="BK294" s="146">
        <f>SUM(BK295:BK313)</f>
        <v>0</v>
      </c>
    </row>
    <row r="295" spans="1:65" s="2" customFormat="1" ht="24.2" customHeight="1">
      <c r="A295" s="33"/>
      <c r="B295" s="149"/>
      <c r="C295" s="150" t="s">
        <v>419</v>
      </c>
      <c r="D295" s="150" t="s">
        <v>170</v>
      </c>
      <c r="E295" s="151" t="s">
        <v>713</v>
      </c>
      <c r="F295" s="152" t="s">
        <v>714</v>
      </c>
      <c r="G295" s="153" t="s">
        <v>173</v>
      </c>
      <c r="H295" s="154">
        <v>27.954000000000001</v>
      </c>
      <c r="I295" s="155"/>
      <c r="J295" s="156">
        <f>ROUND(I295*H295,2)</f>
        <v>0</v>
      </c>
      <c r="K295" s="152" t="s">
        <v>187</v>
      </c>
      <c r="L295" s="34"/>
      <c r="M295" s="157" t="s">
        <v>1</v>
      </c>
      <c r="N295" s="158" t="s">
        <v>40</v>
      </c>
      <c r="O295" s="59"/>
      <c r="P295" s="159">
        <f>O295*H295</f>
        <v>0</v>
      </c>
      <c r="Q295" s="159">
        <v>0</v>
      </c>
      <c r="R295" s="159">
        <f>Q295*H295</f>
        <v>0</v>
      </c>
      <c r="S295" s="159">
        <v>0</v>
      </c>
      <c r="T295" s="16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1" t="s">
        <v>108</v>
      </c>
      <c r="AT295" s="161" t="s">
        <v>170</v>
      </c>
      <c r="AU295" s="161" t="s">
        <v>84</v>
      </c>
      <c r="AY295" s="18" t="s">
        <v>168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8" t="s">
        <v>82</v>
      </c>
      <c r="BK295" s="162">
        <f>ROUND(I295*H295,2)</f>
        <v>0</v>
      </c>
      <c r="BL295" s="18" t="s">
        <v>108</v>
      </c>
      <c r="BM295" s="161" t="s">
        <v>2762</v>
      </c>
    </row>
    <row r="296" spans="1:65" s="2" customFormat="1" ht="19.5">
      <c r="A296" s="33"/>
      <c r="B296" s="34"/>
      <c r="C296" s="33"/>
      <c r="D296" s="163" t="s">
        <v>175</v>
      </c>
      <c r="E296" s="33"/>
      <c r="F296" s="164" t="s">
        <v>716</v>
      </c>
      <c r="G296" s="33"/>
      <c r="H296" s="33"/>
      <c r="I296" s="165"/>
      <c r="J296" s="33"/>
      <c r="K296" s="33"/>
      <c r="L296" s="34"/>
      <c r="M296" s="166"/>
      <c r="N296" s="167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175</v>
      </c>
      <c r="AU296" s="18" t="s">
        <v>84</v>
      </c>
    </row>
    <row r="297" spans="1:65" s="2" customFormat="1" ht="19.5">
      <c r="A297" s="33"/>
      <c r="B297" s="34"/>
      <c r="C297" s="33"/>
      <c r="D297" s="163" t="s">
        <v>177</v>
      </c>
      <c r="E297" s="33"/>
      <c r="F297" s="168" t="s">
        <v>2679</v>
      </c>
      <c r="G297" s="33"/>
      <c r="H297" s="33"/>
      <c r="I297" s="165"/>
      <c r="J297" s="33"/>
      <c r="K297" s="33"/>
      <c r="L297" s="34"/>
      <c r="M297" s="166"/>
      <c r="N297" s="167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177</v>
      </c>
      <c r="AU297" s="18" t="s">
        <v>84</v>
      </c>
    </row>
    <row r="298" spans="1:65" s="13" customFormat="1">
      <c r="B298" s="169"/>
      <c r="D298" s="163" t="s">
        <v>179</v>
      </c>
      <c r="E298" s="170" t="s">
        <v>1</v>
      </c>
      <c r="F298" s="171" t="s">
        <v>717</v>
      </c>
      <c r="H298" s="170" t="s">
        <v>1</v>
      </c>
      <c r="I298" s="172"/>
      <c r="L298" s="169"/>
      <c r="M298" s="173"/>
      <c r="N298" s="174"/>
      <c r="O298" s="174"/>
      <c r="P298" s="174"/>
      <c r="Q298" s="174"/>
      <c r="R298" s="174"/>
      <c r="S298" s="174"/>
      <c r="T298" s="175"/>
      <c r="AT298" s="170" t="s">
        <v>179</v>
      </c>
      <c r="AU298" s="170" t="s">
        <v>84</v>
      </c>
      <c r="AV298" s="13" t="s">
        <v>82</v>
      </c>
      <c r="AW298" s="13" t="s">
        <v>31</v>
      </c>
      <c r="AX298" s="13" t="s">
        <v>75</v>
      </c>
      <c r="AY298" s="170" t="s">
        <v>168</v>
      </c>
    </row>
    <row r="299" spans="1:65" s="14" customFormat="1">
      <c r="B299" s="176"/>
      <c r="D299" s="163" t="s">
        <v>179</v>
      </c>
      <c r="E299" s="177" t="s">
        <v>1</v>
      </c>
      <c r="F299" s="178" t="s">
        <v>2763</v>
      </c>
      <c r="H299" s="179">
        <v>27.954000000000001</v>
      </c>
      <c r="I299" s="180"/>
      <c r="L299" s="176"/>
      <c r="M299" s="181"/>
      <c r="N299" s="182"/>
      <c r="O299" s="182"/>
      <c r="P299" s="182"/>
      <c r="Q299" s="182"/>
      <c r="R299" s="182"/>
      <c r="S299" s="182"/>
      <c r="T299" s="183"/>
      <c r="AT299" s="177" t="s">
        <v>179</v>
      </c>
      <c r="AU299" s="177" t="s">
        <v>84</v>
      </c>
      <c r="AV299" s="14" t="s">
        <v>84</v>
      </c>
      <c r="AW299" s="14" t="s">
        <v>31</v>
      </c>
      <c r="AX299" s="14" t="s">
        <v>82</v>
      </c>
      <c r="AY299" s="177" t="s">
        <v>168</v>
      </c>
    </row>
    <row r="300" spans="1:65" s="2" customFormat="1" ht="24.2" customHeight="1">
      <c r="A300" s="33"/>
      <c r="B300" s="149"/>
      <c r="C300" s="150" t="s">
        <v>432</v>
      </c>
      <c r="D300" s="150" t="s">
        <v>170</v>
      </c>
      <c r="E300" s="151" t="s">
        <v>720</v>
      </c>
      <c r="F300" s="152" t="s">
        <v>721</v>
      </c>
      <c r="G300" s="153" t="s">
        <v>173</v>
      </c>
      <c r="H300" s="154">
        <v>34.69</v>
      </c>
      <c r="I300" s="155"/>
      <c r="J300" s="156">
        <f>ROUND(I300*H300,2)</f>
        <v>0</v>
      </c>
      <c r="K300" s="152" t="s">
        <v>1</v>
      </c>
      <c r="L300" s="34"/>
      <c r="M300" s="157" t="s">
        <v>1</v>
      </c>
      <c r="N300" s="158" t="s">
        <v>40</v>
      </c>
      <c r="O300" s="59"/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1" t="s">
        <v>108</v>
      </c>
      <c r="AT300" s="161" t="s">
        <v>170</v>
      </c>
      <c r="AU300" s="161" t="s">
        <v>84</v>
      </c>
      <c r="AY300" s="18" t="s">
        <v>168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82</v>
      </c>
      <c r="BK300" s="162">
        <f>ROUND(I300*H300,2)</f>
        <v>0</v>
      </c>
      <c r="BL300" s="18" t="s">
        <v>108</v>
      </c>
      <c r="BM300" s="161" t="s">
        <v>2764</v>
      </c>
    </row>
    <row r="301" spans="1:65" s="2" customFormat="1" ht="19.5">
      <c r="A301" s="33"/>
      <c r="B301" s="34"/>
      <c r="C301" s="33"/>
      <c r="D301" s="163" t="s">
        <v>175</v>
      </c>
      <c r="E301" s="33"/>
      <c r="F301" s="164" t="s">
        <v>723</v>
      </c>
      <c r="G301" s="33"/>
      <c r="H301" s="33"/>
      <c r="I301" s="165"/>
      <c r="J301" s="33"/>
      <c r="K301" s="33"/>
      <c r="L301" s="34"/>
      <c r="M301" s="166"/>
      <c r="N301" s="167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175</v>
      </c>
      <c r="AU301" s="18" t="s">
        <v>84</v>
      </c>
    </row>
    <row r="302" spans="1:65" s="2" customFormat="1" ht="19.5">
      <c r="A302" s="33"/>
      <c r="B302" s="34"/>
      <c r="C302" s="33"/>
      <c r="D302" s="163" t="s">
        <v>177</v>
      </c>
      <c r="E302" s="33"/>
      <c r="F302" s="168" t="s">
        <v>2679</v>
      </c>
      <c r="G302" s="33"/>
      <c r="H302" s="33"/>
      <c r="I302" s="165"/>
      <c r="J302" s="33"/>
      <c r="K302" s="33"/>
      <c r="L302" s="34"/>
      <c r="M302" s="166"/>
      <c r="N302" s="167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177</v>
      </c>
      <c r="AU302" s="18" t="s">
        <v>84</v>
      </c>
    </row>
    <row r="303" spans="1:65" s="13" customFormat="1">
      <c r="B303" s="169"/>
      <c r="D303" s="163" t="s">
        <v>179</v>
      </c>
      <c r="E303" s="170" t="s">
        <v>1</v>
      </c>
      <c r="F303" s="171" t="s">
        <v>724</v>
      </c>
      <c r="H303" s="170" t="s">
        <v>1</v>
      </c>
      <c r="I303" s="172"/>
      <c r="L303" s="169"/>
      <c r="M303" s="173"/>
      <c r="N303" s="174"/>
      <c r="O303" s="174"/>
      <c r="P303" s="174"/>
      <c r="Q303" s="174"/>
      <c r="R303" s="174"/>
      <c r="S303" s="174"/>
      <c r="T303" s="175"/>
      <c r="AT303" s="170" t="s">
        <v>179</v>
      </c>
      <c r="AU303" s="170" t="s">
        <v>84</v>
      </c>
      <c r="AV303" s="13" t="s">
        <v>82</v>
      </c>
      <c r="AW303" s="13" t="s">
        <v>31</v>
      </c>
      <c r="AX303" s="13" t="s">
        <v>75</v>
      </c>
      <c r="AY303" s="170" t="s">
        <v>168</v>
      </c>
    </row>
    <row r="304" spans="1:65" s="14" customFormat="1">
      <c r="B304" s="176"/>
      <c r="D304" s="163" t="s">
        <v>179</v>
      </c>
      <c r="E304" s="177" t="s">
        <v>1</v>
      </c>
      <c r="F304" s="178" t="s">
        <v>2765</v>
      </c>
      <c r="H304" s="179">
        <v>34.69</v>
      </c>
      <c r="I304" s="180"/>
      <c r="L304" s="176"/>
      <c r="M304" s="181"/>
      <c r="N304" s="182"/>
      <c r="O304" s="182"/>
      <c r="P304" s="182"/>
      <c r="Q304" s="182"/>
      <c r="R304" s="182"/>
      <c r="S304" s="182"/>
      <c r="T304" s="183"/>
      <c r="AT304" s="177" t="s">
        <v>179</v>
      </c>
      <c r="AU304" s="177" t="s">
        <v>84</v>
      </c>
      <c r="AV304" s="14" t="s">
        <v>84</v>
      </c>
      <c r="AW304" s="14" t="s">
        <v>31</v>
      </c>
      <c r="AX304" s="14" t="s">
        <v>82</v>
      </c>
      <c r="AY304" s="177" t="s">
        <v>168</v>
      </c>
    </row>
    <row r="305" spans="1:65" s="2" customFormat="1" ht="24.2" customHeight="1">
      <c r="A305" s="33"/>
      <c r="B305" s="149"/>
      <c r="C305" s="150" t="s">
        <v>436</v>
      </c>
      <c r="D305" s="150" t="s">
        <v>170</v>
      </c>
      <c r="E305" s="151" t="s">
        <v>726</v>
      </c>
      <c r="F305" s="152" t="s">
        <v>727</v>
      </c>
      <c r="G305" s="153" t="s">
        <v>173</v>
      </c>
      <c r="H305" s="154">
        <v>34.69</v>
      </c>
      <c r="I305" s="155"/>
      <c r="J305" s="156">
        <f>ROUND(I305*H305,2)</f>
        <v>0</v>
      </c>
      <c r="K305" s="152" t="s">
        <v>187</v>
      </c>
      <c r="L305" s="34"/>
      <c r="M305" s="157" t="s">
        <v>1</v>
      </c>
      <c r="N305" s="158" t="s">
        <v>40</v>
      </c>
      <c r="O305" s="59"/>
      <c r="P305" s="159">
        <f>O305*H305</f>
        <v>0</v>
      </c>
      <c r="Q305" s="159">
        <v>0</v>
      </c>
      <c r="R305" s="159">
        <f>Q305*H305</f>
        <v>0</v>
      </c>
      <c r="S305" s="159">
        <v>0</v>
      </c>
      <c r="T305" s="160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1" t="s">
        <v>108</v>
      </c>
      <c r="AT305" s="161" t="s">
        <v>170</v>
      </c>
      <c r="AU305" s="161" t="s">
        <v>84</v>
      </c>
      <c r="AY305" s="18" t="s">
        <v>168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8" t="s">
        <v>82</v>
      </c>
      <c r="BK305" s="162">
        <f>ROUND(I305*H305,2)</f>
        <v>0</v>
      </c>
      <c r="BL305" s="18" t="s">
        <v>108</v>
      </c>
      <c r="BM305" s="161" t="s">
        <v>2766</v>
      </c>
    </row>
    <row r="306" spans="1:65" s="2" customFormat="1" ht="19.5">
      <c r="A306" s="33"/>
      <c r="B306" s="34"/>
      <c r="C306" s="33"/>
      <c r="D306" s="163" t="s">
        <v>175</v>
      </c>
      <c r="E306" s="33"/>
      <c r="F306" s="164" t="s">
        <v>729</v>
      </c>
      <c r="G306" s="33"/>
      <c r="H306" s="33"/>
      <c r="I306" s="165"/>
      <c r="J306" s="33"/>
      <c r="K306" s="33"/>
      <c r="L306" s="34"/>
      <c r="M306" s="166"/>
      <c r="N306" s="167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175</v>
      </c>
      <c r="AU306" s="18" t="s">
        <v>84</v>
      </c>
    </row>
    <row r="307" spans="1:65" s="2" customFormat="1" ht="19.5">
      <c r="A307" s="33"/>
      <c r="B307" s="34"/>
      <c r="C307" s="33"/>
      <c r="D307" s="163" t="s">
        <v>177</v>
      </c>
      <c r="E307" s="33"/>
      <c r="F307" s="168" t="s">
        <v>2679</v>
      </c>
      <c r="G307" s="33"/>
      <c r="H307" s="33"/>
      <c r="I307" s="165"/>
      <c r="J307" s="33"/>
      <c r="K307" s="33"/>
      <c r="L307" s="34"/>
      <c r="M307" s="166"/>
      <c r="N307" s="167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177</v>
      </c>
      <c r="AU307" s="18" t="s">
        <v>84</v>
      </c>
    </row>
    <row r="308" spans="1:65" s="13" customFormat="1">
      <c r="B308" s="169"/>
      <c r="D308" s="163" t="s">
        <v>179</v>
      </c>
      <c r="E308" s="170" t="s">
        <v>1</v>
      </c>
      <c r="F308" s="171" t="s">
        <v>730</v>
      </c>
      <c r="H308" s="170" t="s">
        <v>1</v>
      </c>
      <c r="I308" s="172"/>
      <c r="L308" s="169"/>
      <c r="M308" s="173"/>
      <c r="N308" s="174"/>
      <c r="O308" s="174"/>
      <c r="P308" s="174"/>
      <c r="Q308" s="174"/>
      <c r="R308" s="174"/>
      <c r="S308" s="174"/>
      <c r="T308" s="175"/>
      <c r="AT308" s="170" t="s">
        <v>179</v>
      </c>
      <c r="AU308" s="170" t="s">
        <v>84</v>
      </c>
      <c r="AV308" s="13" t="s">
        <v>82</v>
      </c>
      <c r="AW308" s="13" t="s">
        <v>31</v>
      </c>
      <c r="AX308" s="13" t="s">
        <v>75</v>
      </c>
      <c r="AY308" s="170" t="s">
        <v>168</v>
      </c>
    </row>
    <row r="309" spans="1:65" s="13" customFormat="1">
      <c r="B309" s="169"/>
      <c r="D309" s="163" t="s">
        <v>179</v>
      </c>
      <c r="E309" s="170" t="s">
        <v>1</v>
      </c>
      <c r="F309" s="171" t="s">
        <v>731</v>
      </c>
      <c r="H309" s="170" t="s">
        <v>1</v>
      </c>
      <c r="I309" s="172"/>
      <c r="L309" s="169"/>
      <c r="M309" s="173"/>
      <c r="N309" s="174"/>
      <c r="O309" s="174"/>
      <c r="P309" s="174"/>
      <c r="Q309" s="174"/>
      <c r="R309" s="174"/>
      <c r="S309" s="174"/>
      <c r="T309" s="175"/>
      <c r="AT309" s="170" t="s">
        <v>179</v>
      </c>
      <c r="AU309" s="170" t="s">
        <v>84</v>
      </c>
      <c r="AV309" s="13" t="s">
        <v>82</v>
      </c>
      <c r="AW309" s="13" t="s">
        <v>31</v>
      </c>
      <c r="AX309" s="13" t="s">
        <v>75</v>
      </c>
      <c r="AY309" s="170" t="s">
        <v>168</v>
      </c>
    </row>
    <row r="310" spans="1:65" s="14" customFormat="1">
      <c r="B310" s="176"/>
      <c r="D310" s="163" t="s">
        <v>179</v>
      </c>
      <c r="E310" s="177" t="s">
        <v>1</v>
      </c>
      <c r="F310" s="178" t="s">
        <v>2767</v>
      </c>
      <c r="H310" s="179">
        <v>24.802</v>
      </c>
      <c r="I310" s="180"/>
      <c r="L310" s="176"/>
      <c r="M310" s="181"/>
      <c r="N310" s="182"/>
      <c r="O310" s="182"/>
      <c r="P310" s="182"/>
      <c r="Q310" s="182"/>
      <c r="R310" s="182"/>
      <c r="S310" s="182"/>
      <c r="T310" s="183"/>
      <c r="AT310" s="177" t="s">
        <v>179</v>
      </c>
      <c r="AU310" s="177" t="s">
        <v>84</v>
      </c>
      <c r="AV310" s="14" t="s">
        <v>84</v>
      </c>
      <c r="AW310" s="14" t="s">
        <v>31</v>
      </c>
      <c r="AX310" s="14" t="s">
        <v>75</v>
      </c>
      <c r="AY310" s="177" t="s">
        <v>168</v>
      </c>
    </row>
    <row r="311" spans="1:65" s="13" customFormat="1">
      <c r="B311" s="169"/>
      <c r="D311" s="163" t="s">
        <v>179</v>
      </c>
      <c r="E311" s="170" t="s">
        <v>1</v>
      </c>
      <c r="F311" s="171" t="s">
        <v>1370</v>
      </c>
      <c r="H311" s="170" t="s">
        <v>1</v>
      </c>
      <c r="I311" s="172"/>
      <c r="L311" s="169"/>
      <c r="M311" s="173"/>
      <c r="N311" s="174"/>
      <c r="O311" s="174"/>
      <c r="P311" s="174"/>
      <c r="Q311" s="174"/>
      <c r="R311" s="174"/>
      <c r="S311" s="174"/>
      <c r="T311" s="175"/>
      <c r="AT311" s="170" t="s">
        <v>179</v>
      </c>
      <c r="AU311" s="170" t="s">
        <v>84</v>
      </c>
      <c r="AV311" s="13" t="s">
        <v>82</v>
      </c>
      <c r="AW311" s="13" t="s">
        <v>31</v>
      </c>
      <c r="AX311" s="13" t="s">
        <v>75</v>
      </c>
      <c r="AY311" s="170" t="s">
        <v>168</v>
      </c>
    </row>
    <row r="312" spans="1:65" s="14" customFormat="1">
      <c r="B312" s="176"/>
      <c r="D312" s="163" t="s">
        <v>179</v>
      </c>
      <c r="E312" s="177" t="s">
        <v>1</v>
      </c>
      <c r="F312" s="178" t="s">
        <v>2768</v>
      </c>
      <c r="H312" s="179">
        <v>9.8879999999999999</v>
      </c>
      <c r="I312" s="180"/>
      <c r="L312" s="176"/>
      <c r="M312" s="181"/>
      <c r="N312" s="182"/>
      <c r="O312" s="182"/>
      <c r="P312" s="182"/>
      <c r="Q312" s="182"/>
      <c r="R312" s="182"/>
      <c r="S312" s="182"/>
      <c r="T312" s="183"/>
      <c r="AT312" s="177" t="s">
        <v>179</v>
      </c>
      <c r="AU312" s="177" t="s">
        <v>84</v>
      </c>
      <c r="AV312" s="14" t="s">
        <v>84</v>
      </c>
      <c r="AW312" s="14" t="s">
        <v>31</v>
      </c>
      <c r="AX312" s="14" t="s">
        <v>75</v>
      </c>
      <c r="AY312" s="177" t="s">
        <v>168</v>
      </c>
    </row>
    <row r="313" spans="1:65" s="15" customFormat="1">
      <c r="B313" s="184"/>
      <c r="D313" s="163" t="s">
        <v>179</v>
      </c>
      <c r="E313" s="185" t="s">
        <v>1</v>
      </c>
      <c r="F313" s="186" t="s">
        <v>184</v>
      </c>
      <c r="H313" s="187">
        <v>34.69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5" t="s">
        <v>179</v>
      </c>
      <c r="AU313" s="185" t="s">
        <v>84</v>
      </c>
      <c r="AV313" s="15" t="s">
        <v>108</v>
      </c>
      <c r="AW313" s="15" t="s">
        <v>31</v>
      </c>
      <c r="AX313" s="15" t="s">
        <v>82</v>
      </c>
      <c r="AY313" s="185" t="s">
        <v>168</v>
      </c>
    </row>
    <row r="314" spans="1:65" s="12" customFormat="1" ht="22.9" customHeight="1">
      <c r="B314" s="136"/>
      <c r="D314" s="137" t="s">
        <v>74</v>
      </c>
      <c r="E314" s="147" t="s">
        <v>244</v>
      </c>
      <c r="F314" s="147" t="s">
        <v>732</v>
      </c>
      <c r="I314" s="139"/>
      <c r="J314" s="148">
        <f>BK314</f>
        <v>0</v>
      </c>
      <c r="L314" s="136"/>
      <c r="M314" s="141"/>
      <c r="N314" s="142"/>
      <c r="O314" s="142"/>
      <c r="P314" s="143">
        <f>SUM(P315:P362)</f>
        <v>0</v>
      </c>
      <c r="Q314" s="142"/>
      <c r="R314" s="143">
        <f>SUM(R315:R362)</f>
        <v>0.40127734999999998</v>
      </c>
      <c r="S314" s="142"/>
      <c r="T314" s="144">
        <f>SUM(T315:T362)</f>
        <v>8.249999999999999E-2</v>
      </c>
      <c r="AR314" s="137" t="s">
        <v>82</v>
      </c>
      <c r="AT314" s="145" t="s">
        <v>74</v>
      </c>
      <c r="AU314" s="145" t="s">
        <v>82</v>
      </c>
      <c r="AY314" s="137" t="s">
        <v>168</v>
      </c>
      <c r="BK314" s="146">
        <f>SUM(BK315:BK362)</f>
        <v>0</v>
      </c>
    </row>
    <row r="315" spans="1:65" s="2" customFormat="1" ht="24.2" customHeight="1">
      <c r="A315" s="33"/>
      <c r="B315" s="149"/>
      <c r="C315" s="150" t="s">
        <v>446</v>
      </c>
      <c r="D315" s="150" t="s">
        <v>170</v>
      </c>
      <c r="E315" s="151" t="s">
        <v>758</v>
      </c>
      <c r="F315" s="152" t="s">
        <v>759</v>
      </c>
      <c r="G315" s="153" t="s">
        <v>254</v>
      </c>
      <c r="H315" s="154">
        <v>5.5</v>
      </c>
      <c r="I315" s="155"/>
      <c r="J315" s="156">
        <f>ROUND(I315*H315,2)</f>
        <v>0</v>
      </c>
      <c r="K315" s="152" t="s">
        <v>187</v>
      </c>
      <c r="L315" s="34"/>
      <c r="M315" s="157" t="s">
        <v>1</v>
      </c>
      <c r="N315" s="158" t="s">
        <v>40</v>
      </c>
      <c r="O315" s="59"/>
      <c r="P315" s="159">
        <f>O315*H315</f>
        <v>0</v>
      </c>
      <c r="Q315" s="159">
        <v>0</v>
      </c>
      <c r="R315" s="159">
        <f>Q315*H315</f>
        <v>0</v>
      </c>
      <c r="S315" s="159">
        <v>1.4999999999999999E-2</v>
      </c>
      <c r="T315" s="160">
        <f>S315*H315</f>
        <v>8.249999999999999E-2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1" t="s">
        <v>108</v>
      </c>
      <c r="AT315" s="161" t="s">
        <v>170</v>
      </c>
      <c r="AU315" s="161" t="s">
        <v>84</v>
      </c>
      <c r="AY315" s="18" t="s">
        <v>168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8" t="s">
        <v>82</v>
      </c>
      <c r="BK315" s="162">
        <f>ROUND(I315*H315,2)</f>
        <v>0</v>
      </c>
      <c r="BL315" s="18" t="s">
        <v>108</v>
      </c>
      <c r="BM315" s="161" t="s">
        <v>2769</v>
      </c>
    </row>
    <row r="316" spans="1:65" s="2" customFormat="1" ht="19.5">
      <c r="A316" s="33"/>
      <c r="B316" s="34"/>
      <c r="C316" s="33"/>
      <c r="D316" s="163" t="s">
        <v>175</v>
      </c>
      <c r="E316" s="33"/>
      <c r="F316" s="164" t="s">
        <v>761</v>
      </c>
      <c r="G316" s="33"/>
      <c r="H316" s="33"/>
      <c r="I316" s="165"/>
      <c r="J316" s="33"/>
      <c r="K316" s="33"/>
      <c r="L316" s="34"/>
      <c r="M316" s="166"/>
      <c r="N316" s="167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175</v>
      </c>
      <c r="AU316" s="18" t="s">
        <v>84</v>
      </c>
    </row>
    <row r="317" spans="1:65" s="2" customFormat="1" ht="19.5">
      <c r="A317" s="33"/>
      <c r="B317" s="34"/>
      <c r="C317" s="33"/>
      <c r="D317" s="163" t="s">
        <v>177</v>
      </c>
      <c r="E317" s="33"/>
      <c r="F317" s="168" t="s">
        <v>2679</v>
      </c>
      <c r="G317" s="33"/>
      <c r="H317" s="33"/>
      <c r="I317" s="165"/>
      <c r="J317" s="33"/>
      <c r="K317" s="33"/>
      <c r="L317" s="34"/>
      <c r="M317" s="166"/>
      <c r="N317" s="167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177</v>
      </c>
      <c r="AU317" s="18" t="s">
        <v>84</v>
      </c>
    </row>
    <row r="318" spans="1:65" s="14" customFormat="1">
      <c r="B318" s="176"/>
      <c r="D318" s="163" t="s">
        <v>179</v>
      </c>
      <c r="E318" s="177" t="s">
        <v>1</v>
      </c>
      <c r="F318" s="178" t="s">
        <v>2770</v>
      </c>
      <c r="H318" s="179">
        <v>5.5</v>
      </c>
      <c r="I318" s="180"/>
      <c r="L318" s="176"/>
      <c r="M318" s="181"/>
      <c r="N318" s="182"/>
      <c r="O318" s="182"/>
      <c r="P318" s="182"/>
      <c r="Q318" s="182"/>
      <c r="R318" s="182"/>
      <c r="S318" s="182"/>
      <c r="T318" s="183"/>
      <c r="AT318" s="177" t="s">
        <v>179</v>
      </c>
      <c r="AU318" s="177" t="s">
        <v>84</v>
      </c>
      <c r="AV318" s="14" t="s">
        <v>84</v>
      </c>
      <c r="AW318" s="14" t="s">
        <v>31</v>
      </c>
      <c r="AX318" s="14" t="s">
        <v>82</v>
      </c>
      <c r="AY318" s="177" t="s">
        <v>168</v>
      </c>
    </row>
    <row r="319" spans="1:65" s="2" customFormat="1" ht="24.2" customHeight="1">
      <c r="A319" s="33"/>
      <c r="B319" s="149"/>
      <c r="C319" s="150" t="s">
        <v>452</v>
      </c>
      <c r="D319" s="150" t="s">
        <v>170</v>
      </c>
      <c r="E319" s="151" t="s">
        <v>1391</v>
      </c>
      <c r="F319" s="152" t="s">
        <v>1392</v>
      </c>
      <c r="G319" s="153" t="s">
        <v>254</v>
      </c>
      <c r="H319" s="154">
        <v>14.84</v>
      </c>
      <c r="I319" s="155"/>
      <c r="J319" s="156">
        <f>ROUND(I319*H319,2)</f>
        <v>0</v>
      </c>
      <c r="K319" s="152" t="s">
        <v>187</v>
      </c>
      <c r="L319" s="34"/>
      <c r="M319" s="157" t="s">
        <v>1</v>
      </c>
      <c r="N319" s="158" t="s">
        <v>40</v>
      </c>
      <c r="O319" s="59"/>
      <c r="P319" s="159">
        <f>O319*H319</f>
        <v>0</v>
      </c>
      <c r="Q319" s="159">
        <v>1.0000000000000001E-5</v>
      </c>
      <c r="R319" s="159">
        <f>Q319*H319</f>
        <v>1.484E-4</v>
      </c>
      <c r="S319" s="159">
        <v>0</v>
      </c>
      <c r="T319" s="160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1" t="s">
        <v>108</v>
      </c>
      <c r="AT319" s="161" t="s">
        <v>170</v>
      </c>
      <c r="AU319" s="161" t="s">
        <v>84</v>
      </c>
      <c r="AY319" s="18" t="s">
        <v>168</v>
      </c>
      <c r="BE319" s="162">
        <f>IF(N319="základní",J319,0)</f>
        <v>0</v>
      </c>
      <c r="BF319" s="162">
        <f>IF(N319="snížená",J319,0)</f>
        <v>0</v>
      </c>
      <c r="BG319" s="162">
        <f>IF(N319="zákl. přenesená",J319,0)</f>
        <v>0</v>
      </c>
      <c r="BH319" s="162">
        <f>IF(N319="sníž. přenesená",J319,0)</f>
        <v>0</v>
      </c>
      <c r="BI319" s="162">
        <f>IF(N319="nulová",J319,0)</f>
        <v>0</v>
      </c>
      <c r="BJ319" s="18" t="s">
        <v>82</v>
      </c>
      <c r="BK319" s="162">
        <f>ROUND(I319*H319,2)</f>
        <v>0</v>
      </c>
      <c r="BL319" s="18" t="s">
        <v>108</v>
      </c>
      <c r="BM319" s="161" t="s">
        <v>2771</v>
      </c>
    </row>
    <row r="320" spans="1:65" s="2" customFormat="1" ht="19.5">
      <c r="A320" s="33"/>
      <c r="B320" s="34"/>
      <c r="C320" s="33"/>
      <c r="D320" s="163" t="s">
        <v>175</v>
      </c>
      <c r="E320" s="33"/>
      <c r="F320" s="164" t="s">
        <v>1394</v>
      </c>
      <c r="G320" s="33"/>
      <c r="H320" s="33"/>
      <c r="I320" s="165"/>
      <c r="J320" s="33"/>
      <c r="K320" s="33"/>
      <c r="L320" s="34"/>
      <c r="M320" s="166"/>
      <c r="N320" s="167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175</v>
      </c>
      <c r="AU320" s="18" t="s">
        <v>84</v>
      </c>
    </row>
    <row r="321" spans="1:65" s="2" customFormat="1" ht="19.5">
      <c r="A321" s="33"/>
      <c r="B321" s="34"/>
      <c r="C321" s="33"/>
      <c r="D321" s="163" t="s">
        <v>177</v>
      </c>
      <c r="E321" s="33"/>
      <c r="F321" s="168" t="s">
        <v>2679</v>
      </c>
      <c r="G321" s="33"/>
      <c r="H321" s="33"/>
      <c r="I321" s="165"/>
      <c r="J321" s="33"/>
      <c r="K321" s="33"/>
      <c r="L321" s="34"/>
      <c r="M321" s="166"/>
      <c r="N321" s="167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177</v>
      </c>
      <c r="AU321" s="18" t="s">
        <v>84</v>
      </c>
    </row>
    <row r="322" spans="1:65" s="14" customFormat="1">
      <c r="B322" s="176"/>
      <c r="D322" s="163" t="s">
        <v>179</v>
      </c>
      <c r="E322" s="177" t="s">
        <v>1</v>
      </c>
      <c r="F322" s="178" t="s">
        <v>2772</v>
      </c>
      <c r="H322" s="179">
        <v>5.34</v>
      </c>
      <c r="I322" s="180"/>
      <c r="L322" s="176"/>
      <c r="M322" s="181"/>
      <c r="N322" s="182"/>
      <c r="O322" s="182"/>
      <c r="P322" s="182"/>
      <c r="Q322" s="182"/>
      <c r="R322" s="182"/>
      <c r="S322" s="182"/>
      <c r="T322" s="183"/>
      <c r="AT322" s="177" t="s">
        <v>179</v>
      </c>
      <c r="AU322" s="177" t="s">
        <v>84</v>
      </c>
      <c r="AV322" s="14" t="s">
        <v>84</v>
      </c>
      <c r="AW322" s="14" t="s">
        <v>31</v>
      </c>
      <c r="AX322" s="14" t="s">
        <v>75</v>
      </c>
      <c r="AY322" s="177" t="s">
        <v>168</v>
      </c>
    </row>
    <row r="323" spans="1:65" s="14" customFormat="1">
      <c r="B323" s="176"/>
      <c r="D323" s="163" t="s">
        <v>179</v>
      </c>
      <c r="E323" s="177" t="s">
        <v>1</v>
      </c>
      <c r="F323" s="178" t="s">
        <v>2773</v>
      </c>
      <c r="H323" s="179">
        <v>4.6500000000000004</v>
      </c>
      <c r="I323" s="180"/>
      <c r="L323" s="176"/>
      <c r="M323" s="181"/>
      <c r="N323" s="182"/>
      <c r="O323" s="182"/>
      <c r="P323" s="182"/>
      <c r="Q323" s="182"/>
      <c r="R323" s="182"/>
      <c r="S323" s="182"/>
      <c r="T323" s="183"/>
      <c r="AT323" s="177" t="s">
        <v>179</v>
      </c>
      <c r="AU323" s="177" t="s">
        <v>84</v>
      </c>
      <c r="AV323" s="14" t="s">
        <v>84</v>
      </c>
      <c r="AW323" s="14" t="s">
        <v>31</v>
      </c>
      <c r="AX323" s="14" t="s">
        <v>75</v>
      </c>
      <c r="AY323" s="177" t="s">
        <v>168</v>
      </c>
    </row>
    <row r="324" spans="1:65" s="14" customFormat="1">
      <c r="B324" s="176"/>
      <c r="D324" s="163" t="s">
        <v>179</v>
      </c>
      <c r="E324" s="177" t="s">
        <v>1</v>
      </c>
      <c r="F324" s="178" t="s">
        <v>2774</v>
      </c>
      <c r="H324" s="179">
        <v>4.8499999999999996</v>
      </c>
      <c r="I324" s="180"/>
      <c r="L324" s="176"/>
      <c r="M324" s="181"/>
      <c r="N324" s="182"/>
      <c r="O324" s="182"/>
      <c r="P324" s="182"/>
      <c r="Q324" s="182"/>
      <c r="R324" s="182"/>
      <c r="S324" s="182"/>
      <c r="T324" s="183"/>
      <c r="AT324" s="177" t="s">
        <v>179</v>
      </c>
      <c r="AU324" s="177" t="s">
        <v>84</v>
      </c>
      <c r="AV324" s="14" t="s">
        <v>84</v>
      </c>
      <c r="AW324" s="14" t="s">
        <v>31</v>
      </c>
      <c r="AX324" s="14" t="s">
        <v>75</v>
      </c>
      <c r="AY324" s="177" t="s">
        <v>168</v>
      </c>
    </row>
    <row r="325" spans="1:65" s="15" customFormat="1">
      <c r="B325" s="184"/>
      <c r="D325" s="163" t="s">
        <v>179</v>
      </c>
      <c r="E325" s="185" t="s">
        <v>1</v>
      </c>
      <c r="F325" s="186" t="s">
        <v>184</v>
      </c>
      <c r="H325" s="187">
        <v>14.84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5" t="s">
        <v>179</v>
      </c>
      <c r="AU325" s="185" t="s">
        <v>84</v>
      </c>
      <c r="AV325" s="15" t="s">
        <v>108</v>
      </c>
      <c r="AW325" s="15" t="s">
        <v>31</v>
      </c>
      <c r="AX325" s="15" t="s">
        <v>82</v>
      </c>
      <c r="AY325" s="185" t="s">
        <v>168</v>
      </c>
    </row>
    <row r="326" spans="1:65" s="2" customFormat="1" ht="24.2" customHeight="1">
      <c r="A326" s="33"/>
      <c r="B326" s="149"/>
      <c r="C326" s="200" t="s">
        <v>459</v>
      </c>
      <c r="D326" s="200" t="s">
        <v>523</v>
      </c>
      <c r="E326" s="201" t="s">
        <v>1399</v>
      </c>
      <c r="F326" s="202" t="s">
        <v>1400</v>
      </c>
      <c r="G326" s="203" t="s">
        <v>254</v>
      </c>
      <c r="H326" s="204">
        <v>15.582000000000001</v>
      </c>
      <c r="I326" s="205"/>
      <c r="J326" s="206">
        <f>ROUND(I326*H326,2)</f>
        <v>0</v>
      </c>
      <c r="K326" s="202" t="s">
        <v>187</v>
      </c>
      <c r="L326" s="207"/>
      <c r="M326" s="208" t="s">
        <v>1</v>
      </c>
      <c r="N326" s="209" t="s">
        <v>40</v>
      </c>
      <c r="O326" s="59"/>
      <c r="P326" s="159">
        <f>O326*H326</f>
        <v>0</v>
      </c>
      <c r="Q326" s="159">
        <v>5.0000000000000001E-3</v>
      </c>
      <c r="R326" s="159">
        <f>Q326*H326</f>
        <v>7.7910000000000007E-2</v>
      </c>
      <c r="S326" s="159">
        <v>0</v>
      </c>
      <c r="T326" s="160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1" t="s">
        <v>244</v>
      </c>
      <c r="AT326" s="161" t="s">
        <v>523</v>
      </c>
      <c r="AU326" s="161" t="s">
        <v>84</v>
      </c>
      <c r="AY326" s="18" t="s">
        <v>168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8" t="s">
        <v>82</v>
      </c>
      <c r="BK326" s="162">
        <f>ROUND(I326*H326,2)</f>
        <v>0</v>
      </c>
      <c r="BL326" s="18" t="s">
        <v>108</v>
      </c>
      <c r="BM326" s="161" t="s">
        <v>2775</v>
      </c>
    </row>
    <row r="327" spans="1:65" s="2" customFormat="1" ht="19.5">
      <c r="A327" s="33"/>
      <c r="B327" s="34"/>
      <c r="C327" s="33"/>
      <c r="D327" s="163" t="s">
        <v>175</v>
      </c>
      <c r="E327" s="33"/>
      <c r="F327" s="164" t="s">
        <v>1400</v>
      </c>
      <c r="G327" s="33"/>
      <c r="H327" s="33"/>
      <c r="I327" s="165"/>
      <c r="J327" s="33"/>
      <c r="K327" s="33"/>
      <c r="L327" s="34"/>
      <c r="M327" s="166"/>
      <c r="N327" s="167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175</v>
      </c>
      <c r="AU327" s="18" t="s">
        <v>84</v>
      </c>
    </row>
    <row r="328" spans="1:65" s="14" customFormat="1">
      <c r="B328" s="176"/>
      <c r="D328" s="163" t="s">
        <v>179</v>
      </c>
      <c r="F328" s="178" t="s">
        <v>2776</v>
      </c>
      <c r="H328" s="179">
        <v>15.582000000000001</v>
      </c>
      <c r="I328" s="180"/>
      <c r="L328" s="176"/>
      <c r="M328" s="181"/>
      <c r="N328" s="182"/>
      <c r="O328" s="182"/>
      <c r="P328" s="182"/>
      <c r="Q328" s="182"/>
      <c r="R328" s="182"/>
      <c r="S328" s="182"/>
      <c r="T328" s="183"/>
      <c r="AT328" s="177" t="s">
        <v>179</v>
      </c>
      <c r="AU328" s="177" t="s">
        <v>84</v>
      </c>
      <c r="AV328" s="14" t="s">
        <v>84</v>
      </c>
      <c r="AW328" s="14" t="s">
        <v>3</v>
      </c>
      <c r="AX328" s="14" t="s">
        <v>82</v>
      </c>
      <c r="AY328" s="177" t="s">
        <v>168</v>
      </c>
    </row>
    <row r="329" spans="1:65" s="2" customFormat="1" ht="21.75" customHeight="1">
      <c r="A329" s="33"/>
      <c r="B329" s="149"/>
      <c r="C329" s="150" t="s">
        <v>465</v>
      </c>
      <c r="D329" s="150" t="s">
        <v>170</v>
      </c>
      <c r="E329" s="151" t="s">
        <v>814</v>
      </c>
      <c r="F329" s="152" t="s">
        <v>1417</v>
      </c>
      <c r="G329" s="153" t="s">
        <v>269</v>
      </c>
      <c r="H329" s="154">
        <v>4</v>
      </c>
      <c r="I329" s="155"/>
      <c r="J329" s="156">
        <f>ROUND(I329*H329,2)</f>
        <v>0</v>
      </c>
      <c r="K329" s="152" t="s">
        <v>1</v>
      </c>
      <c r="L329" s="34"/>
      <c r="M329" s="157" t="s">
        <v>1</v>
      </c>
      <c r="N329" s="158" t="s">
        <v>40</v>
      </c>
      <c r="O329" s="59"/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1" t="s">
        <v>108</v>
      </c>
      <c r="AT329" s="161" t="s">
        <v>170</v>
      </c>
      <c r="AU329" s="161" t="s">
        <v>84</v>
      </c>
      <c r="AY329" s="18" t="s">
        <v>168</v>
      </c>
      <c r="BE329" s="162">
        <f>IF(N329="základní",J329,0)</f>
        <v>0</v>
      </c>
      <c r="BF329" s="162">
        <f>IF(N329="snížená",J329,0)</f>
        <v>0</v>
      </c>
      <c r="BG329" s="162">
        <f>IF(N329="zákl. přenesená",J329,0)</f>
        <v>0</v>
      </c>
      <c r="BH329" s="162">
        <f>IF(N329="sníž. přenesená",J329,0)</f>
        <v>0</v>
      </c>
      <c r="BI329" s="162">
        <f>IF(N329="nulová",J329,0)</f>
        <v>0</v>
      </c>
      <c r="BJ329" s="18" t="s">
        <v>82</v>
      </c>
      <c r="BK329" s="162">
        <f>ROUND(I329*H329,2)</f>
        <v>0</v>
      </c>
      <c r="BL329" s="18" t="s">
        <v>108</v>
      </c>
      <c r="BM329" s="161" t="s">
        <v>2777</v>
      </c>
    </row>
    <row r="330" spans="1:65" s="2" customFormat="1">
      <c r="A330" s="33"/>
      <c r="B330" s="34"/>
      <c r="C330" s="33"/>
      <c r="D330" s="163" t="s">
        <v>175</v>
      </c>
      <c r="E330" s="33"/>
      <c r="F330" s="164" t="s">
        <v>1417</v>
      </c>
      <c r="G330" s="33"/>
      <c r="H330" s="33"/>
      <c r="I330" s="165"/>
      <c r="J330" s="33"/>
      <c r="K330" s="33"/>
      <c r="L330" s="34"/>
      <c r="M330" s="166"/>
      <c r="N330" s="167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175</v>
      </c>
      <c r="AU330" s="18" t="s">
        <v>84</v>
      </c>
    </row>
    <row r="331" spans="1:65" s="2" customFormat="1" ht="19.5">
      <c r="A331" s="33"/>
      <c r="B331" s="34"/>
      <c r="C331" s="33"/>
      <c r="D331" s="163" t="s">
        <v>177</v>
      </c>
      <c r="E331" s="33"/>
      <c r="F331" s="168" t="s">
        <v>2679</v>
      </c>
      <c r="G331" s="33"/>
      <c r="H331" s="33"/>
      <c r="I331" s="165"/>
      <c r="J331" s="33"/>
      <c r="K331" s="33"/>
      <c r="L331" s="34"/>
      <c r="M331" s="166"/>
      <c r="N331" s="167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177</v>
      </c>
      <c r="AU331" s="18" t="s">
        <v>84</v>
      </c>
    </row>
    <row r="332" spans="1:65" s="14" customFormat="1">
      <c r="B332" s="176"/>
      <c r="D332" s="163" t="s">
        <v>179</v>
      </c>
      <c r="E332" s="177" t="s">
        <v>1</v>
      </c>
      <c r="F332" s="178" t="s">
        <v>108</v>
      </c>
      <c r="H332" s="179">
        <v>4</v>
      </c>
      <c r="I332" s="180"/>
      <c r="L332" s="176"/>
      <c r="M332" s="181"/>
      <c r="N332" s="182"/>
      <c r="O332" s="182"/>
      <c r="P332" s="182"/>
      <c r="Q332" s="182"/>
      <c r="R332" s="182"/>
      <c r="S332" s="182"/>
      <c r="T332" s="183"/>
      <c r="AT332" s="177" t="s">
        <v>179</v>
      </c>
      <c r="AU332" s="177" t="s">
        <v>84</v>
      </c>
      <c r="AV332" s="14" t="s">
        <v>84</v>
      </c>
      <c r="AW332" s="14" t="s">
        <v>31</v>
      </c>
      <c r="AX332" s="14" t="s">
        <v>82</v>
      </c>
      <c r="AY332" s="177" t="s">
        <v>168</v>
      </c>
    </row>
    <row r="333" spans="1:65" s="2" customFormat="1" ht="24.2" customHeight="1">
      <c r="A333" s="33"/>
      <c r="B333" s="149"/>
      <c r="C333" s="150" t="s">
        <v>470</v>
      </c>
      <c r="D333" s="150" t="s">
        <v>170</v>
      </c>
      <c r="E333" s="151" t="s">
        <v>1423</v>
      </c>
      <c r="F333" s="152" t="s">
        <v>1424</v>
      </c>
      <c r="G333" s="153" t="s">
        <v>670</v>
      </c>
      <c r="H333" s="154">
        <v>9</v>
      </c>
      <c r="I333" s="155"/>
      <c r="J333" s="156">
        <f>ROUND(I333*H333,2)</f>
        <v>0</v>
      </c>
      <c r="K333" s="152" t="s">
        <v>187</v>
      </c>
      <c r="L333" s="34"/>
      <c r="M333" s="157" t="s">
        <v>1</v>
      </c>
      <c r="N333" s="158" t="s">
        <v>40</v>
      </c>
      <c r="O333" s="59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1" t="s">
        <v>108</v>
      </c>
      <c r="AT333" s="161" t="s">
        <v>170</v>
      </c>
      <c r="AU333" s="161" t="s">
        <v>84</v>
      </c>
      <c r="AY333" s="18" t="s">
        <v>168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8" t="s">
        <v>82</v>
      </c>
      <c r="BK333" s="162">
        <f>ROUND(I333*H333,2)</f>
        <v>0</v>
      </c>
      <c r="BL333" s="18" t="s">
        <v>108</v>
      </c>
      <c r="BM333" s="161" t="s">
        <v>2778</v>
      </c>
    </row>
    <row r="334" spans="1:65" s="2" customFormat="1" ht="19.5">
      <c r="A334" s="33"/>
      <c r="B334" s="34"/>
      <c r="C334" s="33"/>
      <c r="D334" s="163" t="s">
        <v>175</v>
      </c>
      <c r="E334" s="33"/>
      <c r="F334" s="164" t="s">
        <v>1426</v>
      </c>
      <c r="G334" s="33"/>
      <c r="H334" s="33"/>
      <c r="I334" s="165"/>
      <c r="J334" s="33"/>
      <c r="K334" s="33"/>
      <c r="L334" s="34"/>
      <c r="M334" s="166"/>
      <c r="N334" s="167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175</v>
      </c>
      <c r="AU334" s="18" t="s">
        <v>84</v>
      </c>
    </row>
    <row r="335" spans="1:65" s="2" customFormat="1" ht="19.5">
      <c r="A335" s="33"/>
      <c r="B335" s="34"/>
      <c r="C335" s="33"/>
      <c r="D335" s="163" t="s">
        <v>177</v>
      </c>
      <c r="E335" s="33"/>
      <c r="F335" s="168" t="s">
        <v>2679</v>
      </c>
      <c r="G335" s="33"/>
      <c r="H335" s="33"/>
      <c r="I335" s="165"/>
      <c r="J335" s="33"/>
      <c r="K335" s="33"/>
      <c r="L335" s="34"/>
      <c r="M335" s="166"/>
      <c r="N335" s="167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177</v>
      </c>
      <c r="AU335" s="18" t="s">
        <v>84</v>
      </c>
    </row>
    <row r="336" spans="1:65" s="14" customFormat="1">
      <c r="B336" s="176"/>
      <c r="D336" s="163" t="s">
        <v>179</v>
      </c>
      <c r="E336" s="177" t="s">
        <v>1</v>
      </c>
      <c r="F336" s="178" t="s">
        <v>2779</v>
      </c>
      <c r="H336" s="179">
        <v>9</v>
      </c>
      <c r="I336" s="180"/>
      <c r="L336" s="176"/>
      <c r="M336" s="181"/>
      <c r="N336" s="182"/>
      <c r="O336" s="182"/>
      <c r="P336" s="182"/>
      <c r="Q336" s="182"/>
      <c r="R336" s="182"/>
      <c r="S336" s="182"/>
      <c r="T336" s="183"/>
      <c r="AT336" s="177" t="s">
        <v>179</v>
      </c>
      <c r="AU336" s="177" t="s">
        <v>84</v>
      </c>
      <c r="AV336" s="14" t="s">
        <v>84</v>
      </c>
      <c r="AW336" s="14" t="s">
        <v>31</v>
      </c>
      <c r="AX336" s="14" t="s">
        <v>82</v>
      </c>
      <c r="AY336" s="177" t="s">
        <v>168</v>
      </c>
    </row>
    <row r="337" spans="1:65" s="2" customFormat="1" ht="24.2" customHeight="1">
      <c r="A337" s="33"/>
      <c r="B337" s="149"/>
      <c r="C337" s="200" t="s">
        <v>485</v>
      </c>
      <c r="D337" s="200" t="s">
        <v>523</v>
      </c>
      <c r="E337" s="201" t="s">
        <v>1427</v>
      </c>
      <c r="F337" s="202" t="s">
        <v>1428</v>
      </c>
      <c r="G337" s="203" t="s">
        <v>670</v>
      </c>
      <c r="H337" s="204">
        <v>9</v>
      </c>
      <c r="I337" s="205"/>
      <c r="J337" s="206">
        <f>ROUND(I337*H337,2)</f>
        <v>0</v>
      </c>
      <c r="K337" s="202" t="s">
        <v>187</v>
      </c>
      <c r="L337" s="207"/>
      <c r="M337" s="208" t="s">
        <v>1</v>
      </c>
      <c r="N337" s="209" t="s">
        <v>40</v>
      </c>
      <c r="O337" s="59"/>
      <c r="P337" s="159">
        <f>O337*H337</f>
        <v>0</v>
      </c>
      <c r="Q337" s="159">
        <v>6.9999999999999999E-4</v>
      </c>
      <c r="R337" s="159">
        <f>Q337*H337</f>
        <v>6.3E-3</v>
      </c>
      <c r="S337" s="159">
        <v>0</v>
      </c>
      <c r="T337" s="16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244</v>
      </c>
      <c r="AT337" s="161" t="s">
        <v>523</v>
      </c>
      <c r="AU337" s="161" t="s">
        <v>84</v>
      </c>
      <c r="AY337" s="18" t="s">
        <v>168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82</v>
      </c>
      <c r="BK337" s="162">
        <f>ROUND(I337*H337,2)</f>
        <v>0</v>
      </c>
      <c r="BL337" s="18" t="s">
        <v>108</v>
      </c>
      <c r="BM337" s="161" t="s">
        <v>2780</v>
      </c>
    </row>
    <row r="338" spans="1:65" s="2" customFormat="1">
      <c r="A338" s="33"/>
      <c r="B338" s="34"/>
      <c r="C338" s="33"/>
      <c r="D338" s="163" t="s">
        <v>175</v>
      </c>
      <c r="E338" s="33"/>
      <c r="F338" s="164" t="s">
        <v>1428</v>
      </c>
      <c r="G338" s="33"/>
      <c r="H338" s="33"/>
      <c r="I338" s="165"/>
      <c r="J338" s="33"/>
      <c r="K338" s="33"/>
      <c r="L338" s="34"/>
      <c r="M338" s="166"/>
      <c r="N338" s="167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175</v>
      </c>
      <c r="AU338" s="18" t="s">
        <v>84</v>
      </c>
    </row>
    <row r="339" spans="1:65" s="2" customFormat="1" ht="24.2" customHeight="1">
      <c r="A339" s="33"/>
      <c r="B339" s="149"/>
      <c r="C339" s="150" t="s">
        <v>493</v>
      </c>
      <c r="D339" s="150" t="s">
        <v>170</v>
      </c>
      <c r="E339" s="151" t="s">
        <v>1430</v>
      </c>
      <c r="F339" s="152" t="s">
        <v>1431</v>
      </c>
      <c r="G339" s="153" t="s">
        <v>670</v>
      </c>
      <c r="H339" s="154">
        <v>3</v>
      </c>
      <c r="I339" s="155"/>
      <c r="J339" s="156">
        <f>ROUND(I339*H339,2)</f>
        <v>0</v>
      </c>
      <c r="K339" s="152" t="s">
        <v>187</v>
      </c>
      <c r="L339" s="34"/>
      <c r="M339" s="157" t="s">
        <v>1</v>
      </c>
      <c r="N339" s="158" t="s">
        <v>40</v>
      </c>
      <c r="O339" s="59"/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108</v>
      </c>
      <c r="AT339" s="161" t="s">
        <v>170</v>
      </c>
      <c r="AU339" s="161" t="s">
        <v>84</v>
      </c>
      <c r="AY339" s="18" t="s">
        <v>168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82</v>
      </c>
      <c r="BK339" s="162">
        <f>ROUND(I339*H339,2)</f>
        <v>0</v>
      </c>
      <c r="BL339" s="18" t="s">
        <v>108</v>
      </c>
      <c r="BM339" s="161" t="s">
        <v>2781</v>
      </c>
    </row>
    <row r="340" spans="1:65" s="2" customFormat="1" ht="19.5">
      <c r="A340" s="33"/>
      <c r="B340" s="34"/>
      <c r="C340" s="33"/>
      <c r="D340" s="163" t="s">
        <v>175</v>
      </c>
      <c r="E340" s="33"/>
      <c r="F340" s="164" t="s">
        <v>1433</v>
      </c>
      <c r="G340" s="33"/>
      <c r="H340" s="33"/>
      <c r="I340" s="165"/>
      <c r="J340" s="33"/>
      <c r="K340" s="33"/>
      <c r="L340" s="34"/>
      <c r="M340" s="166"/>
      <c r="N340" s="167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175</v>
      </c>
      <c r="AU340" s="18" t="s">
        <v>84</v>
      </c>
    </row>
    <row r="341" spans="1:65" s="2" customFormat="1" ht="19.5">
      <c r="A341" s="33"/>
      <c r="B341" s="34"/>
      <c r="C341" s="33"/>
      <c r="D341" s="163" t="s">
        <v>177</v>
      </c>
      <c r="E341" s="33"/>
      <c r="F341" s="168" t="s">
        <v>2679</v>
      </c>
      <c r="G341" s="33"/>
      <c r="H341" s="33"/>
      <c r="I341" s="165"/>
      <c r="J341" s="33"/>
      <c r="K341" s="33"/>
      <c r="L341" s="34"/>
      <c r="M341" s="166"/>
      <c r="N341" s="167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177</v>
      </c>
      <c r="AU341" s="18" t="s">
        <v>84</v>
      </c>
    </row>
    <row r="342" spans="1:65" s="13" customFormat="1">
      <c r="B342" s="169"/>
      <c r="D342" s="163" t="s">
        <v>179</v>
      </c>
      <c r="E342" s="170" t="s">
        <v>1</v>
      </c>
      <c r="F342" s="171" t="s">
        <v>2782</v>
      </c>
      <c r="H342" s="170" t="s">
        <v>1</v>
      </c>
      <c r="I342" s="172"/>
      <c r="L342" s="169"/>
      <c r="M342" s="173"/>
      <c r="N342" s="174"/>
      <c r="O342" s="174"/>
      <c r="P342" s="174"/>
      <c r="Q342" s="174"/>
      <c r="R342" s="174"/>
      <c r="S342" s="174"/>
      <c r="T342" s="175"/>
      <c r="AT342" s="170" t="s">
        <v>179</v>
      </c>
      <c r="AU342" s="170" t="s">
        <v>84</v>
      </c>
      <c r="AV342" s="13" t="s">
        <v>82</v>
      </c>
      <c r="AW342" s="13" t="s">
        <v>31</v>
      </c>
      <c r="AX342" s="13" t="s">
        <v>75</v>
      </c>
      <c r="AY342" s="170" t="s">
        <v>168</v>
      </c>
    </row>
    <row r="343" spans="1:65" s="14" customFormat="1">
      <c r="B343" s="176"/>
      <c r="D343" s="163" t="s">
        <v>179</v>
      </c>
      <c r="E343" s="177" t="s">
        <v>1</v>
      </c>
      <c r="F343" s="178" t="s">
        <v>104</v>
      </c>
      <c r="H343" s="179">
        <v>3</v>
      </c>
      <c r="I343" s="180"/>
      <c r="L343" s="176"/>
      <c r="M343" s="181"/>
      <c r="N343" s="182"/>
      <c r="O343" s="182"/>
      <c r="P343" s="182"/>
      <c r="Q343" s="182"/>
      <c r="R343" s="182"/>
      <c r="S343" s="182"/>
      <c r="T343" s="183"/>
      <c r="AT343" s="177" t="s">
        <v>179</v>
      </c>
      <c r="AU343" s="177" t="s">
        <v>84</v>
      </c>
      <c r="AV343" s="14" t="s">
        <v>84</v>
      </c>
      <c r="AW343" s="14" t="s">
        <v>31</v>
      </c>
      <c r="AX343" s="14" t="s">
        <v>82</v>
      </c>
      <c r="AY343" s="177" t="s">
        <v>168</v>
      </c>
    </row>
    <row r="344" spans="1:65" s="2" customFormat="1" ht="16.5" customHeight="1">
      <c r="A344" s="33"/>
      <c r="B344" s="149"/>
      <c r="C344" s="200" t="s">
        <v>522</v>
      </c>
      <c r="D344" s="200" t="s">
        <v>523</v>
      </c>
      <c r="E344" s="201" t="s">
        <v>1444</v>
      </c>
      <c r="F344" s="202" t="s">
        <v>1445</v>
      </c>
      <c r="G344" s="203" t="s">
        <v>269</v>
      </c>
      <c r="H344" s="204">
        <v>3</v>
      </c>
      <c r="I344" s="205"/>
      <c r="J344" s="206">
        <f>ROUND(I344*H344,2)</f>
        <v>0</v>
      </c>
      <c r="K344" s="202" t="s">
        <v>1</v>
      </c>
      <c r="L344" s="207"/>
      <c r="M344" s="208" t="s">
        <v>1</v>
      </c>
      <c r="N344" s="209" t="s">
        <v>40</v>
      </c>
      <c r="O344" s="59"/>
      <c r="P344" s="159">
        <f>O344*H344</f>
        <v>0</v>
      </c>
      <c r="Q344" s="159">
        <v>0</v>
      </c>
      <c r="R344" s="159">
        <f>Q344*H344</f>
        <v>0</v>
      </c>
      <c r="S344" s="159">
        <v>0</v>
      </c>
      <c r="T344" s="160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1" t="s">
        <v>244</v>
      </c>
      <c r="AT344" s="161" t="s">
        <v>523</v>
      </c>
      <c r="AU344" s="161" t="s">
        <v>84</v>
      </c>
      <c r="AY344" s="18" t="s">
        <v>168</v>
      </c>
      <c r="BE344" s="162">
        <f>IF(N344="základní",J344,0)</f>
        <v>0</v>
      </c>
      <c r="BF344" s="162">
        <f>IF(N344="snížená",J344,0)</f>
        <v>0</v>
      </c>
      <c r="BG344" s="162">
        <f>IF(N344="zákl. přenesená",J344,0)</f>
        <v>0</v>
      </c>
      <c r="BH344" s="162">
        <f>IF(N344="sníž. přenesená",J344,0)</f>
        <v>0</v>
      </c>
      <c r="BI344" s="162">
        <f>IF(N344="nulová",J344,0)</f>
        <v>0</v>
      </c>
      <c r="BJ344" s="18" t="s">
        <v>82</v>
      </c>
      <c r="BK344" s="162">
        <f>ROUND(I344*H344,2)</f>
        <v>0</v>
      </c>
      <c r="BL344" s="18" t="s">
        <v>108</v>
      </c>
      <c r="BM344" s="161" t="s">
        <v>2783</v>
      </c>
    </row>
    <row r="345" spans="1:65" s="2" customFormat="1">
      <c r="A345" s="33"/>
      <c r="B345" s="34"/>
      <c r="C345" s="33"/>
      <c r="D345" s="163" t="s">
        <v>175</v>
      </c>
      <c r="E345" s="33"/>
      <c r="F345" s="164" t="s">
        <v>1445</v>
      </c>
      <c r="G345" s="33"/>
      <c r="H345" s="33"/>
      <c r="I345" s="165"/>
      <c r="J345" s="33"/>
      <c r="K345" s="33"/>
      <c r="L345" s="34"/>
      <c r="M345" s="166"/>
      <c r="N345" s="167"/>
      <c r="O345" s="59"/>
      <c r="P345" s="59"/>
      <c r="Q345" s="59"/>
      <c r="R345" s="59"/>
      <c r="S345" s="59"/>
      <c r="T345" s="60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175</v>
      </c>
      <c r="AU345" s="18" t="s">
        <v>84</v>
      </c>
    </row>
    <row r="346" spans="1:65" s="2" customFormat="1" ht="24.2" customHeight="1">
      <c r="A346" s="33"/>
      <c r="B346" s="149"/>
      <c r="C346" s="150" t="s">
        <v>533</v>
      </c>
      <c r="D346" s="150" t="s">
        <v>170</v>
      </c>
      <c r="E346" s="151" t="s">
        <v>1450</v>
      </c>
      <c r="F346" s="152" t="s">
        <v>1451</v>
      </c>
      <c r="G346" s="153" t="s">
        <v>670</v>
      </c>
      <c r="H346" s="154">
        <v>3</v>
      </c>
      <c r="I346" s="155"/>
      <c r="J346" s="156">
        <f>ROUND(I346*H346,2)</f>
        <v>0</v>
      </c>
      <c r="K346" s="152" t="s">
        <v>1</v>
      </c>
      <c r="L346" s="34"/>
      <c r="M346" s="157" t="s">
        <v>1</v>
      </c>
      <c r="N346" s="158" t="s">
        <v>40</v>
      </c>
      <c r="O346" s="59"/>
      <c r="P346" s="159">
        <f>O346*H346</f>
        <v>0</v>
      </c>
      <c r="Q346" s="159">
        <v>8.0000000000000007E-5</v>
      </c>
      <c r="R346" s="159">
        <f>Q346*H346</f>
        <v>2.4000000000000003E-4</v>
      </c>
      <c r="S346" s="159">
        <v>0</v>
      </c>
      <c r="T346" s="160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1" t="s">
        <v>108</v>
      </c>
      <c r="AT346" s="161" t="s">
        <v>170</v>
      </c>
      <c r="AU346" s="161" t="s">
        <v>84</v>
      </c>
      <c r="AY346" s="18" t="s">
        <v>168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8" t="s">
        <v>82</v>
      </c>
      <c r="BK346" s="162">
        <f>ROUND(I346*H346,2)</f>
        <v>0</v>
      </c>
      <c r="BL346" s="18" t="s">
        <v>108</v>
      </c>
      <c r="BM346" s="161" t="s">
        <v>2784</v>
      </c>
    </row>
    <row r="347" spans="1:65" s="2" customFormat="1" ht="19.5">
      <c r="A347" s="33"/>
      <c r="B347" s="34"/>
      <c r="C347" s="33"/>
      <c r="D347" s="163" t="s">
        <v>175</v>
      </c>
      <c r="E347" s="33"/>
      <c r="F347" s="164" t="s">
        <v>1451</v>
      </c>
      <c r="G347" s="33"/>
      <c r="H347" s="33"/>
      <c r="I347" s="165"/>
      <c r="J347" s="33"/>
      <c r="K347" s="33"/>
      <c r="L347" s="34"/>
      <c r="M347" s="166"/>
      <c r="N347" s="167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175</v>
      </c>
      <c r="AU347" s="18" t="s">
        <v>84</v>
      </c>
    </row>
    <row r="348" spans="1:65" s="2" customFormat="1" ht="19.5">
      <c r="A348" s="33"/>
      <c r="B348" s="34"/>
      <c r="C348" s="33"/>
      <c r="D348" s="163" t="s">
        <v>177</v>
      </c>
      <c r="E348" s="33"/>
      <c r="F348" s="168" t="s">
        <v>2679</v>
      </c>
      <c r="G348" s="33"/>
      <c r="H348" s="33"/>
      <c r="I348" s="165"/>
      <c r="J348" s="33"/>
      <c r="K348" s="33"/>
      <c r="L348" s="34"/>
      <c r="M348" s="166"/>
      <c r="N348" s="167"/>
      <c r="O348" s="59"/>
      <c r="P348" s="59"/>
      <c r="Q348" s="59"/>
      <c r="R348" s="59"/>
      <c r="S348" s="59"/>
      <c r="T348" s="60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8" t="s">
        <v>177</v>
      </c>
      <c r="AU348" s="18" t="s">
        <v>84</v>
      </c>
    </row>
    <row r="349" spans="1:65" s="14" customFormat="1">
      <c r="B349" s="176"/>
      <c r="D349" s="163" t="s">
        <v>179</v>
      </c>
      <c r="E349" s="177" t="s">
        <v>1</v>
      </c>
      <c r="F349" s="178" t="s">
        <v>2785</v>
      </c>
      <c r="H349" s="179">
        <v>3</v>
      </c>
      <c r="I349" s="180"/>
      <c r="L349" s="176"/>
      <c r="M349" s="181"/>
      <c r="N349" s="182"/>
      <c r="O349" s="182"/>
      <c r="P349" s="182"/>
      <c r="Q349" s="182"/>
      <c r="R349" s="182"/>
      <c r="S349" s="182"/>
      <c r="T349" s="183"/>
      <c r="AT349" s="177" t="s">
        <v>179</v>
      </c>
      <c r="AU349" s="177" t="s">
        <v>84</v>
      </c>
      <c r="AV349" s="14" t="s">
        <v>84</v>
      </c>
      <c r="AW349" s="14" t="s">
        <v>31</v>
      </c>
      <c r="AX349" s="14" t="s">
        <v>82</v>
      </c>
      <c r="AY349" s="177" t="s">
        <v>168</v>
      </c>
    </row>
    <row r="350" spans="1:65" s="2" customFormat="1" ht="24.2" customHeight="1">
      <c r="A350" s="33"/>
      <c r="B350" s="149"/>
      <c r="C350" s="200" t="s">
        <v>544</v>
      </c>
      <c r="D350" s="200" t="s">
        <v>523</v>
      </c>
      <c r="E350" s="201" t="s">
        <v>1454</v>
      </c>
      <c r="F350" s="202" t="s">
        <v>2786</v>
      </c>
      <c r="G350" s="203" t="s">
        <v>269</v>
      </c>
      <c r="H350" s="204">
        <v>3</v>
      </c>
      <c r="I350" s="205"/>
      <c r="J350" s="206">
        <f>ROUND(I350*H350,2)</f>
        <v>0</v>
      </c>
      <c r="K350" s="202" t="s">
        <v>1</v>
      </c>
      <c r="L350" s="207"/>
      <c r="M350" s="208" t="s">
        <v>1</v>
      </c>
      <c r="N350" s="209" t="s">
        <v>40</v>
      </c>
      <c r="O350" s="59"/>
      <c r="P350" s="159">
        <f>O350*H350</f>
        <v>0</v>
      </c>
      <c r="Q350" s="159">
        <v>0</v>
      </c>
      <c r="R350" s="159">
        <f>Q350*H350</f>
        <v>0</v>
      </c>
      <c r="S350" s="159">
        <v>0</v>
      </c>
      <c r="T350" s="160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1" t="s">
        <v>244</v>
      </c>
      <c r="AT350" s="161" t="s">
        <v>523</v>
      </c>
      <c r="AU350" s="161" t="s">
        <v>84</v>
      </c>
      <c r="AY350" s="18" t="s">
        <v>168</v>
      </c>
      <c r="BE350" s="162">
        <f>IF(N350="základní",J350,0)</f>
        <v>0</v>
      </c>
      <c r="BF350" s="162">
        <f>IF(N350="snížená",J350,0)</f>
        <v>0</v>
      </c>
      <c r="BG350" s="162">
        <f>IF(N350="zákl. přenesená",J350,0)</f>
        <v>0</v>
      </c>
      <c r="BH350" s="162">
        <f>IF(N350="sníž. přenesená",J350,0)</f>
        <v>0</v>
      </c>
      <c r="BI350" s="162">
        <f>IF(N350="nulová",J350,0)</f>
        <v>0</v>
      </c>
      <c r="BJ350" s="18" t="s">
        <v>82</v>
      </c>
      <c r="BK350" s="162">
        <f>ROUND(I350*H350,2)</f>
        <v>0</v>
      </c>
      <c r="BL350" s="18" t="s">
        <v>108</v>
      </c>
      <c r="BM350" s="161" t="s">
        <v>2787</v>
      </c>
    </row>
    <row r="351" spans="1:65" s="2" customFormat="1" ht="19.5">
      <c r="A351" s="33"/>
      <c r="B351" s="34"/>
      <c r="C351" s="33"/>
      <c r="D351" s="163" t="s">
        <v>175</v>
      </c>
      <c r="E351" s="33"/>
      <c r="F351" s="164" t="s">
        <v>2786</v>
      </c>
      <c r="G351" s="33"/>
      <c r="H351" s="33"/>
      <c r="I351" s="165"/>
      <c r="J351" s="33"/>
      <c r="K351" s="33"/>
      <c r="L351" s="34"/>
      <c r="M351" s="166"/>
      <c r="N351" s="167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175</v>
      </c>
      <c r="AU351" s="18" t="s">
        <v>84</v>
      </c>
    </row>
    <row r="352" spans="1:65" s="2" customFormat="1" ht="37.9" customHeight="1">
      <c r="A352" s="33"/>
      <c r="B352" s="149"/>
      <c r="C352" s="150" t="s">
        <v>549</v>
      </c>
      <c r="D352" s="150" t="s">
        <v>170</v>
      </c>
      <c r="E352" s="151" t="s">
        <v>2788</v>
      </c>
      <c r="F352" s="152" t="s">
        <v>2789</v>
      </c>
      <c r="G352" s="153" t="s">
        <v>269</v>
      </c>
      <c r="H352" s="154">
        <v>3</v>
      </c>
      <c r="I352" s="155"/>
      <c r="J352" s="156">
        <f>ROUND(I352*H352,2)</f>
        <v>0</v>
      </c>
      <c r="K352" s="152" t="s">
        <v>1</v>
      </c>
      <c r="L352" s="34"/>
      <c r="M352" s="157" t="s">
        <v>1</v>
      </c>
      <c r="N352" s="158" t="s">
        <v>40</v>
      </c>
      <c r="O352" s="59"/>
      <c r="P352" s="159">
        <f>O352*H352</f>
        <v>0</v>
      </c>
      <c r="Q352" s="159">
        <v>0</v>
      </c>
      <c r="R352" s="159">
        <f>Q352*H352</f>
        <v>0</v>
      </c>
      <c r="S352" s="159">
        <v>0</v>
      </c>
      <c r="T352" s="160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1" t="s">
        <v>108</v>
      </c>
      <c r="AT352" s="161" t="s">
        <v>170</v>
      </c>
      <c r="AU352" s="161" t="s">
        <v>84</v>
      </c>
      <c r="AY352" s="18" t="s">
        <v>168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8" t="s">
        <v>82</v>
      </c>
      <c r="BK352" s="162">
        <f>ROUND(I352*H352,2)</f>
        <v>0</v>
      </c>
      <c r="BL352" s="18" t="s">
        <v>108</v>
      </c>
      <c r="BM352" s="161" t="s">
        <v>2790</v>
      </c>
    </row>
    <row r="353" spans="1:65" s="2" customFormat="1" ht="19.5">
      <c r="A353" s="33"/>
      <c r="B353" s="34"/>
      <c r="C353" s="33"/>
      <c r="D353" s="163" t="s">
        <v>175</v>
      </c>
      <c r="E353" s="33"/>
      <c r="F353" s="164" t="s">
        <v>2789</v>
      </c>
      <c r="G353" s="33"/>
      <c r="H353" s="33"/>
      <c r="I353" s="165"/>
      <c r="J353" s="33"/>
      <c r="K353" s="33"/>
      <c r="L353" s="34"/>
      <c r="M353" s="166"/>
      <c r="N353" s="167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175</v>
      </c>
      <c r="AU353" s="18" t="s">
        <v>84</v>
      </c>
    </row>
    <row r="354" spans="1:65" s="2" customFormat="1" ht="39">
      <c r="A354" s="33"/>
      <c r="B354" s="34"/>
      <c r="C354" s="33"/>
      <c r="D354" s="163" t="s">
        <v>177</v>
      </c>
      <c r="E354" s="33"/>
      <c r="F354" s="168" t="s">
        <v>2791</v>
      </c>
      <c r="G354" s="33"/>
      <c r="H354" s="33"/>
      <c r="I354" s="165"/>
      <c r="J354" s="33"/>
      <c r="K354" s="33"/>
      <c r="L354" s="34"/>
      <c r="M354" s="166"/>
      <c r="N354" s="167"/>
      <c r="O354" s="59"/>
      <c r="P354" s="59"/>
      <c r="Q354" s="59"/>
      <c r="R354" s="59"/>
      <c r="S354" s="59"/>
      <c r="T354" s="60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T354" s="18" t="s">
        <v>177</v>
      </c>
      <c r="AU354" s="18" t="s">
        <v>84</v>
      </c>
    </row>
    <row r="355" spans="1:65" s="13" customFormat="1">
      <c r="B355" s="169"/>
      <c r="D355" s="163" t="s">
        <v>179</v>
      </c>
      <c r="E355" s="170" t="s">
        <v>1</v>
      </c>
      <c r="F355" s="171" t="s">
        <v>2792</v>
      </c>
      <c r="H355" s="170" t="s">
        <v>1</v>
      </c>
      <c r="I355" s="172"/>
      <c r="L355" s="169"/>
      <c r="M355" s="173"/>
      <c r="N355" s="174"/>
      <c r="O355" s="174"/>
      <c r="P355" s="174"/>
      <c r="Q355" s="174"/>
      <c r="R355" s="174"/>
      <c r="S355" s="174"/>
      <c r="T355" s="175"/>
      <c r="AT355" s="170" t="s">
        <v>179</v>
      </c>
      <c r="AU355" s="170" t="s">
        <v>84</v>
      </c>
      <c r="AV355" s="13" t="s">
        <v>82</v>
      </c>
      <c r="AW355" s="13" t="s">
        <v>31</v>
      </c>
      <c r="AX355" s="13" t="s">
        <v>75</v>
      </c>
      <c r="AY355" s="170" t="s">
        <v>168</v>
      </c>
    </row>
    <row r="356" spans="1:65" s="14" customFormat="1">
      <c r="B356" s="176"/>
      <c r="D356" s="163" t="s">
        <v>179</v>
      </c>
      <c r="E356" s="177" t="s">
        <v>1</v>
      </c>
      <c r="F356" s="178" t="s">
        <v>104</v>
      </c>
      <c r="H356" s="179">
        <v>3</v>
      </c>
      <c r="I356" s="180"/>
      <c r="L356" s="176"/>
      <c r="M356" s="181"/>
      <c r="N356" s="182"/>
      <c r="O356" s="182"/>
      <c r="P356" s="182"/>
      <c r="Q356" s="182"/>
      <c r="R356" s="182"/>
      <c r="S356" s="182"/>
      <c r="T356" s="183"/>
      <c r="AT356" s="177" t="s">
        <v>179</v>
      </c>
      <c r="AU356" s="177" t="s">
        <v>84</v>
      </c>
      <c r="AV356" s="14" t="s">
        <v>84</v>
      </c>
      <c r="AW356" s="14" t="s">
        <v>31</v>
      </c>
      <c r="AX356" s="14" t="s">
        <v>82</v>
      </c>
      <c r="AY356" s="177" t="s">
        <v>168</v>
      </c>
    </row>
    <row r="357" spans="1:65" s="2" customFormat="1" ht="24.2" customHeight="1">
      <c r="A357" s="33"/>
      <c r="B357" s="149"/>
      <c r="C357" s="150" t="s">
        <v>556</v>
      </c>
      <c r="D357" s="150" t="s">
        <v>170</v>
      </c>
      <c r="E357" s="151" t="s">
        <v>1009</v>
      </c>
      <c r="F357" s="152" t="s">
        <v>1010</v>
      </c>
      <c r="G357" s="153" t="s">
        <v>319</v>
      </c>
      <c r="H357" s="154">
        <v>0.20699999999999999</v>
      </c>
      <c r="I357" s="155"/>
      <c r="J357" s="156">
        <f>ROUND(I357*H357,2)</f>
        <v>0</v>
      </c>
      <c r="K357" s="152" t="s">
        <v>187</v>
      </c>
      <c r="L357" s="34"/>
      <c r="M357" s="157" t="s">
        <v>1</v>
      </c>
      <c r="N357" s="158" t="s">
        <v>40</v>
      </c>
      <c r="O357" s="59"/>
      <c r="P357" s="159">
        <f>O357*H357</f>
        <v>0</v>
      </c>
      <c r="Q357" s="159">
        <v>1.5298499999999999</v>
      </c>
      <c r="R357" s="159">
        <f>Q357*H357</f>
        <v>0.31667894999999996</v>
      </c>
      <c r="S357" s="159">
        <v>0</v>
      </c>
      <c r="T357" s="16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1" t="s">
        <v>108</v>
      </c>
      <c r="AT357" s="161" t="s">
        <v>170</v>
      </c>
      <c r="AU357" s="161" t="s">
        <v>84</v>
      </c>
      <c r="AY357" s="18" t="s">
        <v>168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8" t="s">
        <v>82</v>
      </c>
      <c r="BK357" s="162">
        <f>ROUND(I357*H357,2)</f>
        <v>0</v>
      </c>
      <c r="BL357" s="18" t="s">
        <v>108</v>
      </c>
      <c r="BM357" s="161" t="s">
        <v>2793</v>
      </c>
    </row>
    <row r="358" spans="1:65" s="2" customFormat="1" ht="19.5">
      <c r="A358" s="33"/>
      <c r="B358" s="34"/>
      <c r="C358" s="33"/>
      <c r="D358" s="163" t="s">
        <v>175</v>
      </c>
      <c r="E358" s="33"/>
      <c r="F358" s="164" t="s">
        <v>1013</v>
      </c>
      <c r="G358" s="33"/>
      <c r="H358" s="33"/>
      <c r="I358" s="165"/>
      <c r="J358" s="33"/>
      <c r="K358" s="33"/>
      <c r="L358" s="34"/>
      <c r="M358" s="166"/>
      <c r="N358" s="167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175</v>
      </c>
      <c r="AU358" s="18" t="s">
        <v>84</v>
      </c>
    </row>
    <row r="359" spans="1:65" s="2" customFormat="1" ht="19.5">
      <c r="A359" s="33"/>
      <c r="B359" s="34"/>
      <c r="C359" s="33"/>
      <c r="D359" s="163" t="s">
        <v>177</v>
      </c>
      <c r="E359" s="33"/>
      <c r="F359" s="168" t="s">
        <v>2679</v>
      </c>
      <c r="G359" s="33"/>
      <c r="H359" s="33"/>
      <c r="I359" s="165"/>
      <c r="J359" s="33"/>
      <c r="K359" s="33"/>
      <c r="L359" s="34"/>
      <c r="M359" s="166"/>
      <c r="N359" s="167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177</v>
      </c>
      <c r="AU359" s="18" t="s">
        <v>84</v>
      </c>
    </row>
    <row r="360" spans="1:65" s="14" customFormat="1">
      <c r="B360" s="176"/>
      <c r="D360" s="163" t="s">
        <v>179</v>
      </c>
      <c r="E360" s="177" t="s">
        <v>1</v>
      </c>
      <c r="F360" s="178" t="s">
        <v>2794</v>
      </c>
      <c r="H360" s="179">
        <v>0.11</v>
      </c>
      <c r="I360" s="180"/>
      <c r="L360" s="176"/>
      <c r="M360" s="181"/>
      <c r="N360" s="182"/>
      <c r="O360" s="182"/>
      <c r="P360" s="182"/>
      <c r="Q360" s="182"/>
      <c r="R360" s="182"/>
      <c r="S360" s="182"/>
      <c r="T360" s="183"/>
      <c r="AT360" s="177" t="s">
        <v>179</v>
      </c>
      <c r="AU360" s="177" t="s">
        <v>84</v>
      </c>
      <c r="AV360" s="14" t="s">
        <v>84</v>
      </c>
      <c r="AW360" s="14" t="s">
        <v>31</v>
      </c>
      <c r="AX360" s="14" t="s">
        <v>75</v>
      </c>
      <c r="AY360" s="177" t="s">
        <v>168</v>
      </c>
    </row>
    <row r="361" spans="1:65" s="14" customFormat="1">
      <c r="B361" s="176"/>
      <c r="D361" s="163" t="s">
        <v>179</v>
      </c>
      <c r="E361" s="177" t="s">
        <v>1</v>
      </c>
      <c r="F361" s="178" t="s">
        <v>2795</v>
      </c>
      <c r="H361" s="179">
        <v>9.7000000000000003E-2</v>
      </c>
      <c r="I361" s="180"/>
      <c r="L361" s="176"/>
      <c r="M361" s="181"/>
      <c r="N361" s="182"/>
      <c r="O361" s="182"/>
      <c r="P361" s="182"/>
      <c r="Q361" s="182"/>
      <c r="R361" s="182"/>
      <c r="S361" s="182"/>
      <c r="T361" s="183"/>
      <c r="AT361" s="177" t="s">
        <v>179</v>
      </c>
      <c r="AU361" s="177" t="s">
        <v>84</v>
      </c>
      <c r="AV361" s="14" t="s">
        <v>84</v>
      </c>
      <c r="AW361" s="14" t="s">
        <v>31</v>
      </c>
      <c r="AX361" s="14" t="s">
        <v>75</v>
      </c>
      <c r="AY361" s="177" t="s">
        <v>168</v>
      </c>
    </row>
    <row r="362" spans="1:65" s="15" customFormat="1">
      <c r="B362" s="184"/>
      <c r="D362" s="163" t="s">
        <v>179</v>
      </c>
      <c r="E362" s="185" t="s">
        <v>1</v>
      </c>
      <c r="F362" s="186" t="s">
        <v>184</v>
      </c>
      <c r="H362" s="187">
        <v>0.20700000000000002</v>
      </c>
      <c r="I362" s="188"/>
      <c r="L362" s="184"/>
      <c r="M362" s="189"/>
      <c r="N362" s="190"/>
      <c r="O362" s="190"/>
      <c r="P362" s="190"/>
      <c r="Q362" s="190"/>
      <c r="R362" s="190"/>
      <c r="S362" s="190"/>
      <c r="T362" s="191"/>
      <c r="AT362" s="185" t="s">
        <v>179</v>
      </c>
      <c r="AU362" s="185" t="s">
        <v>84</v>
      </c>
      <c r="AV362" s="15" t="s">
        <v>108</v>
      </c>
      <c r="AW362" s="15" t="s">
        <v>31</v>
      </c>
      <c r="AX362" s="15" t="s">
        <v>82</v>
      </c>
      <c r="AY362" s="185" t="s">
        <v>168</v>
      </c>
    </row>
    <row r="363" spans="1:65" s="12" customFormat="1" ht="22.9" customHeight="1">
      <c r="B363" s="136"/>
      <c r="D363" s="137" t="s">
        <v>74</v>
      </c>
      <c r="E363" s="147" t="s">
        <v>251</v>
      </c>
      <c r="F363" s="147" t="s">
        <v>1023</v>
      </c>
      <c r="I363" s="139"/>
      <c r="J363" s="148">
        <f>BK363</f>
        <v>0</v>
      </c>
      <c r="L363" s="136"/>
      <c r="M363" s="141"/>
      <c r="N363" s="142"/>
      <c r="O363" s="142"/>
      <c r="P363" s="143">
        <f>SUM(P364:P384)</f>
        <v>0</v>
      </c>
      <c r="Q363" s="142"/>
      <c r="R363" s="143">
        <f>SUM(R364:R384)</f>
        <v>0</v>
      </c>
      <c r="S363" s="142"/>
      <c r="T363" s="144">
        <f>SUM(T364:T384)</f>
        <v>0</v>
      </c>
      <c r="AR363" s="137" t="s">
        <v>82</v>
      </c>
      <c r="AT363" s="145" t="s">
        <v>74</v>
      </c>
      <c r="AU363" s="145" t="s">
        <v>82</v>
      </c>
      <c r="AY363" s="137" t="s">
        <v>168</v>
      </c>
      <c r="BK363" s="146">
        <f>SUM(BK364:BK384)</f>
        <v>0</v>
      </c>
    </row>
    <row r="364" spans="1:65" s="2" customFormat="1" ht="21.75" customHeight="1">
      <c r="A364" s="33"/>
      <c r="B364" s="149"/>
      <c r="C364" s="150" t="s">
        <v>566</v>
      </c>
      <c r="D364" s="150" t="s">
        <v>170</v>
      </c>
      <c r="E364" s="151" t="s">
        <v>1025</v>
      </c>
      <c r="F364" s="152" t="s">
        <v>1026</v>
      </c>
      <c r="G364" s="153" t="s">
        <v>254</v>
      </c>
      <c r="H364" s="154">
        <v>24.08</v>
      </c>
      <c r="I364" s="155"/>
      <c r="J364" s="156">
        <f>ROUND(I364*H364,2)</f>
        <v>0</v>
      </c>
      <c r="K364" s="152" t="s">
        <v>187</v>
      </c>
      <c r="L364" s="34"/>
      <c r="M364" s="157" t="s">
        <v>1</v>
      </c>
      <c r="N364" s="158" t="s">
        <v>40</v>
      </c>
      <c r="O364" s="59"/>
      <c r="P364" s="159">
        <f>O364*H364</f>
        <v>0</v>
      </c>
      <c r="Q364" s="159">
        <v>0</v>
      </c>
      <c r="R364" s="159">
        <f>Q364*H364</f>
        <v>0</v>
      </c>
      <c r="S364" s="159">
        <v>0</v>
      </c>
      <c r="T364" s="16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1" t="s">
        <v>108</v>
      </c>
      <c r="AT364" s="161" t="s">
        <v>170</v>
      </c>
      <c r="AU364" s="161" t="s">
        <v>84</v>
      </c>
      <c r="AY364" s="18" t="s">
        <v>168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18" t="s">
        <v>82</v>
      </c>
      <c r="BK364" s="162">
        <f>ROUND(I364*H364,2)</f>
        <v>0</v>
      </c>
      <c r="BL364" s="18" t="s">
        <v>108</v>
      </c>
      <c r="BM364" s="161" t="s">
        <v>2796</v>
      </c>
    </row>
    <row r="365" spans="1:65" s="2" customFormat="1" ht="19.5">
      <c r="A365" s="33"/>
      <c r="B365" s="34"/>
      <c r="C365" s="33"/>
      <c r="D365" s="163" t="s">
        <v>175</v>
      </c>
      <c r="E365" s="33"/>
      <c r="F365" s="164" t="s">
        <v>1028</v>
      </c>
      <c r="G365" s="33"/>
      <c r="H365" s="33"/>
      <c r="I365" s="165"/>
      <c r="J365" s="33"/>
      <c r="K365" s="33"/>
      <c r="L365" s="34"/>
      <c r="M365" s="166"/>
      <c r="N365" s="167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175</v>
      </c>
      <c r="AU365" s="18" t="s">
        <v>84</v>
      </c>
    </row>
    <row r="366" spans="1:65" s="2" customFormat="1" ht="19.5">
      <c r="A366" s="33"/>
      <c r="B366" s="34"/>
      <c r="C366" s="33"/>
      <c r="D366" s="163" t="s">
        <v>177</v>
      </c>
      <c r="E366" s="33"/>
      <c r="F366" s="168" t="s">
        <v>2679</v>
      </c>
      <c r="G366" s="33"/>
      <c r="H366" s="33"/>
      <c r="I366" s="165"/>
      <c r="J366" s="33"/>
      <c r="K366" s="33"/>
      <c r="L366" s="34"/>
      <c r="M366" s="166"/>
      <c r="N366" s="167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177</v>
      </c>
      <c r="AU366" s="18" t="s">
        <v>84</v>
      </c>
    </row>
    <row r="367" spans="1:65" s="13" customFormat="1" ht="22.5">
      <c r="B367" s="169"/>
      <c r="D367" s="163" t="s">
        <v>179</v>
      </c>
      <c r="E367" s="170" t="s">
        <v>1</v>
      </c>
      <c r="F367" s="171" t="s">
        <v>2797</v>
      </c>
      <c r="H367" s="170" t="s">
        <v>1</v>
      </c>
      <c r="I367" s="172"/>
      <c r="L367" s="169"/>
      <c r="M367" s="173"/>
      <c r="N367" s="174"/>
      <c r="O367" s="174"/>
      <c r="P367" s="174"/>
      <c r="Q367" s="174"/>
      <c r="R367" s="174"/>
      <c r="S367" s="174"/>
      <c r="T367" s="175"/>
      <c r="AT367" s="170" t="s">
        <v>179</v>
      </c>
      <c r="AU367" s="170" t="s">
        <v>84</v>
      </c>
      <c r="AV367" s="13" t="s">
        <v>82</v>
      </c>
      <c r="AW367" s="13" t="s">
        <v>31</v>
      </c>
      <c r="AX367" s="13" t="s">
        <v>75</v>
      </c>
      <c r="AY367" s="170" t="s">
        <v>168</v>
      </c>
    </row>
    <row r="368" spans="1:65" s="13" customFormat="1">
      <c r="B368" s="169"/>
      <c r="D368" s="163" t="s">
        <v>179</v>
      </c>
      <c r="E368" s="170" t="s">
        <v>1</v>
      </c>
      <c r="F368" s="171" t="s">
        <v>2798</v>
      </c>
      <c r="H368" s="170" t="s">
        <v>1</v>
      </c>
      <c r="I368" s="172"/>
      <c r="L368" s="169"/>
      <c r="M368" s="173"/>
      <c r="N368" s="174"/>
      <c r="O368" s="174"/>
      <c r="P368" s="174"/>
      <c r="Q368" s="174"/>
      <c r="R368" s="174"/>
      <c r="S368" s="174"/>
      <c r="T368" s="175"/>
      <c r="AT368" s="170" t="s">
        <v>179</v>
      </c>
      <c r="AU368" s="170" t="s">
        <v>84</v>
      </c>
      <c r="AV368" s="13" t="s">
        <v>82</v>
      </c>
      <c r="AW368" s="13" t="s">
        <v>31</v>
      </c>
      <c r="AX368" s="13" t="s">
        <v>75</v>
      </c>
      <c r="AY368" s="170" t="s">
        <v>168</v>
      </c>
    </row>
    <row r="369" spans="1:65" s="13" customFormat="1">
      <c r="B369" s="169"/>
      <c r="D369" s="163" t="s">
        <v>179</v>
      </c>
      <c r="E369" s="170" t="s">
        <v>1</v>
      </c>
      <c r="F369" s="171" t="s">
        <v>2227</v>
      </c>
      <c r="H369" s="170" t="s">
        <v>1</v>
      </c>
      <c r="I369" s="172"/>
      <c r="L369" s="169"/>
      <c r="M369" s="173"/>
      <c r="N369" s="174"/>
      <c r="O369" s="174"/>
      <c r="P369" s="174"/>
      <c r="Q369" s="174"/>
      <c r="R369" s="174"/>
      <c r="S369" s="174"/>
      <c r="T369" s="175"/>
      <c r="AT369" s="170" t="s">
        <v>179</v>
      </c>
      <c r="AU369" s="170" t="s">
        <v>84</v>
      </c>
      <c r="AV369" s="13" t="s">
        <v>82</v>
      </c>
      <c r="AW369" s="13" t="s">
        <v>31</v>
      </c>
      <c r="AX369" s="13" t="s">
        <v>75</v>
      </c>
      <c r="AY369" s="170" t="s">
        <v>168</v>
      </c>
    </row>
    <row r="370" spans="1:65" s="13" customFormat="1">
      <c r="B370" s="169"/>
      <c r="D370" s="163" t="s">
        <v>179</v>
      </c>
      <c r="E370" s="170" t="s">
        <v>1</v>
      </c>
      <c r="F370" s="171" t="s">
        <v>2698</v>
      </c>
      <c r="H370" s="170" t="s">
        <v>1</v>
      </c>
      <c r="I370" s="172"/>
      <c r="L370" s="169"/>
      <c r="M370" s="173"/>
      <c r="N370" s="174"/>
      <c r="O370" s="174"/>
      <c r="P370" s="174"/>
      <c r="Q370" s="174"/>
      <c r="R370" s="174"/>
      <c r="S370" s="174"/>
      <c r="T370" s="175"/>
      <c r="AT370" s="170" t="s">
        <v>179</v>
      </c>
      <c r="AU370" s="170" t="s">
        <v>84</v>
      </c>
      <c r="AV370" s="13" t="s">
        <v>82</v>
      </c>
      <c r="AW370" s="13" t="s">
        <v>31</v>
      </c>
      <c r="AX370" s="13" t="s">
        <v>75</v>
      </c>
      <c r="AY370" s="170" t="s">
        <v>168</v>
      </c>
    </row>
    <row r="371" spans="1:65" s="14" customFormat="1">
      <c r="B371" s="176"/>
      <c r="D371" s="163" t="s">
        <v>179</v>
      </c>
      <c r="E371" s="177" t="s">
        <v>1</v>
      </c>
      <c r="F371" s="178" t="s">
        <v>2799</v>
      </c>
      <c r="H371" s="179">
        <v>7.48</v>
      </c>
      <c r="I371" s="180"/>
      <c r="L371" s="176"/>
      <c r="M371" s="181"/>
      <c r="N371" s="182"/>
      <c r="O371" s="182"/>
      <c r="P371" s="182"/>
      <c r="Q371" s="182"/>
      <c r="R371" s="182"/>
      <c r="S371" s="182"/>
      <c r="T371" s="183"/>
      <c r="AT371" s="177" t="s">
        <v>179</v>
      </c>
      <c r="AU371" s="177" t="s">
        <v>84</v>
      </c>
      <c r="AV371" s="14" t="s">
        <v>84</v>
      </c>
      <c r="AW371" s="14" t="s">
        <v>31</v>
      </c>
      <c r="AX371" s="14" t="s">
        <v>75</v>
      </c>
      <c r="AY371" s="177" t="s">
        <v>168</v>
      </c>
    </row>
    <row r="372" spans="1:65" s="14" customFormat="1">
      <c r="B372" s="176"/>
      <c r="D372" s="163" t="s">
        <v>179</v>
      </c>
      <c r="E372" s="177" t="s">
        <v>1</v>
      </c>
      <c r="F372" s="178" t="s">
        <v>2800</v>
      </c>
      <c r="H372" s="179">
        <v>6.1</v>
      </c>
      <c r="I372" s="180"/>
      <c r="L372" s="176"/>
      <c r="M372" s="181"/>
      <c r="N372" s="182"/>
      <c r="O372" s="182"/>
      <c r="P372" s="182"/>
      <c r="Q372" s="182"/>
      <c r="R372" s="182"/>
      <c r="S372" s="182"/>
      <c r="T372" s="183"/>
      <c r="AT372" s="177" t="s">
        <v>179</v>
      </c>
      <c r="AU372" s="177" t="s">
        <v>84</v>
      </c>
      <c r="AV372" s="14" t="s">
        <v>84</v>
      </c>
      <c r="AW372" s="14" t="s">
        <v>31</v>
      </c>
      <c r="AX372" s="14" t="s">
        <v>75</v>
      </c>
      <c r="AY372" s="177" t="s">
        <v>168</v>
      </c>
    </row>
    <row r="373" spans="1:65" s="14" customFormat="1">
      <c r="B373" s="176"/>
      <c r="D373" s="163" t="s">
        <v>179</v>
      </c>
      <c r="E373" s="177" t="s">
        <v>1</v>
      </c>
      <c r="F373" s="178" t="s">
        <v>2801</v>
      </c>
      <c r="H373" s="179">
        <v>6.5</v>
      </c>
      <c r="I373" s="180"/>
      <c r="L373" s="176"/>
      <c r="M373" s="181"/>
      <c r="N373" s="182"/>
      <c r="O373" s="182"/>
      <c r="P373" s="182"/>
      <c r="Q373" s="182"/>
      <c r="R373" s="182"/>
      <c r="S373" s="182"/>
      <c r="T373" s="183"/>
      <c r="AT373" s="177" t="s">
        <v>179</v>
      </c>
      <c r="AU373" s="177" t="s">
        <v>84</v>
      </c>
      <c r="AV373" s="14" t="s">
        <v>84</v>
      </c>
      <c r="AW373" s="14" t="s">
        <v>31</v>
      </c>
      <c r="AX373" s="14" t="s">
        <v>75</v>
      </c>
      <c r="AY373" s="177" t="s">
        <v>168</v>
      </c>
    </row>
    <row r="374" spans="1:65" s="13" customFormat="1">
      <c r="B374" s="169"/>
      <c r="D374" s="163" t="s">
        <v>179</v>
      </c>
      <c r="E374" s="170" t="s">
        <v>1</v>
      </c>
      <c r="F374" s="171" t="s">
        <v>2802</v>
      </c>
      <c r="H374" s="170" t="s">
        <v>1</v>
      </c>
      <c r="I374" s="172"/>
      <c r="L374" s="169"/>
      <c r="M374" s="173"/>
      <c r="N374" s="174"/>
      <c r="O374" s="174"/>
      <c r="P374" s="174"/>
      <c r="Q374" s="174"/>
      <c r="R374" s="174"/>
      <c r="S374" s="174"/>
      <c r="T374" s="175"/>
      <c r="AT374" s="170" t="s">
        <v>179</v>
      </c>
      <c r="AU374" s="170" t="s">
        <v>84</v>
      </c>
      <c r="AV374" s="13" t="s">
        <v>82</v>
      </c>
      <c r="AW374" s="13" t="s">
        <v>31</v>
      </c>
      <c r="AX374" s="13" t="s">
        <v>75</v>
      </c>
      <c r="AY374" s="170" t="s">
        <v>168</v>
      </c>
    </row>
    <row r="375" spans="1:65" s="14" customFormat="1">
      <c r="B375" s="176"/>
      <c r="D375" s="163" t="s">
        <v>179</v>
      </c>
      <c r="E375" s="177" t="s">
        <v>1</v>
      </c>
      <c r="F375" s="178" t="s">
        <v>2803</v>
      </c>
      <c r="H375" s="179">
        <v>4</v>
      </c>
      <c r="I375" s="180"/>
      <c r="L375" s="176"/>
      <c r="M375" s="181"/>
      <c r="N375" s="182"/>
      <c r="O375" s="182"/>
      <c r="P375" s="182"/>
      <c r="Q375" s="182"/>
      <c r="R375" s="182"/>
      <c r="S375" s="182"/>
      <c r="T375" s="183"/>
      <c r="AT375" s="177" t="s">
        <v>179</v>
      </c>
      <c r="AU375" s="177" t="s">
        <v>84</v>
      </c>
      <c r="AV375" s="14" t="s">
        <v>84</v>
      </c>
      <c r="AW375" s="14" t="s">
        <v>31</v>
      </c>
      <c r="AX375" s="14" t="s">
        <v>75</v>
      </c>
      <c r="AY375" s="177" t="s">
        <v>168</v>
      </c>
    </row>
    <row r="376" spans="1:65" s="15" customFormat="1">
      <c r="B376" s="184"/>
      <c r="D376" s="163" t="s">
        <v>179</v>
      </c>
      <c r="E376" s="185" t="s">
        <v>1</v>
      </c>
      <c r="F376" s="186" t="s">
        <v>184</v>
      </c>
      <c r="H376" s="187">
        <v>24.08</v>
      </c>
      <c r="I376" s="188"/>
      <c r="L376" s="184"/>
      <c r="M376" s="189"/>
      <c r="N376" s="190"/>
      <c r="O376" s="190"/>
      <c r="P376" s="190"/>
      <c r="Q376" s="190"/>
      <c r="R376" s="190"/>
      <c r="S376" s="190"/>
      <c r="T376" s="191"/>
      <c r="AT376" s="185" t="s">
        <v>179</v>
      </c>
      <c r="AU376" s="185" t="s">
        <v>84</v>
      </c>
      <c r="AV376" s="15" t="s">
        <v>108</v>
      </c>
      <c r="AW376" s="15" t="s">
        <v>31</v>
      </c>
      <c r="AX376" s="15" t="s">
        <v>82</v>
      </c>
      <c r="AY376" s="185" t="s">
        <v>168</v>
      </c>
    </row>
    <row r="377" spans="1:65" s="2" customFormat="1" ht="24.2" customHeight="1">
      <c r="A377" s="33"/>
      <c r="B377" s="149"/>
      <c r="C377" s="150" t="s">
        <v>574</v>
      </c>
      <c r="D377" s="150" t="s">
        <v>170</v>
      </c>
      <c r="E377" s="151" t="s">
        <v>2804</v>
      </c>
      <c r="F377" s="152" t="s">
        <v>2805</v>
      </c>
      <c r="G377" s="153" t="s">
        <v>269</v>
      </c>
      <c r="H377" s="154">
        <v>4</v>
      </c>
      <c r="I377" s="155"/>
      <c r="J377" s="156">
        <f>ROUND(I377*H377,2)</f>
        <v>0</v>
      </c>
      <c r="K377" s="152" t="s">
        <v>1</v>
      </c>
      <c r="L377" s="34"/>
      <c r="M377" s="157" t="s">
        <v>1</v>
      </c>
      <c r="N377" s="158" t="s">
        <v>40</v>
      </c>
      <c r="O377" s="59"/>
      <c r="P377" s="159">
        <f>O377*H377</f>
        <v>0</v>
      </c>
      <c r="Q377" s="159">
        <v>0</v>
      </c>
      <c r="R377" s="159">
        <f>Q377*H377</f>
        <v>0</v>
      </c>
      <c r="S377" s="159">
        <v>0</v>
      </c>
      <c r="T377" s="16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1" t="s">
        <v>108</v>
      </c>
      <c r="AT377" s="161" t="s">
        <v>170</v>
      </c>
      <c r="AU377" s="161" t="s">
        <v>84</v>
      </c>
      <c r="AY377" s="18" t="s">
        <v>168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8" t="s">
        <v>82</v>
      </c>
      <c r="BK377" s="162">
        <f>ROUND(I377*H377,2)</f>
        <v>0</v>
      </c>
      <c r="BL377" s="18" t="s">
        <v>108</v>
      </c>
      <c r="BM377" s="161" t="s">
        <v>2806</v>
      </c>
    </row>
    <row r="378" spans="1:65" s="2" customFormat="1" ht="19.5">
      <c r="A378" s="33"/>
      <c r="B378" s="34"/>
      <c r="C378" s="33"/>
      <c r="D378" s="163" t="s">
        <v>175</v>
      </c>
      <c r="E378" s="33"/>
      <c r="F378" s="164" t="s">
        <v>2807</v>
      </c>
      <c r="G378" s="33"/>
      <c r="H378" s="33"/>
      <c r="I378" s="165"/>
      <c r="J378" s="33"/>
      <c r="K378" s="33"/>
      <c r="L378" s="34"/>
      <c r="M378" s="166"/>
      <c r="N378" s="167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175</v>
      </c>
      <c r="AU378" s="18" t="s">
        <v>84</v>
      </c>
    </row>
    <row r="379" spans="1:65" s="2" customFormat="1" ht="39">
      <c r="A379" s="33"/>
      <c r="B379" s="34"/>
      <c r="C379" s="33"/>
      <c r="D379" s="163" t="s">
        <v>177</v>
      </c>
      <c r="E379" s="33"/>
      <c r="F379" s="168" t="s">
        <v>2808</v>
      </c>
      <c r="G379" s="33"/>
      <c r="H379" s="33"/>
      <c r="I379" s="165"/>
      <c r="J379" s="33"/>
      <c r="K379" s="33"/>
      <c r="L379" s="34"/>
      <c r="M379" s="166"/>
      <c r="N379" s="167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177</v>
      </c>
      <c r="AU379" s="18" t="s">
        <v>84</v>
      </c>
    </row>
    <row r="380" spans="1:65" s="14" customFormat="1">
      <c r="B380" s="176"/>
      <c r="D380" s="163" t="s">
        <v>179</v>
      </c>
      <c r="E380" s="177" t="s">
        <v>1</v>
      </c>
      <c r="F380" s="178" t="s">
        <v>2809</v>
      </c>
      <c r="H380" s="179">
        <v>1</v>
      </c>
      <c r="I380" s="180"/>
      <c r="L380" s="176"/>
      <c r="M380" s="181"/>
      <c r="N380" s="182"/>
      <c r="O380" s="182"/>
      <c r="P380" s="182"/>
      <c r="Q380" s="182"/>
      <c r="R380" s="182"/>
      <c r="S380" s="182"/>
      <c r="T380" s="183"/>
      <c r="AT380" s="177" t="s">
        <v>179</v>
      </c>
      <c r="AU380" s="177" t="s">
        <v>84</v>
      </c>
      <c r="AV380" s="14" t="s">
        <v>84</v>
      </c>
      <c r="AW380" s="14" t="s">
        <v>31</v>
      </c>
      <c r="AX380" s="14" t="s">
        <v>75</v>
      </c>
      <c r="AY380" s="177" t="s">
        <v>168</v>
      </c>
    </row>
    <row r="381" spans="1:65" s="14" customFormat="1">
      <c r="B381" s="176"/>
      <c r="D381" s="163" t="s">
        <v>179</v>
      </c>
      <c r="E381" s="177" t="s">
        <v>1</v>
      </c>
      <c r="F381" s="178" t="s">
        <v>2810</v>
      </c>
      <c r="H381" s="179">
        <v>1</v>
      </c>
      <c r="I381" s="180"/>
      <c r="L381" s="176"/>
      <c r="M381" s="181"/>
      <c r="N381" s="182"/>
      <c r="O381" s="182"/>
      <c r="P381" s="182"/>
      <c r="Q381" s="182"/>
      <c r="R381" s="182"/>
      <c r="S381" s="182"/>
      <c r="T381" s="183"/>
      <c r="AT381" s="177" t="s">
        <v>179</v>
      </c>
      <c r="AU381" s="177" t="s">
        <v>84</v>
      </c>
      <c r="AV381" s="14" t="s">
        <v>84</v>
      </c>
      <c r="AW381" s="14" t="s">
        <v>31</v>
      </c>
      <c r="AX381" s="14" t="s">
        <v>75</v>
      </c>
      <c r="AY381" s="177" t="s">
        <v>168</v>
      </c>
    </row>
    <row r="382" spans="1:65" s="14" customFormat="1">
      <c r="B382" s="176"/>
      <c r="D382" s="163" t="s">
        <v>179</v>
      </c>
      <c r="E382" s="177" t="s">
        <v>1</v>
      </c>
      <c r="F382" s="178" t="s">
        <v>2811</v>
      </c>
      <c r="H382" s="179">
        <v>1</v>
      </c>
      <c r="I382" s="180"/>
      <c r="L382" s="176"/>
      <c r="M382" s="181"/>
      <c r="N382" s="182"/>
      <c r="O382" s="182"/>
      <c r="P382" s="182"/>
      <c r="Q382" s="182"/>
      <c r="R382" s="182"/>
      <c r="S382" s="182"/>
      <c r="T382" s="183"/>
      <c r="AT382" s="177" t="s">
        <v>179</v>
      </c>
      <c r="AU382" s="177" t="s">
        <v>84</v>
      </c>
      <c r="AV382" s="14" t="s">
        <v>84</v>
      </c>
      <c r="AW382" s="14" t="s">
        <v>31</v>
      </c>
      <c r="AX382" s="14" t="s">
        <v>75</v>
      </c>
      <c r="AY382" s="177" t="s">
        <v>168</v>
      </c>
    </row>
    <row r="383" spans="1:65" s="14" customFormat="1">
      <c r="B383" s="176"/>
      <c r="D383" s="163" t="s">
        <v>179</v>
      </c>
      <c r="E383" s="177" t="s">
        <v>1</v>
      </c>
      <c r="F383" s="178" t="s">
        <v>2812</v>
      </c>
      <c r="H383" s="179">
        <v>1</v>
      </c>
      <c r="I383" s="180"/>
      <c r="L383" s="176"/>
      <c r="M383" s="181"/>
      <c r="N383" s="182"/>
      <c r="O383" s="182"/>
      <c r="P383" s="182"/>
      <c r="Q383" s="182"/>
      <c r="R383" s="182"/>
      <c r="S383" s="182"/>
      <c r="T383" s="183"/>
      <c r="AT383" s="177" t="s">
        <v>179</v>
      </c>
      <c r="AU383" s="177" t="s">
        <v>84</v>
      </c>
      <c r="AV383" s="14" t="s">
        <v>84</v>
      </c>
      <c r="AW383" s="14" t="s">
        <v>31</v>
      </c>
      <c r="AX383" s="14" t="s">
        <v>75</v>
      </c>
      <c r="AY383" s="177" t="s">
        <v>168</v>
      </c>
    </row>
    <row r="384" spans="1:65" s="15" customFormat="1">
      <c r="B384" s="184"/>
      <c r="D384" s="163" t="s">
        <v>179</v>
      </c>
      <c r="E384" s="185" t="s">
        <v>1</v>
      </c>
      <c r="F384" s="186" t="s">
        <v>184</v>
      </c>
      <c r="H384" s="187">
        <v>4</v>
      </c>
      <c r="I384" s="188"/>
      <c r="L384" s="184"/>
      <c r="M384" s="189"/>
      <c r="N384" s="190"/>
      <c r="O384" s="190"/>
      <c r="P384" s="190"/>
      <c r="Q384" s="190"/>
      <c r="R384" s="190"/>
      <c r="S384" s="190"/>
      <c r="T384" s="191"/>
      <c r="AT384" s="185" t="s">
        <v>179</v>
      </c>
      <c r="AU384" s="185" t="s">
        <v>84</v>
      </c>
      <c r="AV384" s="15" t="s">
        <v>108</v>
      </c>
      <c r="AW384" s="15" t="s">
        <v>31</v>
      </c>
      <c r="AX384" s="15" t="s">
        <v>82</v>
      </c>
      <c r="AY384" s="185" t="s">
        <v>168</v>
      </c>
    </row>
    <row r="385" spans="1:65" s="12" customFormat="1" ht="22.9" customHeight="1">
      <c r="B385" s="136"/>
      <c r="D385" s="137" t="s">
        <v>74</v>
      </c>
      <c r="E385" s="147" t="s">
        <v>1101</v>
      </c>
      <c r="F385" s="147" t="s">
        <v>1102</v>
      </c>
      <c r="I385" s="139"/>
      <c r="J385" s="148">
        <f>BK385</f>
        <v>0</v>
      </c>
      <c r="L385" s="136"/>
      <c r="M385" s="141"/>
      <c r="N385" s="142"/>
      <c r="O385" s="142"/>
      <c r="P385" s="143">
        <f>SUM(P386:P426)</f>
        <v>0</v>
      </c>
      <c r="Q385" s="142"/>
      <c r="R385" s="143">
        <f>SUM(R386:R426)</f>
        <v>0</v>
      </c>
      <c r="S385" s="142"/>
      <c r="T385" s="144">
        <f>SUM(T386:T426)</f>
        <v>0</v>
      </c>
      <c r="AR385" s="137" t="s">
        <v>82</v>
      </c>
      <c r="AT385" s="145" t="s">
        <v>74</v>
      </c>
      <c r="AU385" s="145" t="s">
        <v>82</v>
      </c>
      <c r="AY385" s="137" t="s">
        <v>168</v>
      </c>
      <c r="BK385" s="146">
        <f>SUM(BK386:BK426)</f>
        <v>0</v>
      </c>
    </row>
    <row r="386" spans="1:65" s="2" customFormat="1" ht="21.75" customHeight="1">
      <c r="A386" s="33"/>
      <c r="B386" s="149"/>
      <c r="C386" s="150" t="s">
        <v>579</v>
      </c>
      <c r="D386" s="150" t="s">
        <v>170</v>
      </c>
      <c r="E386" s="151" t="s">
        <v>1104</v>
      </c>
      <c r="F386" s="152" t="s">
        <v>1105</v>
      </c>
      <c r="G386" s="153" t="s">
        <v>488</v>
      </c>
      <c r="H386" s="154">
        <v>39.633000000000003</v>
      </c>
      <c r="I386" s="155"/>
      <c r="J386" s="156">
        <f>ROUND(I386*H386,2)</f>
        <v>0</v>
      </c>
      <c r="K386" s="152" t="s">
        <v>187</v>
      </c>
      <c r="L386" s="34"/>
      <c r="M386" s="157" t="s">
        <v>1</v>
      </c>
      <c r="N386" s="158" t="s">
        <v>40</v>
      </c>
      <c r="O386" s="59"/>
      <c r="P386" s="159">
        <f>O386*H386</f>
        <v>0</v>
      </c>
      <c r="Q386" s="159">
        <v>0</v>
      </c>
      <c r="R386" s="159">
        <f>Q386*H386</f>
        <v>0</v>
      </c>
      <c r="S386" s="159">
        <v>0</v>
      </c>
      <c r="T386" s="160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1" t="s">
        <v>108</v>
      </c>
      <c r="AT386" s="161" t="s">
        <v>170</v>
      </c>
      <c r="AU386" s="161" t="s">
        <v>84</v>
      </c>
      <c r="AY386" s="18" t="s">
        <v>168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8" t="s">
        <v>82</v>
      </c>
      <c r="BK386" s="162">
        <f>ROUND(I386*H386,2)</f>
        <v>0</v>
      </c>
      <c r="BL386" s="18" t="s">
        <v>108</v>
      </c>
      <c r="BM386" s="161" t="s">
        <v>2813</v>
      </c>
    </row>
    <row r="387" spans="1:65" s="2" customFormat="1" ht="19.5">
      <c r="A387" s="33"/>
      <c r="B387" s="34"/>
      <c r="C387" s="33"/>
      <c r="D387" s="163" t="s">
        <v>175</v>
      </c>
      <c r="E387" s="33"/>
      <c r="F387" s="164" t="s">
        <v>1107</v>
      </c>
      <c r="G387" s="33"/>
      <c r="H387" s="33"/>
      <c r="I387" s="165"/>
      <c r="J387" s="33"/>
      <c r="K387" s="33"/>
      <c r="L387" s="34"/>
      <c r="M387" s="166"/>
      <c r="N387" s="167"/>
      <c r="O387" s="59"/>
      <c r="P387" s="59"/>
      <c r="Q387" s="59"/>
      <c r="R387" s="59"/>
      <c r="S387" s="59"/>
      <c r="T387" s="60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175</v>
      </c>
      <c r="AU387" s="18" t="s">
        <v>84</v>
      </c>
    </row>
    <row r="388" spans="1:65" s="14" customFormat="1" ht="22.5">
      <c r="B388" s="176"/>
      <c r="D388" s="163" t="s">
        <v>179</v>
      </c>
      <c r="E388" s="177" t="s">
        <v>1</v>
      </c>
      <c r="F388" s="178" t="s">
        <v>2814</v>
      </c>
      <c r="H388" s="179">
        <v>10.06</v>
      </c>
      <c r="I388" s="180"/>
      <c r="L388" s="176"/>
      <c r="M388" s="181"/>
      <c r="N388" s="182"/>
      <c r="O388" s="182"/>
      <c r="P388" s="182"/>
      <c r="Q388" s="182"/>
      <c r="R388" s="182"/>
      <c r="S388" s="182"/>
      <c r="T388" s="183"/>
      <c r="AT388" s="177" t="s">
        <v>179</v>
      </c>
      <c r="AU388" s="177" t="s">
        <v>84</v>
      </c>
      <c r="AV388" s="14" t="s">
        <v>84</v>
      </c>
      <c r="AW388" s="14" t="s">
        <v>31</v>
      </c>
      <c r="AX388" s="14" t="s">
        <v>75</v>
      </c>
      <c r="AY388" s="177" t="s">
        <v>168</v>
      </c>
    </row>
    <row r="389" spans="1:65" s="14" customFormat="1" ht="22.5">
      <c r="B389" s="176"/>
      <c r="D389" s="163" t="s">
        <v>179</v>
      </c>
      <c r="E389" s="177" t="s">
        <v>1</v>
      </c>
      <c r="F389" s="178" t="s">
        <v>2815</v>
      </c>
      <c r="H389" s="179">
        <v>10.06</v>
      </c>
      <c r="I389" s="180"/>
      <c r="L389" s="176"/>
      <c r="M389" s="181"/>
      <c r="N389" s="182"/>
      <c r="O389" s="182"/>
      <c r="P389" s="182"/>
      <c r="Q389" s="182"/>
      <c r="R389" s="182"/>
      <c r="S389" s="182"/>
      <c r="T389" s="183"/>
      <c r="AT389" s="177" t="s">
        <v>179</v>
      </c>
      <c r="AU389" s="177" t="s">
        <v>84</v>
      </c>
      <c r="AV389" s="14" t="s">
        <v>84</v>
      </c>
      <c r="AW389" s="14" t="s">
        <v>31</v>
      </c>
      <c r="AX389" s="14" t="s">
        <v>75</v>
      </c>
      <c r="AY389" s="177" t="s">
        <v>168</v>
      </c>
    </row>
    <row r="390" spans="1:65" s="14" customFormat="1">
      <c r="B390" s="176"/>
      <c r="D390" s="163" t="s">
        <v>179</v>
      </c>
      <c r="E390" s="177" t="s">
        <v>1</v>
      </c>
      <c r="F390" s="178" t="s">
        <v>2816</v>
      </c>
      <c r="H390" s="179">
        <v>8.1069999999999993</v>
      </c>
      <c r="I390" s="180"/>
      <c r="L390" s="176"/>
      <c r="M390" s="181"/>
      <c r="N390" s="182"/>
      <c r="O390" s="182"/>
      <c r="P390" s="182"/>
      <c r="Q390" s="182"/>
      <c r="R390" s="182"/>
      <c r="S390" s="182"/>
      <c r="T390" s="183"/>
      <c r="AT390" s="177" t="s">
        <v>179</v>
      </c>
      <c r="AU390" s="177" t="s">
        <v>84</v>
      </c>
      <c r="AV390" s="14" t="s">
        <v>84</v>
      </c>
      <c r="AW390" s="14" t="s">
        <v>31</v>
      </c>
      <c r="AX390" s="14" t="s">
        <v>75</v>
      </c>
      <c r="AY390" s="177" t="s">
        <v>168</v>
      </c>
    </row>
    <row r="391" spans="1:65" s="14" customFormat="1">
      <c r="B391" s="176"/>
      <c r="D391" s="163" t="s">
        <v>179</v>
      </c>
      <c r="E391" s="177" t="s">
        <v>1</v>
      </c>
      <c r="F391" s="178" t="s">
        <v>2817</v>
      </c>
      <c r="H391" s="179">
        <v>8.2810000000000006</v>
      </c>
      <c r="I391" s="180"/>
      <c r="L391" s="176"/>
      <c r="M391" s="181"/>
      <c r="N391" s="182"/>
      <c r="O391" s="182"/>
      <c r="P391" s="182"/>
      <c r="Q391" s="182"/>
      <c r="R391" s="182"/>
      <c r="S391" s="182"/>
      <c r="T391" s="183"/>
      <c r="AT391" s="177" t="s">
        <v>179</v>
      </c>
      <c r="AU391" s="177" t="s">
        <v>84</v>
      </c>
      <c r="AV391" s="14" t="s">
        <v>84</v>
      </c>
      <c r="AW391" s="14" t="s">
        <v>31</v>
      </c>
      <c r="AX391" s="14" t="s">
        <v>75</v>
      </c>
      <c r="AY391" s="177" t="s">
        <v>168</v>
      </c>
    </row>
    <row r="392" spans="1:65" s="14" customFormat="1">
      <c r="B392" s="176"/>
      <c r="D392" s="163" t="s">
        <v>179</v>
      </c>
      <c r="E392" s="177" t="s">
        <v>1</v>
      </c>
      <c r="F392" s="178" t="s">
        <v>2818</v>
      </c>
      <c r="H392" s="179">
        <v>3.125</v>
      </c>
      <c r="I392" s="180"/>
      <c r="L392" s="176"/>
      <c r="M392" s="181"/>
      <c r="N392" s="182"/>
      <c r="O392" s="182"/>
      <c r="P392" s="182"/>
      <c r="Q392" s="182"/>
      <c r="R392" s="182"/>
      <c r="S392" s="182"/>
      <c r="T392" s="183"/>
      <c r="AT392" s="177" t="s">
        <v>179</v>
      </c>
      <c r="AU392" s="177" t="s">
        <v>84</v>
      </c>
      <c r="AV392" s="14" t="s">
        <v>84</v>
      </c>
      <c r="AW392" s="14" t="s">
        <v>31</v>
      </c>
      <c r="AX392" s="14" t="s">
        <v>75</v>
      </c>
      <c r="AY392" s="177" t="s">
        <v>168</v>
      </c>
    </row>
    <row r="393" spans="1:65" s="15" customFormat="1">
      <c r="B393" s="184"/>
      <c r="D393" s="163" t="s">
        <v>179</v>
      </c>
      <c r="E393" s="185" t="s">
        <v>1</v>
      </c>
      <c r="F393" s="186" t="s">
        <v>184</v>
      </c>
      <c r="H393" s="187">
        <v>39.633000000000003</v>
      </c>
      <c r="I393" s="188"/>
      <c r="L393" s="184"/>
      <c r="M393" s="189"/>
      <c r="N393" s="190"/>
      <c r="O393" s="190"/>
      <c r="P393" s="190"/>
      <c r="Q393" s="190"/>
      <c r="R393" s="190"/>
      <c r="S393" s="190"/>
      <c r="T393" s="191"/>
      <c r="AT393" s="185" t="s">
        <v>179</v>
      </c>
      <c r="AU393" s="185" t="s">
        <v>84</v>
      </c>
      <c r="AV393" s="15" t="s">
        <v>108</v>
      </c>
      <c r="AW393" s="15" t="s">
        <v>31</v>
      </c>
      <c r="AX393" s="15" t="s">
        <v>82</v>
      </c>
      <c r="AY393" s="185" t="s">
        <v>168</v>
      </c>
    </row>
    <row r="394" spans="1:65" s="2" customFormat="1" ht="24.2" customHeight="1">
      <c r="A394" s="33"/>
      <c r="B394" s="149"/>
      <c r="C394" s="150" t="s">
        <v>585</v>
      </c>
      <c r="D394" s="150" t="s">
        <v>170</v>
      </c>
      <c r="E394" s="151" t="s">
        <v>1113</v>
      </c>
      <c r="F394" s="152" t="s">
        <v>1114</v>
      </c>
      <c r="G394" s="153" t="s">
        <v>488</v>
      </c>
      <c r="H394" s="154">
        <v>344.10500000000002</v>
      </c>
      <c r="I394" s="155"/>
      <c r="J394" s="156">
        <f>ROUND(I394*H394,2)</f>
        <v>0</v>
      </c>
      <c r="K394" s="152" t="s">
        <v>187</v>
      </c>
      <c r="L394" s="34"/>
      <c r="M394" s="157" t="s">
        <v>1</v>
      </c>
      <c r="N394" s="158" t="s">
        <v>40</v>
      </c>
      <c r="O394" s="59"/>
      <c r="P394" s="159">
        <f>O394*H394</f>
        <v>0</v>
      </c>
      <c r="Q394" s="159">
        <v>0</v>
      </c>
      <c r="R394" s="159">
        <f>Q394*H394</f>
        <v>0</v>
      </c>
      <c r="S394" s="159">
        <v>0</v>
      </c>
      <c r="T394" s="160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1" t="s">
        <v>108</v>
      </c>
      <c r="AT394" s="161" t="s">
        <v>170</v>
      </c>
      <c r="AU394" s="161" t="s">
        <v>84</v>
      </c>
      <c r="AY394" s="18" t="s">
        <v>168</v>
      </c>
      <c r="BE394" s="162">
        <f>IF(N394="základní",J394,0)</f>
        <v>0</v>
      </c>
      <c r="BF394" s="162">
        <f>IF(N394="snížená",J394,0)</f>
        <v>0</v>
      </c>
      <c r="BG394" s="162">
        <f>IF(N394="zákl. přenesená",J394,0)</f>
        <v>0</v>
      </c>
      <c r="BH394" s="162">
        <f>IF(N394="sníž. přenesená",J394,0)</f>
        <v>0</v>
      </c>
      <c r="BI394" s="162">
        <f>IF(N394="nulová",J394,0)</f>
        <v>0</v>
      </c>
      <c r="BJ394" s="18" t="s">
        <v>82</v>
      </c>
      <c r="BK394" s="162">
        <f>ROUND(I394*H394,2)</f>
        <v>0</v>
      </c>
      <c r="BL394" s="18" t="s">
        <v>108</v>
      </c>
      <c r="BM394" s="161" t="s">
        <v>2819</v>
      </c>
    </row>
    <row r="395" spans="1:65" s="2" customFormat="1" ht="29.25">
      <c r="A395" s="33"/>
      <c r="B395" s="34"/>
      <c r="C395" s="33"/>
      <c r="D395" s="163" t="s">
        <v>175</v>
      </c>
      <c r="E395" s="33"/>
      <c r="F395" s="164" t="s">
        <v>1116</v>
      </c>
      <c r="G395" s="33"/>
      <c r="H395" s="33"/>
      <c r="I395" s="165"/>
      <c r="J395" s="33"/>
      <c r="K395" s="33"/>
      <c r="L395" s="34"/>
      <c r="M395" s="166"/>
      <c r="N395" s="167"/>
      <c r="O395" s="59"/>
      <c r="P395" s="59"/>
      <c r="Q395" s="59"/>
      <c r="R395" s="59"/>
      <c r="S395" s="59"/>
      <c r="T395" s="60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8" t="s">
        <v>175</v>
      </c>
      <c r="AU395" s="18" t="s">
        <v>84</v>
      </c>
    </row>
    <row r="396" spans="1:65" s="14" customFormat="1" ht="22.5">
      <c r="B396" s="176"/>
      <c r="D396" s="163" t="s">
        <v>179</v>
      </c>
      <c r="E396" s="177" t="s">
        <v>1</v>
      </c>
      <c r="F396" s="178" t="s">
        <v>2820</v>
      </c>
      <c r="H396" s="179">
        <v>34.664999999999999</v>
      </c>
      <c r="I396" s="180"/>
      <c r="L396" s="176"/>
      <c r="M396" s="181"/>
      <c r="N396" s="182"/>
      <c r="O396" s="182"/>
      <c r="P396" s="182"/>
      <c r="Q396" s="182"/>
      <c r="R396" s="182"/>
      <c r="S396" s="182"/>
      <c r="T396" s="183"/>
      <c r="AT396" s="177" t="s">
        <v>179</v>
      </c>
      <c r="AU396" s="177" t="s">
        <v>84</v>
      </c>
      <c r="AV396" s="14" t="s">
        <v>84</v>
      </c>
      <c r="AW396" s="14" t="s">
        <v>31</v>
      </c>
      <c r="AX396" s="14" t="s">
        <v>75</v>
      </c>
      <c r="AY396" s="177" t="s">
        <v>168</v>
      </c>
    </row>
    <row r="397" spans="1:65" s="14" customFormat="1" ht="33.75">
      <c r="B397" s="176"/>
      <c r="D397" s="163" t="s">
        <v>179</v>
      </c>
      <c r="E397" s="177" t="s">
        <v>1</v>
      </c>
      <c r="F397" s="178" t="s">
        <v>2821</v>
      </c>
      <c r="H397" s="179">
        <v>69.552000000000007</v>
      </c>
      <c r="I397" s="180"/>
      <c r="L397" s="176"/>
      <c r="M397" s="181"/>
      <c r="N397" s="182"/>
      <c r="O397" s="182"/>
      <c r="P397" s="182"/>
      <c r="Q397" s="182"/>
      <c r="R397" s="182"/>
      <c r="S397" s="182"/>
      <c r="T397" s="183"/>
      <c r="AT397" s="177" t="s">
        <v>179</v>
      </c>
      <c r="AU397" s="177" t="s">
        <v>84</v>
      </c>
      <c r="AV397" s="14" t="s">
        <v>84</v>
      </c>
      <c r="AW397" s="14" t="s">
        <v>31</v>
      </c>
      <c r="AX397" s="14" t="s">
        <v>75</v>
      </c>
      <c r="AY397" s="177" t="s">
        <v>168</v>
      </c>
    </row>
    <row r="398" spans="1:65" s="14" customFormat="1" ht="22.5">
      <c r="B398" s="176"/>
      <c r="D398" s="163" t="s">
        <v>179</v>
      </c>
      <c r="E398" s="177" t="s">
        <v>1</v>
      </c>
      <c r="F398" s="178" t="s">
        <v>2822</v>
      </c>
      <c r="H398" s="179">
        <v>68.393000000000001</v>
      </c>
      <c r="I398" s="180"/>
      <c r="L398" s="176"/>
      <c r="M398" s="181"/>
      <c r="N398" s="182"/>
      <c r="O398" s="182"/>
      <c r="P398" s="182"/>
      <c r="Q398" s="182"/>
      <c r="R398" s="182"/>
      <c r="S398" s="182"/>
      <c r="T398" s="183"/>
      <c r="AT398" s="177" t="s">
        <v>179</v>
      </c>
      <c r="AU398" s="177" t="s">
        <v>84</v>
      </c>
      <c r="AV398" s="14" t="s">
        <v>84</v>
      </c>
      <c r="AW398" s="14" t="s">
        <v>31</v>
      </c>
      <c r="AX398" s="14" t="s">
        <v>75</v>
      </c>
      <c r="AY398" s="177" t="s">
        <v>168</v>
      </c>
    </row>
    <row r="399" spans="1:65" s="14" customFormat="1" ht="33.75">
      <c r="B399" s="176"/>
      <c r="D399" s="163" t="s">
        <v>179</v>
      </c>
      <c r="E399" s="177" t="s">
        <v>1</v>
      </c>
      <c r="F399" s="178" t="s">
        <v>2823</v>
      </c>
      <c r="H399" s="179">
        <v>124.62</v>
      </c>
      <c r="I399" s="180"/>
      <c r="L399" s="176"/>
      <c r="M399" s="181"/>
      <c r="N399" s="182"/>
      <c r="O399" s="182"/>
      <c r="P399" s="182"/>
      <c r="Q399" s="182"/>
      <c r="R399" s="182"/>
      <c r="S399" s="182"/>
      <c r="T399" s="183"/>
      <c r="AT399" s="177" t="s">
        <v>179</v>
      </c>
      <c r="AU399" s="177" t="s">
        <v>84</v>
      </c>
      <c r="AV399" s="14" t="s">
        <v>84</v>
      </c>
      <c r="AW399" s="14" t="s">
        <v>31</v>
      </c>
      <c r="AX399" s="14" t="s">
        <v>75</v>
      </c>
      <c r="AY399" s="177" t="s">
        <v>168</v>
      </c>
    </row>
    <row r="400" spans="1:65" s="14" customFormat="1" ht="22.5">
      <c r="B400" s="176"/>
      <c r="D400" s="163" t="s">
        <v>179</v>
      </c>
      <c r="E400" s="177" t="s">
        <v>1</v>
      </c>
      <c r="F400" s="178" t="s">
        <v>2824</v>
      </c>
      <c r="H400" s="179">
        <v>46.875</v>
      </c>
      <c r="I400" s="180"/>
      <c r="L400" s="176"/>
      <c r="M400" s="181"/>
      <c r="N400" s="182"/>
      <c r="O400" s="182"/>
      <c r="P400" s="182"/>
      <c r="Q400" s="182"/>
      <c r="R400" s="182"/>
      <c r="S400" s="182"/>
      <c r="T400" s="183"/>
      <c r="AT400" s="177" t="s">
        <v>179</v>
      </c>
      <c r="AU400" s="177" t="s">
        <v>84</v>
      </c>
      <c r="AV400" s="14" t="s">
        <v>84</v>
      </c>
      <c r="AW400" s="14" t="s">
        <v>31</v>
      </c>
      <c r="AX400" s="14" t="s">
        <v>75</v>
      </c>
      <c r="AY400" s="177" t="s">
        <v>168</v>
      </c>
    </row>
    <row r="401" spans="1:65" s="15" customFormat="1">
      <c r="B401" s="184"/>
      <c r="D401" s="163" t="s">
        <v>179</v>
      </c>
      <c r="E401" s="185" t="s">
        <v>1</v>
      </c>
      <c r="F401" s="186" t="s">
        <v>184</v>
      </c>
      <c r="H401" s="187">
        <v>344.10500000000002</v>
      </c>
      <c r="I401" s="188"/>
      <c r="L401" s="184"/>
      <c r="M401" s="189"/>
      <c r="N401" s="190"/>
      <c r="O401" s="190"/>
      <c r="P401" s="190"/>
      <c r="Q401" s="190"/>
      <c r="R401" s="190"/>
      <c r="S401" s="190"/>
      <c r="T401" s="191"/>
      <c r="AT401" s="185" t="s">
        <v>179</v>
      </c>
      <c r="AU401" s="185" t="s">
        <v>84</v>
      </c>
      <c r="AV401" s="15" t="s">
        <v>108</v>
      </c>
      <c r="AW401" s="15" t="s">
        <v>31</v>
      </c>
      <c r="AX401" s="15" t="s">
        <v>82</v>
      </c>
      <c r="AY401" s="185" t="s">
        <v>168</v>
      </c>
    </row>
    <row r="402" spans="1:65" s="2" customFormat="1" ht="21.75" customHeight="1">
      <c r="A402" s="33"/>
      <c r="B402" s="149"/>
      <c r="C402" s="150" t="s">
        <v>590</v>
      </c>
      <c r="D402" s="150" t="s">
        <v>170</v>
      </c>
      <c r="E402" s="151" t="s">
        <v>1121</v>
      </c>
      <c r="F402" s="152" t="s">
        <v>1122</v>
      </c>
      <c r="G402" s="153" t="s">
        <v>488</v>
      </c>
      <c r="H402" s="154">
        <v>8.3000000000000004E-2</v>
      </c>
      <c r="I402" s="155"/>
      <c r="J402" s="156">
        <f>ROUND(I402*H402,2)</f>
        <v>0</v>
      </c>
      <c r="K402" s="152" t="s">
        <v>187</v>
      </c>
      <c r="L402" s="34"/>
      <c r="M402" s="157" t="s">
        <v>1</v>
      </c>
      <c r="N402" s="158" t="s">
        <v>40</v>
      </c>
      <c r="O402" s="59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1" t="s">
        <v>108</v>
      </c>
      <c r="AT402" s="161" t="s">
        <v>170</v>
      </c>
      <c r="AU402" s="161" t="s">
        <v>84</v>
      </c>
      <c r="AY402" s="18" t="s">
        <v>168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8" t="s">
        <v>82</v>
      </c>
      <c r="BK402" s="162">
        <f>ROUND(I402*H402,2)</f>
        <v>0</v>
      </c>
      <c r="BL402" s="18" t="s">
        <v>108</v>
      </c>
      <c r="BM402" s="161" t="s">
        <v>2825</v>
      </c>
    </row>
    <row r="403" spans="1:65" s="2" customFormat="1" ht="19.5">
      <c r="A403" s="33"/>
      <c r="B403" s="34"/>
      <c r="C403" s="33"/>
      <c r="D403" s="163" t="s">
        <v>175</v>
      </c>
      <c r="E403" s="33"/>
      <c r="F403" s="164" t="s">
        <v>1124</v>
      </c>
      <c r="G403" s="33"/>
      <c r="H403" s="33"/>
      <c r="I403" s="165"/>
      <c r="J403" s="33"/>
      <c r="K403" s="33"/>
      <c r="L403" s="34"/>
      <c r="M403" s="166"/>
      <c r="N403" s="167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175</v>
      </c>
      <c r="AU403" s="18" t="s">
        <v>84</v>
      </c>
    </row>
    <row r="404" spans="1:65" s="14" customFormat="1">
      <c r="B404" s="176"/>
      <c r="D404" s="163" t="s">
        <v>179</v>
      </c>
      <c r="E404" s="177" t="s">
        <v>1</v>
      </c>
      <c r="F404" s="178" t="s">
        <v>2826</v>
      </c>
      <c r="H404" s="179">
        <v>8.3000000000000004E-2</v>
      </c>
      <c r="I404" s="180"/>
      <c r="L404" s="176"/>
      <c r="M404" s="181"/>
      <c r="N404" s="182"/>
      <c r="O404" s="182"/>
      <c r="P404" s="182"/>
      <c r="Q404" s="182"/>
      <c r="R404" s="182"/>
      <c r="S404" s="182"/>
      <c r="T404" s="183"/>
      <c r="AT404" s="177" t="s">
        <v>179</v>
      </c>
      <c r="AU404" s="177" t="s">
        <v>84</v>
      </c>
      <c r="AV404" s="14" t="s">
        <v>84</v>
      </c>
      <c r="AW404" s="14" t="s">
        <v>31</v>
      </c>
      <c r="AX404" s="14" t="s">
        <v>82</v>
      </c>
      <c r="AY404" s="177" t="s">
        <v>168</v>
      </c>
    </row>
    <row r="405" spans="1:65" s="2" customFormat="1" ht="24.2" customHeight="1">
      <c r="A405" s="33"/>
      <c r="B405" s="149"/>
      <c r="C405" s="150" t="s">
        <v>598</v>
      </c>
      <c r="D405" s="150" t="s">
        <v>170</v>
      </c>
      <c r="E405" s="151" t="s">
        <v>1136</v>
      </c>
      <c r="F405" s="152" t="s">
        <v>1137</v>
      </c>
      <c r="G405" s="153" t="s">
        <v>488</v>
      </c>
      <c r="H405" s="154">
        <v>0.33200000000000002</v>
      </c>
      <c r="I405" s="155"/>
      <c r="J405" s="156">
        <f>ROUND(I405*H405,2)</f>
        <v>0</v>
      </c>
      <c r="K405" s="152" t="s">
        <v>187</v>
      </c>
      <c r="L405" s="34"/>
      <c r="M405" s="157" t="s">
        <v>1</v>
      </c>
      <c r="N405" s="158" t="s">
        <v>40</v>
      </c>
      <c r="O405" s="59"/>
      <c r="P405" s="159">
        <f>O405*H405</f>
        <v>0</v>
      </c>
      <c r="Q405" s="159">
        <v>0</v>
      </c>
      <c r="R405" s="159">
        <f>Q405*H405</f>
        <v>0</v>
      </c>
      <c r="S405" s="159">
        <v>0</v>
      </c>
      <c r="T405" s="160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1" t="s">
        <v>108</v>
      </c>
      <c r="AT405" s="161" t="s">
        <v>170</v>
      </c>
      <c r="AU405" s="161" t="s">
        <v>84</v>
      </c>
      <c r="AY405" s="18" t="s">
        <v>168</v>
      </c>
      <c r="BE405" s="162">
        <f>IF(N405="základní",J405,0)</f>
        <v>0</v>
      </c>
      <c r="BF405" s="162">
        <f>IF(N405="snížená",J405,0)</f>
        <v>0</v>
      </c>
      <c r="BG405" s="162">
        <f>IF(N405="zákl. přenesená",J405,0)</f>
        <v>0</v>
      </c>
      <c r="BH405" s="162">
        <f>IF(N405="sníž. přenesená",J405,0)</f>
        <v>0</v>
      </c>
      <c r="BI405" s="162">
        <f>IF(N405="nulová",J405,0)</f>
        <v>0</v>
      </c>
      <c r="BJ405" s="18" t="s">
        <v>82</v>
      </c>
      <c r="BK405" s="162">
        <f>ROUND(I405*H405,2)</f>
        <v>0</v>
      </c>
      <c r="BL405" s="18" t="s">
        <v>108</v>
      </c>
      <c r="BM405" s="161" t="s">
        <v>2827</v>
      </c>
    </row>
    <row r="406" spans="1:65" s="2" customFormat="1" ht="29.25">
      <c r="A406" s="33"/>
      <c r="B406" s="34"/>
      <c r="C406" s="33"/>
      <c r="D406" s="163" t="s">
        <v>175</v>
      </c>
      <c r="E406" s="33"/>
      <c r="F406" s="164" t="s">
        <v>1116</v>
      </c>
      <c r="G406" s="33"/>
      <c r="H406" s="33"/>
      <c r="I406" s="165"/>
      <c r="J406" s="33"/>
      <c r="K406" s="33"/>
      <c r="L406" s="34"/>
      <c r="M406" s="166"/>
      <c r="N406" s="167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175</v>
      </c>
      <c r="AU406" s="18" t="s">
        <v>84</v>
      </c>
    </row>
    <row r="407" spans="1:65" s="14" customFormat="1">
      <c r="B407" s="176"/>
      <c r="D407" s="163" t="s">
        <v>179</v>
      </c>
      <c r="E407" s="177" t="s">
        <v>1</v>
      </c>
      <c r="F407" s="178" t="s">
        <v>2828</v>
      </c>
      <c r="H407" s="179">
        <v>0.33200000000000002</v>
      </c>
      <c r="I407" s="180"/>
      <c r="L407" s="176"/>
      <c r="M407" s="181"/>
      <c r="N407" s="182"/>
      <c r="O407" s="182"/>
      <c r="P407" s="182"/>
      <c r="Q407" s="182"/>
      <c r="R407" s="182"/>
      <c r="S407" s="182"/>
      <c r="T407" s="183"/>
      <c r="AT407" s="177" t="s">
        <v>179</v>
      </c>
      <c r="AU407" s="177" t="s">
        <v>84</v>
      </c>
      <c r="AV407" s="14" t="s">
        <v>84</v>
      </c>
      <c r="AW407" s="14" t="s">
        <v>31</v>
      </c>
      <c r="AX407" s="14" t="s">
        <v>82</v>
      </c>
      <c r="AY407" s="177" t="s">
        <v>168</v>
      </c>
    </row>
    <row r="408" spans="1:65" s="2" customFormat="1" ht="24.2" customHeight="1">
      <c r="A408" s="33"/>
      <c r="B408" s="149"/>
      <c r="C408" s="150" t="s">
        <v>608</v>
      </c>
      <c r="D408" s="150" t="s">
        <v>170</v>
      </c>
      <c r="E408" s="151" t="s">
        <v>1147</v>
      </c>
      <c r="F408" s="152" t="s">
        <v>1148</v>
      </c>
      <c r="G408" s="153" t="s">
        <v>488</v>
      </c>
      <c r="H408" s="154">
        <v>39.716000000000001</v>
      </c>
      <c r="I408" s="155"/>
      <c r="J408" s="156">
        <f>ROUND(I408*H408,2)</f>
        <v>0</v>
      </c>
      <c r="K408" s="152" t="s">
        <v>187</v>
      </c>
      <c r="L408" s="34"/>
      <c r="M408" s="157" t="s">
        <v>1</v>
      </c>
      <c r="N408" s="158" t="s">
        <v>40</v>
      </c>
      <c r="O408" s="59"/>
      <c r="P408" s="159">
        <f>O408*H408</f>
        <v>0</v>
      </c>
      <c r="Q408" s="159">
        <v>0</v>
      </c>
      <c r="R408" s="159">
        <f>Q408*H408</f>
        <v>0</v>
      </c>
      <c r="S408" s="159">
        <v>0</v>
      </c>
      <c r="T408" s="160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1" t="s">
        <v>108</v>
      </c>
      <c r="AT408" s="161" t="s">
        <v>170</v>
      </c>
      <c r="AU408" s="161" t="s">
        <v>84</v>
      </c>
      <c r="AY408" s="18" t="s">
        <v>168</v>
      </c>
      <c r="BE408" s="162">
        <f>IF(N408="základní",J408,0)</f>
        <v>0</v>
      </c>
      <c r="BF408" s="162">
        <f>IF(N408="snížená",J408,0)</f>
        <v>0</v>
      </c>
      <c r="BG408" s="162">
        <f>IF(N408="zákl. přenesená",J408,0)</f>
        <v>0</v>
      </c>
      <c r="BH408" s="162">
        <f>IF(N408="sníž. přenesená",J408,0)</f>
        <v>0</v>
      </c>
      <c r="BI408" s="162">
        <f>IF(N408="nulová",J408,0)</f>
        <v>0</v>
      </c>
      <c r="BJ408" s="18" t="s">
        <v>82</v>
      </c>
      <c r="BK408" s="162">
        <f>ROUND(I408*H408,2)</f>
        <v>0</v>
      </c>
      <c r="BL408" s="18" t="s">
        <v>108</v>
      </c>
      <c r="BM408" s="161" t="s">
        <v>2829</v>
      </c>
    </row>
    <row r="409" spans="1:65" s="2" customFormat="1">
      <c r="A409" s="33"/>
      <c r="B409" s="34"/>
      <c r="C409" s="33"/>
      <c r="D409" s="163" t="s">
        <v>175</v>
      </c>
      <c r="E409" s="33"/>
      <c r="F409" s="164" t="s">
        <v>1150</v>
      </c>
      <c r="G409" s="33"/>
      <c r="H409" s="33"/>
      <c r="I409" s="165"/>
      <c r="J409" s="33"/>
      <c r="K409" s="33"/>
      <c r="L409" s="34"/>
      <c r="M409" s="166"/>
      <c r="N409" s="167"/>
      <c r="O409" s="59"/>
      <c r="P409" s="59"/>
      <c r="Q409" s="59"/>
      <c r="R409" s="59"/>
      <c r="S409" s="59"/>
      <c r="T409" s="60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T409" s="18" t="s">
        <v>175</v>
      </c>
      <c r="AU409" s="18" t="s">
        <v>84</v>
      </c>
    </row>
    <row r="410" spans="1:65" s="14" customFormat="1">
      <c r="B410" s="176"/>
      <c r="D410" s="163" t="s">
        <v>179</v>
      </c>
      <c r="E410" s="177" t="s">
        <v>1</v>
      </c>
      <c r="F410" s="178" t="s">
        <v>2830</v>
      </c>
      <c r="H410" s="179">
        <v>39.716000000000001</v>
      </c>
      <c r="I410" s="180"/>
      <c r="L410" s="176"/>
      <c r="M410" s="181"/>
      <c r="N410" s="182"/>
      <c r="O410" s="182"/>
      <c r="P410" s="182"/>
      <c r="Q410" s="182"/>
      <c r="R410" s="182"/>
      <c r="S410" s="182"/>
      <c r="T410" s="183"/>
      <c r="AT410" s="177" t="s">
        <v>179</v>
      </c>
      <c r="AU410" s="177" t="s">
        <v>84</v>
      </c>
      <c r="AV410" s="14" t="s">
        <v>84</v>
      </c>
      <c r="AW410" s="14" t="s">
        <v>31</v>
      </c>
      <c r="AX410" s="14" t="s">
        <v>82</v>
      </c>
      <c r="AY410" s="177" t="s">
        <v>168</v>
      </c>
    </row>
    <row r="411" spans="1:65" s="2" customFormat="1" ht="37.9" customHeight="1">
      <c r="A411" s="33"/>
      <c r="B411" s="149"/>
      <c r="C411" s="150" t="s">
        <v>618</v>
      </c>
      <c r="D411" s="150" t="s">
        <v>170</v>
      </c>
      <c r="E411" s="151" t="s">
        <v>1153</v>
      </c>
      <c r="F411" s="152" t="s">
        <v>1543</v>
      </c>
      <c r="G411" s="153" t="s">
        <v>488</v>
      </c>
      <c r="H411" s="154">
        <v>1.159</v>
      </c>
      <c r="I411" s="155"/>
      <c r="J411" s="156">
        <f>ROUND(I411*H411,2)</f>
        <v>0</v>
      </c>
      <c r="K411" s="152" t="s">
        <v>187</v>
      </c>
      <c r="L411" s="34"/>
      <c r="M411" s="157" t="s">
        <v>1</v>
      </c>
      <c r="N411" s="158" t="s">
        <v>40</v>
      </c>
      <c r="O411" s="59"/>
      <c r="P411" s="159">
        <f>O411*H411</f>
        <v>0</v>
      </c>
      <c r="Q411" s="159">
        <v>0</v>
      </c>
      <c r="R411" s="159">
        <f>Q411*H411</f>
        <v>0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108</v>
      </c>
      <c r="AT411" s="161" t="s">
        <v>170</v>
      </c>
      <c r="AU411" s="161" t="s">
        <v>84</v>
      </c>
      <c r="AY411" s="18" t="s">
        <v>168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82</v>
      </c>
      <c r="BK411" s="162">
        <f>ROUND(I411*H411,2)</f>
        <v>0</v>
      </c>
      <c r="BL411" s="18" t="s">
        <v>108</v>
      </c>
      <c r="BM411" s="161" t="s">
        <v>2831</v>
      </c>
    </row>
    <row r="412" spans="1:65" s="2" customFormat="1" ht="29.25">
      <c r="A412" s="33"/>
      <c r="B412" s="34"/>
      <c r="C412" s="33"/>
      <c r="D412" s="163" t="s">
        <v>175</v>
      </c>
      <c r="E412" s="33"/>
      <c r="F412" s="164" t="s">
        <v>1156</v>
      </c>
      <c r="G412" s="33"/>
      <c r="H412" s="33"/>
      <c r="I412" s="165"/>
      <c r="J412" s="33"/>
      <c r="K412" s="33"/>
      <c r="L412" s="34"/>
      <c r="M412" s="166"/>
      <c r="N412" s="167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175</v>
      </c>
      <c r="AU412" s="18" t="s">
        <v>84</v>
      </c>
    </row>
    <row r="413" spans="1:65" s="14" customFormat="1" ht="22.5">
      <c r="B413" s="176"/>
      <c r="D413" s="163" t="s">
        <v>179</v>
      </c>
      <c r="E413" s="177" t="s">
        <v>1</v>
      </c>
      <c r="F413" s="178" t="s">
        <v>2832</v>
      </c>
      <c r="H413" s="179">
        <v>1.159</v>
      </c>
      <c r="I413" s="180"/>
      <c r="L413" s="176"/>
      <c r="M413" s="181"/>
      <c r="N413" s="182"/>
      <c r="O413" s="182"/>
      <c r="P413" s="182"/>
      <c r="Q413" s="182"/>
      <c r="R413" s="182"/>
      <c r="S413" s="182"/>
      <c r="T413" s="183"/>
      <c r="AT413" s="177" t="s">
        <v>179</v>
      </c>
      <c r="AU413" s="177" t="s">
        <v>84</v>
      </c>
      <c r="AV413" s="14" t="s">
        <v>84</v>
      </c>
      <c r="AW413" s="14" t="s">
        <v>31</v>
      </c>
      <c r="AX413" s="14" t="s">
        <v>82</v>
      </c>
      <c r="AY413" s="177" t="s">
        <v>168</v>
      </c>
    </row>
    <row r="414" spans="1:65" s="2" customFormat="1" ht="44.25" customHeight="1">
      <c r="A414" s="33"/>
      <c r="B414" s="149"/>
      <c r="C414" s="150" t="s">
        <v>623</v>
      </c>
      <c r="D414" s="150" t="s">
        <v>170</v>
      </c>
      <c r="E414" s="151" t="s">
        <v>1159</v>
      </c>
      <c r="F414" s="152" t="s">
        <v>1160</v>
      </c>
      <c r="G414" s="153" t="s">
        <v>488</v>
      </c>
      <c r="H414" s="154">
        <v>11.406000000000001</v>
      </c>
      <c r="I414" s="155"/>
      <c r="J414" s="156">
        <f>ROUND(I414*H414,2)</f>
        <v>0</v>
      </c>
      <c r="K414" s="152" t="s">
        <v>187</v>
      </c>
      <c r="L414" s="34"/>
      <c r="M414" s="157" t="s">
        <v>1</v>
      </c>
      <c r="N414" s="158" t="s">
        <v>40</v>
      </c>
      <c r="O414" s="59"/>
      <c r="P414" s="159">
        <f>O414*H414</f>
        <v>0</v>
      </c>
      <c r="Q414" s="159">
        <v>0</v>
      </c>
      <c r="R414" s="159">
        <f>Q414*H414</f>
        <v>0</v>
      </c>
      <c r="S414" s="159">
        <v>0</v>
      </c>
      <c r="T414" s="160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1" t="s">
        <v>108</v>
      </c>
      <c r="AT414" s="161" t="s">
        <v>170</v>
      </c>
      <c r="AU414" s="161" t="s">
        <v>84</v>
      </c>
      <c r="AY414" s="18" t="s">
        <v>168</v>
      </c>
      <c r="BE414" s="162">
        <f>IF(N414="základní",J414,0)</f>
        <v>0</v>
      </c>
      <c r="BF414" s="162">
        <f>IF(N414="snížená",J414,0)</f>
        <v>0</v>
      </c>
      <c r="BG414" s="162">
        <f>IF(N414="zákl. přenesená",J414,0)</f>
        <v>0</v>
      </c>
      <c r="BH414" s="162">
        <f>IF(N414="sníž. přenesená",J414,0)</f>
        <v>0</v>
      </c>
      <c r="BI414" s="162">
        <f>IF(N414="nulová",J414,0)</f>
        <v>0</v>
      </c>
      <c r="BJ414" s="18" t="s">
        <v>82</v>
      </c>
      <c r="BK414" s="162">
        <f>ROUND(I414*H414,2)</f>
        <v>0</v>
      </c>
      <c r="BL414" s="18" t="s">
        <v>108</v>
      </c>
      <c r="BM414" s="161" t="s">
        <v>2833</v>
      </c>
    </row>
    <row r="415" spans="1:65" s="2" customFormat="1" ht="29.25">
      <c r="A415" s="33"/>
      <c r="B415" s="34"/>
      <c r="C415" s="33"/>
      <c r="D415" s="163" t="s">
        <v>175</v>
      </c>
      <c r="E415" s="33"/>
      <c r="F415" s="164" t="s">
        <v>1162</v>
      </c>
      <c r="G415" s="33"/>
      <c r="H415" s="33"/>
      <c r="I415" s="165"/>
      <c r="J415" s="33"/>
      <c r="K415" s="33"/>
      <c r="L415" s="34"/>
      <c r="M415" s="166"/>
      <c r="N415" s="167"/>
      <c r="O415" s="59"/>
      <c r="P415" s="59"/>
      <c r="Q415" s="59"/>
      <c r="R415" s="59"/>
      <c r="S415" s="59"/>
      <c r="T415" s="60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T415" s="18" t="s">
        <v>175</v>
      </c>
      <c r="AU415" s="18" t="s">
        <v>84</v>
      </c>
    </row>
    <row r="416" spans="1:65" s="14" customFormat="1">
      <c r="B416" s="176"/>
      <c r="D416" s="163" t="s">
        <v>179</v>
      </c>
      <c r="E416" s="177" t="s">
        <v>1</v>
      </c>
      <c r="F416" s="178" t="s">
        <v>2817</v>
      </c>
      <c r="H416" s="179">
        <v>8.2810000000000006</v>
      </c>
      <c r="I416" s="180"/>
      <c r="L416" s="176"/>
      <c r="M416" s="181"/>
      <c r="N416" s="182"/>
      <c r="O416" s="182"/>
      <c r="P416" s="182"/>
      <c r="Q416" s="182"/>
      <c r="R416" s="182"/>
      <c r="S416" s="182"/>
      <c r="T416" s="183"/>
      <c r="AT416" s="177" t="s">
        <v>179</v>
      </c>
      <c r="AU416" s="177" t="s">
        <v>84</v>
      </c>
      <c r="AV416" s="14" t="s">
        <v>84</v>
      </c>
      <c r="AW416" s="14" t="s">
        <v>31</v>
      </c>
      <c r="AX416" s="14" t="s">
        <v>75</v>
      </c>
      <c r="AY416" s="177" t="s">
        <v>168</v>
      </c>
    </row>
    <row r="417" spans="1:65" s="14" customFormat="1">
      <c r="B417" s="176"/>
      <c r="D417" s="163" t="s">
        <v>179</v>
      </c>
      <c r="E417" s="177" t="s">
        <v>1</v>
      </c>
      <c r="F417" s="178" t="s">
        <v>2818</v>
      </c>
      <c r="H417" s="179">
        <v>3.125</v>
      </c>
      <c r="I417" s="180"/>
      <c r="L417" s="176"/>
      <c r="M417" s="181"/>
      <c r="N417" s="182"/>
      <c r="O417" s="182"/>
      <c r="P417" s="182"/>
      <c r="Q417" s="182"/>
      <c r="R417" s="182"/>
      <c r="S417" s="182"/>
      <c r="T417" s="183"/>
      <c r="AT417" s="177" t="s">
        <v>179</v>
      </c>
      <c r="AU417" s="177" t="s">
        <v>84</v>
      </c>
      <c r="AV417" s="14" t="s">
        <v>84</v>
      </c>
      <c r="AW417" s="14" t="s">
        <v>31</v>
      </c>
      <c r="AX417" s="14" t="s">
        <v>75</v>
      </c>
      <c r="AY417" s="177" t="s">
        <v>168</v>
      </c>
    </row>
    <row r="418" spans="1:65" s="15" customFormat="1">
      <c r="B418" s="184"/>
      <c r="D418" s="163" t="s">
        <v>179</v>
      </c>
      <c r="E418" s="185" t="s">
        <v>1</v>
      </c>
      <c r="F418" s="186" t="s">
        <v>184</v>
      </c>
      <c r="H418" s="187">
        <v>11.406000000000001</v>
      </c>
      <c r="I418" s="188"/>
      <c r="L418" s="184"/>
      <c r="M418" s="189"/>
      <c r="N418" s="190"/>
      <c r="O418" s="190"/>
      <c r="P418" s="190"/>
      <c r="Q418" s="190"/>
      <c r="R418" s="190"/>
      <c r="S418" s="190"/>
      <c r="T418" s="191"/>
      <c r="AT418" s="185" t="s">
        <v>179</v>
      </c>
      <c r="AU418" s="185" t="s">
        <v>84</v>
      </c>
      <c r="AV418" s="15" t="s">
        <v>108</v>
      </c>
      <c r="AW418" s="15" t="s">
        <v>31</v>
      </c>
      <c r="AX418" s="15" t="s">
        <v>82</v>
      </c>
      <c r="AY418" s="185" t="s">
        <v>168</v>
      </c>
    </row>
    <row r="419" spans="1:65" s="2" customFormat="1" ht="44.25" customHeight="1">
      <c r="A419" s="33"/>
      <c r="B419" s="149"/>
      <c r="C419" s="150" t="s">
        <v>631</v>
      </c>
      <c r="D419" s="150" t="s">
        <v>170</v>
      </c>
      <c r="E419" s="151" t="s">
        <v>1169</v>
      </c>
      <c r="F419" s="152" t="s">
        <v>490</v>
      </c>
      <c r="G419" s="153" t="s">
        <v>488</v>
      </c>
      <c r="H419" s="154">
        <v>6.9480000000000004</v>
      </c>
      <c r="I419" s="155"/>
      <c r="J419" s="156">
        <f>ROUND(I419*H419,2)</f>
        <v>0</v>
      </c>
      <c r="K419" s="152" t="s">
        <v>187</v>
      </c>
      <c r="L419" s="34"/>
      <c r="M419" s="157" t="s">
        <v>1</v>
      </c>
      <c r="N419" s="158" t="s">
        <v>40</v>
      </c>
      <c r="O419" s="59"/>
      <c r="P419" s="159">
        <f>O419*H419</f>
        <v>0</v>
      </c>
      <c r="Q419" s="159">
        <v>0</v>
      </c>
      <c r="R419" s="159">
        <f>Q419*H419</f>
        <v>0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108</v>
      </c>
      <c r="AT419" s="161" t="s">
        <v>170</v>
      </c>
      <c r="AU419" s="161" t="s">
        <v>84</v>
      </c>
      <c r="AY419" s="18" t="s">
        <v>168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82</v>
      </c>
      <c r="BK419" s="162">
        <f>ROUND(I419*H419,2)</f>
        <v>0</v>
      </c>
      <c r="BL419" s="18" t="s">
        <v>108</v>
      </c>
      <c r="BM419" s="161" t="s">
        <v>2834</v>
      </c>
    </row>
    <row r="420" spans="1:65" s="2" customFormat="1" ht="29.25">
      <c r="A420" s="33"/>
      <c r="B420" s="34"/>
      <c r="C420" s="33"/>
      <c r="D420" s="163" t="s">
        <v>175</v>
      </c>
      <c r="E420" s="33"/>
      <c r="F420" s="164" t="s">
        <v>490</v>
      </c>
      <c r="G420" s="33"/>
      <c r="H420" s="33"/>
      <c r="I420" s="165"/>
      <c r="J420" s="33"/>
      <c r="K420" s="33"/>
      <c r="L420" s="34"/>
      <c r="M420" s="166"/>
      <c r="N420" s="167"/>
      <c r="O420" s="59"/>
      <c r="P420" s="59"/>
      <c r="Q420" s="59"/>
      <c r="R420" s="59"/>
      <c r="S420" s="59"/>
      <c r="T420" s="60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175</v>
      </c>
      <c r="AU420" s="18" t="s">
        <v>84</v>
      </c>
    </row>
    <row r="421" spans="1:65" s="14" customFormat="1">
      <c r="B421" s="176"/>
      <c r="D421" s="163" t="s">
        <v>179</v>
      </c>
      <c r="E421" s="177" t="s">
        <v>1</v>
      </c>
      <c r="F421" s="178" t="s">
        <v>2835</v>
      </c>
      <c r="H421" s="179">
        <v>2.3109999999999999</v>
      </c>
      <c r="I421" s="180"/>
      <c r="L421" s="176"/>
      <c r="M421" s="181"/>
      <c r="N421" s="182"/>
      <c r="O421" s="182"/>
      <c r="P421" s="182"/>
      <c r="Q421" s="182"/>
      <c r="R421" s="182"/>
      <c r="S421" s="182"/>
      <c r="T421" s="183"/>
      <c r="AT421" s="177" t="s">
        <v>179</v>
      </c>
      <c r="AU421" s="177" t="s">
        <v>84</v>
      </c>
      <c r="AV421" s="14" t="s">
        <v>84</v>
      </c>
      <c r="AW421" s="14" t="s">
        <v>31</v>
      </c>
      <c r="AX421" s="14" t="s">
        <v>75</v>
      </c>
      <c r="AY421" s="177" t="s">
        <v>168</v>
      </c>
    </row>
    <row r="422" spans="1:65" s="14" customFormat="1" ht="22.5">
      <c r="B422" s="176"/>
      <c r="D422" s="163" t="s">
        <v>179</v>
      </c>
      <c r="E422" s="177" t="s">
        <v>1</v>
      </c>
      <c r="F422" s="178" t="s">
        <v>2836</v>
      </c>
      <c r="H422" s="179">
        <v>4.6369999999999996</v>
      </c>
      <c r="I422" s="180"/>
      <c r="L422" s="176"/>
      <c r="M422" s="181"/>
      <c r="N422" s="182"/>
      <c r="O422" s="182"/>
      <c r="P422" s="182"/>
      <c r="Q422" s="182"/>
      <c r="R422" s="182"/>
      <c r="S422" s="182"/>
      <c r="T422" s="183"/>
      <c r="AT422" s="177" t="s">
        <v>179</v>
      </c>
      <c r="AU422" s="177" t="s">
        <v>84</v>
      </c>
      <c r="AV422" s="14" t="s">
        <v>84</v>
      </c>
      <c r="AW422" s="14" t="s">
        <v>31</v>
      </c>
      <c r="AX422" s="14" t="s">
        <v>75</v>
      </c>
      <c r="AY422" s="177" t="s">
        <v>168</v>
      </c>
    </row>
    <row r="423" spans="1:65" s="15" customFormat="1">
      <c r="B423" s="184"/>
      <c r="D423" s="163" t="s">
        <v>179</v>
      </c>
      <c r="E423" s="185" t="s">
        <v>1</v>
      </c>
      <c r="F423" s="186" t="s">
        <v>184</v>
      </c>
      <c r="H423" s="187">
        <v>6.9479999999999995</v>
      </c>
      <c r="I423" s="188"/>
      <c r="L423" s="184"/>
      <c r="M423" s="189"/>
      <c r="N423" s="190"/>
      <c r="O423" s="190"/>
      <c r="P423" s="190"/>
      <c r="Q423" s="190"/>
      <c r="R423" s="190"/>
      <c r="S423" s="190"/>
      <c r="T423" s="191"/>
      <c r="AT423" s="185" t="s">
        <v>179</v>
      </c>
      <c r="AU423" s="185" t="s">
        <v>84</v>
      </c>
      <c r="AV423" s="15" t="s">
        <v>108</v>
      </c>
      <c r="AW423" s="15" t="s">
        <v>31</v>
      </c>
      <c r="AX423" s="15" t="s">
        <v>82</v>
      </c>
      <c r="AY423" s="185" t="s">
        <v>168</v>
      </c>
    </row>
    <row r="424" spans="1:65" s="2" customFormat="1" ht="37.9" customHeight="1">
      <c r="A424" s="33"/>
      <c r="B424" s="149"/>
      <c r="C424" s="150" t="s">
        <v>640</v>
      </c>
      <c r="D424" s="150" t="s">
        <v>170</v>
      </c>
      <c r="E424" s="151" t="s">
        <v>1174</v>
      </c>
      <c r="F424" s="152" t="s">
        <v>1175</v>
      </c>
      <c r="G424" s="153" t="s">
        <v>488</v>
      </c>
      <c r="H424" s="154">
        <v>8.3000000000000004E-2</v>
      </c>
      <c r="I424" s="155"/>
      <c r="J424" s="156">
        <f>ROUND(I424*H424,2)</f>
        <v>0</v>
      </c>
      <c r="K424" s="152" t="s">
        <v>187</v>
      </c>
      <c r="L424" s="34"/>
      <c r="M424" s="157" t="s">
        <v>1</v>
      </c>
      <c r="N424" s="158" t="s">
        <v>40</v>
      </c>
      <c r="O424" s="59"/>
      <c r="P424" s="159">
        <f>O424*H424</f>
        <v>0</v>
      </c>
      <c r="Q424" s="159">
        <v>0</v>
      </c>
      <c r="R424" s="159">
        <f>Q424*H424</f>
        <v>0</v>
      </c>
      <c r="S424" s="159">
        <v>0</v>
      </c>
      <c r="T424" s="160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1" t="s">
        <v>108</v>
      </c>
      <c r="AT424" s="161" t="s">
        <v>170</v>
      </c>
      <c r="AU424" s="161" t="s">
        <v>84</v>
      </c>
      <c r="AY424" s="18" t="s">
        <v>168</v>
      </c>
      <c r="BE424" s="162">
        <f>IF(N424="základní",J424,0)</f>
        <v>0</v>
      </c>
      <c r="BF424" s="162">
        <f>IF(N424="snížená",J424,0)</f>
        <v>0</v>
      </c>
      <c r="BG424" s="162">
        <f>IF(N424="zákl. přenesená",J424,0)</f>
        <v>0</v>
      </c>
      <c r="BH424" s="162">
        <f>IF(N424="sníž. přenesená",J424,0)</f>
        <v>0</v>
      </c>
      <c r="BI424" s="162">
        <f>IF(N424="nulová",J424,0)</f>
        <v>0</v>
      </c>
      <c r="BJ424" s="18" t="s">
        <v>82</v>
      </c>
      <c r="BK424" s="162">
        <f>ROUND(I424*H424,2)</f>
        <v>0</v>
      </c>
      <c r="BL424" s="18" t="s">
        <v>108</v>
      </c>
      <c r="BM424" s="161" t="s">
        <v>2837</v>
      </c>
    </row>
    <row r="425" spans="1:65" s="2" customFormat="1" ht="29.25">
      <c r="A425" s="33"/>
      <c r="B425" s="34"/>
      <c r="C425" s="33"/>
      <c r="D425" s="163" t="s">
        <v>175</v>
      </c>
      <c r="E425" s="33"/>
      <c r="F425" s="164" t="s">
        <v>1177</v>
      </c>
      <c r="G425" s="33"/>
      <c r="H425" s="33"/>
      <c r="I425" s="165"/>
      <c r="J425" s="33"/>
      <c r="K425" s="33"/>
      <c r="L425" s="34"/>
      <c r="M425" s="166"/>
      <c r="N425" s="167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8" t="s">
        <v>175</v>
      </c>
      <c r="AU425" s="18" t="s">
        <v>84</v>
      </c>
    </row>
    <row r="426" spans="1:65" s="14" customFormat="1">
      <c r="B426" s="176"/>
      <c r="D426" s="163" t="s">
        <v>179</v>
      </c>
      <c r="E426" s="177" t="s">
        <v>1</v>
      </c>
      <c r="F426" s="178" t="s">
        <v>2826</v>
      </c>
      <c r="H426" s="179">
        <v>8.3000000000000004E-2</v>
      </c>
      <c r="I426" s="180"/>
      <c r="L426" s="176"/>
      <c r="M426" s="181"/>
      <c r="N426" s="182"/>
      <c r="O426" s="182"/>
      <c r="P426" s="182"/>
      <c r="Q426" s="182"/>
      <c r="R426" s="182"/>
      <c r="S426" s="182"/>
      <c r="T426" s="183"/>
      <c r="AT426" s="177" t="s">
        <v>179</v>
      </c>
      <c r="AU426" s="177" t="s">
        <v>84</v>
      </c>
      <c r="AV426" s="14" t="s">
        <v>84</v>
      </c>
      <c r="AW426" s="14" t="s">
        <v>31</v>
      </c>
      <c r="AX426" s="14" t="s">
        <v>82</v>
      </c>
      <c r="AY426" s="177" t="s">
        <v>168</v>
      </c>
    </row>
    <row r="427" spans="1:65" s="12" customFormat="1" ht="22.9" customHeight="1">
      <c r="B427" s="136"/>
      <c r="D427" s="137" t="s">
        <v>74</v>
      </c>
      <c r="E427" s="147" t="s">
        <v>1178</v>
      </c>
      <c r="F427" s="147" t="s">
        <v>1179</v>
      </c>
      <c r="I427" s="139"/>
      <c r="J427" s="148">
        <f>BK427</f>
        <v>0</v>
      </c>
      <c r="L427" s="136"/>
      <c r="M427" s="141"/>
      <c r="N427" s="142"/>
      <c r="O427" s="142"/>
      <c r="P427" s="143">
        <f>SUM(P428:P429)</f>
        <v>0</v>
      </c>
      <c r="Q427" s="142"/>
      <c r="R427" s="143">
        <f>SUM(R428:R429)</f>
        <v>0</v>
      </c>
      <c r="S427" s="142"/>
      <c r="T427" s="144">
        <f>SUM(T428:T429)</f>
        <v>0</v>
      </c>
      <c r="AR427" s="137" t="s">
        <v>82</v>
      </c>
      <c r="AT427" s="145" t="s">
        <v>74</v>
      </c>
      <c r="AU427" s="145" t="s">
        <v>82</v>
      </c>
      <c r="AY427" s="137" t="s">
        <v>168</v>
      </c>
      <c r="BK427" s="146">
        <f>SUM(BK428:BK429)</f>
        <v>0</v>
      </c>
    </row>
    <row r="428" spans="1:65" s="2" customFormat="1" ht="24.2" customHeight="1">
      <c r="A428" s="33"/>
      <c r="B428" s="149"/>
      <c r="C428" s="150" t="s">
        <v>651</v>
      </c>
      <c r="D428" s="150" t="s">
        <v>170</v>
      </c>
      <c r="E428" s="151" t="s">
        <v>1181</v>
      </c>
      <c r="F428" s="152" t="s">
        <v>1182</v>
      </c>
      <c r="G428" s="153" t="s">
        <v>488</v>
      </c>
      <c r="H428" s="154">
        <v>92.622</v>
      </c>
      <c r="I428" s="155"/>
      <c r="J428" s="156">
        <f>ROUND(I428*H428,2)</f>
        <v>0</v>
      </c>
      <c r="K428" s="152" t="s">
        <v>187</v>
      </c>
      <c r="L428" s="34"/>
      <c r="M428" s="157" t="s">
        <v>1</v>
      </c>
      <c r="N428" s="158" t="s">
        <v>40</v>
      </c>
      <c r="O428" s="59"/>
      <c r="P428" s="159">
        <f>O428*H428</f>
        <v>0</v>
      </c>
      <c r="Q428" s="159">
        <v>0</v>
      </c>
      <c r="R428" s="159">
        <f>Q428*H428</f>
        <v>0</v>
      </c>
      <c r="S428" s="159">
        <v>0</v>
      </c>
      <c r="T428" s="160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1" t="s">
        <v>108</v>
      </c>
      <c r="AT428" s="161" t="s">
        <v>170</v>
      </c>
      <c r="AU428" s="161" t="s">
        <v>84</v>
      </c>
      <c r="AY428" s="18" t="s">
        <v>168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8" t="s">
        <v>82</v>
      </c>
      <c r="BK428" s="162">
        <f>ROUND(I428*H428,2)</f>
        <v>0</v>
      </c>
      <c r="BL428" s="18" t="s">
        <v>108</v>
      </c>
      <c r="BM428" s="161" t="s">
        <v>2838</v>
      </c>
    </row>
    <row r="429" spans="1:65" s="2" customFormat="1" ht="29.25">
      <c r="A429" s="33"/>
      <c r="B429" s="34"/>
      <c r="C429" s="33"/>
      <c r="D429" s="163" t="s">
        <v>175</v>
      </c>
      <c r="E429" s="33"/>
      <c r="F429" s="164" t="s">
        <v>1184</v>
      </c>
      <c r="G429" s="33"/>
      <c r="H429" s="33"/>
      <c r="I429" s="165"/>
      <c r="J429" s="33"/>
      <c r="K429" s="33"/>
      <c r="L429" s="34"/>
      <c r="M429" s="213"/>
      <c r="N429" s="214"/>
      <c r="O429" s="215"/>
      <c r="P429" s="215"/>
      <c r="Q429" s="215"/>
      <c r="R429" s="215"/>
      <c r="S429" s="215"/>
      <c r="T429" s="216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175</v>
      </c>
      <c r="AU429" s="18" t="s">
        <v>84</v>
      </c>
    </row>
    <row r="430" spans="1:65" s="2" customFormat="1" ht="6.95" customHeight="1">
      <c r="A430" s="33"/>
      <c r="B430" s="48"/>
      <c r="C430" s="49"/>
      <c r="D430" s="49"/>
      <c r="E430" s="49"/>
      <c r="F430" s="49"/>
      <c r="G430" s="49"/>
      <c r="H430" s="49"/>
      <c r="I430" s="49"/>
      <c r="J430" s="49"/>
      <c r="K430" s="49"/>
      <c r="L430" s="34"/>
      <c r="M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</row>
  </sheetData>
  <autoFilter ref="C132:K429" xr:uid="{00000000-0009-0000-0000-000008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001 - SO 01 Kanalizace</vt:lpstr>
      <vt:lpstr>002 - SO 02 Kanalizační p...</vt:lpstr>
      <vt:lpstr>003 - SO 03 Vodovod</vt:lpstr>
      <vt:lpstr>004 - SO 04 Vodovodní pří...</vt:lpstr>
      <vt:lpstr>00001 - SO 05.1a Vozovky ...</vt:lpstr>
      <vt:lpstr>00002 - SO 05.1b Vozovky ...</vt:lpstr>
      <vt:lpstr>0002 - SO 05.2 Chodníky</vt:lpstr>
      <vt:lpstr>0003 - SO 05.3.1 Obnova s...</vt:lpstr>
      <vt:lpstr>0004 - SO 05.3.2 Doplnění...</vt:lpstr>
      <vt:lpstr>0005 - SO 05.4 Obnova dop...</vt:lpstr>
      <vt:lpstr>0006 - SO 05.5 Obnova nez...</vt:lpstr>
      <vt:lpstr>006 - Ostatní a vedlejší ...</vt:lpstr>
      <vt:lpstr>'00001 - SO 05.1a Vozovky ...'!Názvy_tisku</vt:lpstr>
      <vt:lpstr>'00002 - SO 05.1b Vozovky ...'!Názvy_tisku</vt:lpstr>
      <vt:lpstr>'0002 - SO 05.2 Chodníky'!Názvy_tisku</vt:lpstr>
      <vt:lpstr>'0003 - SO 05.3.1 Obnova s...'!Názvy_tisku</vt:lpstr>
      <vt:lpstr>'0004 - SO 05.3.2 Doplnění...'!Názvy_tisku</vt:lpstr>
      <vt:lpstr>'0005 - SO 05.4 Obnova dop...'!Názvy_tisku</vt:lpstr>
      <vt:lpstr>'0006 - SO 05.5 Obnova nez...'!Názvy_tisku</vt:lpstr>
      <vt:lpstr>'001 - SO 01 Kanalizace'!Názvy_tisku</vt:lpstr>
      <vt:lpstr>'002 - SO 02 Kanalizační p...'!Názvy_tisku</vt:lpstr>
      <vt:lpstr>'003 - SO 03 Vodovod'!Názvy_tisku</vt:lpstr>
      <vt:lpstr>'004 - SO 04 Vodovodní pří...'!Názvy_tisku</vt:lpstr>
      <vt:lpstr>'006 - Ostatní a vedlejší ...'!Názvy_tisku</vt:lpstr>
      <vt:lpstr>'Rekapitulace stavby'!Názvy_tisku</vt:lpstr>
      <vt:lpstr>'00001 - SO 05.1a Vozovky ...'!Oblast_tisku</vt:lpstr>
      <vt:lpstr>'00002 - SO 05.1b Vozovky ...'!Oblast_tisku</vt:lpstr>
      <vt:lpstr>'0002 - SO 05.2 Chodníky'!Oblast_tisku</vt:lpstr>
      <vt:lpstr>'0003 - SO 05.3.1 Obnova s...'!Oblast_tisku</vt:lpstr>
      <vt:lpstr>'0004 - SO 05.3.2 Doplnění...'!Oblast_tisku</vt:lpstr>
      <vt:lpstr>'0005 - SO 05.4 Obnova dop...'!Oblast_tisku</vt:lpstr>
      <vt:lpstr>'0006 - SO 05.5 Obnova nez...'!Oblast_tisku</vt:lpstr>
      <vt:lpstr>'001 - SO 01 Kanalizace'!Oblast_tisku</vt:lpstr>
      <vt:lpstr>'002 - SO 02 Kanalizační p...'!Oblast_tisku</vt:lpstr>
      <vt:lpstr>'003 - SO 03 Vodovod'!Oblast_tisku</vt:lpstr>
      <vt:lpstr>'004 - SO 04 Vodovodní pří...'!Oblast_tisku</vt:lpstr>
      <vt:lpstr>'006 - Ostatní a vedlejší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Krumnikl, Radim</dc:creator>
  <cp:lastModifiedBy>Boháč, Daniel</cp:lastModifiedBy>
  <dcterms:created xsi:type="dcterms:W3CDTF">2024-02-28T12:05:33Z</dcterms:created>
  <dcterms:modified xsi:type="dcterms:W3CDTF">2024-03-05T08:05:52Z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2024-03-05T04:44:57Z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48c971c1-666c-49fc-897c-22e4f3129ff1</vt:lpwstr>
  </property>
  <property fmtid="{D5CDD505-2E9C-101B-9397-08002B2CF9AE}" pid="8" name="MSIP_Label_43f08ec5-d6d9-4227-8387-ccbfcb3632c4_ContentBits">
    <vt:lpwstr>0</vt:lpwstr>
  </property>
</Properties>
</file>