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SynologyDrive\2025\01_2025_Dětská skupina + soc.bydlení_Kostomlátky\VV\"/>
    </mc:Choice>
  </mc:AlternateContent>
  <xr:revisionPtr revIDLastSave="0" documentId="13_ncr:1_{A4086A81-06E3-434E-A363-8A777CEFB3D9}" xr6:coauthVersionLast="47" xr6:coauthVersionMax="47" xr10:uidLastSave="{00000000-0000-0000-0000-000000000000}"/>
  <bookViews>
    <workbookView xWindow="-108" yWindow="-108" windowWidth="30936" windowHeight="16896" xr2:uid="{EF2BFAD6-73BA-4B15-AE34-B69F2B01B394}"/>
  </bookViews>
  <sheets>
    <sheet name="Sociální by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55" i="1"/>
  <c r="G56" i="1"/>
  <c r="G67" i="1"/>
  <c r="G68" i="1"/>
  <c r="G66" i="1"/>
  <c r="G65" i="1"/>
  <c r="G64" i="1"/>
  <c r="G17" i="1"/>
  <c r="G63" i="1" l="1"/>
  <c r="G54" i="1"/>
  <c r="D31" i="1"/>
  <c r="G31" i="1" s="1"/>
  <c r="G37" i="1"/>
  <c r="D36" i="1"/>
  <c r="D48" i="1" s="1"/>
  <c r="G48" i="1" s="1"/>
  <c r="G73" i="1"/>
  <c r="G72" i="1"/>
  <c r="G71" i="1"/>
  <c r="D40" i="1"/>
  <c r="G76" i="1"/>
  <c r="G77" i="1"/>
  <c r="D47" i="1"/>
  <c r="G47" i="1" s="1"/>
  <c r="G60" i="1"/>
  <c r="G61" i="1"/>
  <c r="G59" i="1"/>
  <c r="G70" i="1" l="1"/>
  <c r="G58" i="1"/>
  <c r="G75" i="1"/>
  <c r="G51" i="1"/>
  <c r="D52" i="1" l="1"/>
  <c r="G52" i="1" s="1"/>
  <c r="D50" i="1"/>
  <c r="G50" i="1" s="1"/>
  <c r="D49" i="1"/>
  <c r="G49" i="1" s="1"/>
  <c r="G43" i="1"/>
  <c r="D32" i="1"/>
  <c r="G32" i="1" s="1"/>
  <c r="G40" i="1"/>
  <c r="G39" i="1" s="1"/>
  <c r="G36" i="1"/>
  <c r="D35" i="1"/>
  <c r="D30" i="1"/>
  <c r="G30" i="1" s="1"/>
  <c r="D29" i="1"/>
  <c r="G29" i="1" s="1"/>
  <c r="D26" i="1"/>
  <c r="G26" i="1" s="1"/>
  <c r="D25" i="1"/>
  <c r="G25" i="1" s="1"/>
  <c r="D24" i="1"/>
  <c r="G24" i="1" s="1"/>
  <c r="D21" i="1"/>
  <c r="G21" i="1" s="1"/>
  <c r="D20" i="1"/>
  <c r="G20" i="1" s="1"/>
  <c r="D16" i="1"/>
  <c r="G16" i="1" s="1"/>
  <c r="D12" i="1"/>
  <c r="G12" i="1" s="1"/>
  <c r="D14" i="1"/>
  <c r="G14" i="1" s="1"/>
  <c r="D13" i="1"/>
  <c r="G13" i="1" s="1"/>
  <c r="D11" i="1"/>
  <c r="G11" i="1" s="1"/>
  <c r="D15" i="1"/>
  <c r="G15" i="1" s="1"/>
  <c r="G35" i="1" l="1"/>
  <c r="G34" i="1" s="1"/>
  <c r="D46" i="1"/>
  <c r="G46" i="1" s="1"/>
  <c r="G45" i="1" s="1"/>
  <c r="G28" i="1"/>
  <c r="G19" i="1"/>
  <c r="G42" i="1"/>
  <c r="G23" i="1"/>
  <c r="G10" i="1"/>
  <c r="G9" i="1" l="1"/>
</calcChain>
</file>

<file path=xl/sharedStrings.xml><?xml version="1.0" encoding="utf-8"?>
<sst xmlns="http://schemas.openxmlformats.org/spreadsheetml/2006/main" count="113" uniqueCount="72">
  <si>
    <t>bourací práce</t>
  </si>
  <si>
    <t>zemní práce</t>
  </si>
  <si>
    <t>m3</t>
  </si>
  <si>
    <t>m2</t>
  </si>
  <si>
    <t>vybourání otvorových výplní</t>
  </si>
  <si>
    <t>demontáž konstrukce krovu</t>
  </si>
  <si>
    <t>množství</t>
  </si>
  <si>
    <t>MJ</t>
  </si>
  <si>
    <t>JC</t>
  </si>
  <si>
    <t>CC</t>
  </si>
  <si>
    <t>bm</t>
  </si>
  <si>
    <t>demontáž taškové krytiny</t>
  </si>
  <si>
    <t xml:space="preserve">vybourání vodorovných nosných konstrukcí </t>
  </si>
  <si>
    <t>vybourání obvodových konstrukcí</t>
  </si>
  <si>
    <t>vybourání základových konstrukcí</t>
  </si>
  <si>
    <t>skrývka ornice</t>
  </si>
  <si>
    <t>základové konstrukce</t>
  </si>
  <si>
    <t>nadezdívka základových pasů tl. 300 mm</t>
  </si>
  <si>
    <t>kpl</t>
  </si>
  <si>
    <t>svislé konstrukce</t>
  </si>
  <si>
    <t>vodorovné konstrukce</t>
  </si>
  <si>
    <t>D+M stropní konstrukce z předepjatých betonových panelů tl. 250 mm, šířky 1200 mm</t>
  </si>
  <si>
    <t>D+M obvodového věnce 1.NP+2.NP</t>
  </si>
  <si>
    <t>kompletační konstrukce</t>
  </si>
  <si>
    <t>D+M skladba podlahové konstrukce 2.NP</t>
  </si>
  <si>
    <t>D+M mezikrokevní zateplení štřešního pláště tl. 180 mm</t>
  </si>
  <si>
    <t>D+M skladba střešního pláště</t>
  </si>
  <si>
    <t>D+M střešních oken 1180 x 780</t>
  </si>
  <si>
    <t>ks</t>
  </si>
  <si>
    <t>D+M sdk podhled 2.NP</t>
  </si>
  <si>
    <t>položka</t>
  </si>
  <si>
    <t>ostatní demolice/demontáž doplňkových konstrukcí</t>
  </si>
  <si>
    <t>základové pasy 600 x 500 mm vč. výztuže, obsypu</t>
  </si>
  <si>
    <t>základová deska tl. 200 mm vč. výztuže, podsypu, odvětrání, bednění</t>
  </si>
  <si>
    <t>výkopy pro základové konstrukce vč. přemístění výkopku</t>
  </si>
  <si>
    <t>nosná konstrukce střechy</t>
  </si>
  <si>
    <t>D+M obvodové zdivo tl. 300 mm - 1.NP včetně překladů, založení</t>
  </si>
  <si>
    <t>D+M obvodové zdivo tl. 300 mm - 2.NP včetně překladů, založení</t>
  </si>
  <si>
    <t>D+M výplně otvorů 1.NP, obvodové</t>
  </si>
  <si>
    <t>výplně otvorů</t>
  </si>
  <si>
    <t>ZTI - komplet vč. zařizovacích předmětů</t>
  </si>
  <si>
    <t>VZT - komplet</t>
  </si>
  <si>
    <t>EI - komplet</t>
  </si>
  <si>
    <t>TZB 2.NP</t>
  </si>
  <si>
    <t>komunikace pozemní</t>
  </si>
  <si>
    <t>exteriérové úpravy - oplocení, zahradní prvky</t>
  </si>
  <si>
    <t>SO1 - byty</t>
  </si>
  <si>
    <t>SO 02 - exteriérové úpravy</t>
  </si>
  <si>
    <t>D+M nosná konstrukce střechy vč. dřevěných, ocelových, spojivacích prvků</t>
  </si>
  <si>
    <t>D+M výtah a související příslušenství</t>
  </si>
  <si>
    <t>vnější únikové schodiště</t>
  </si>
  <si>
    <t>ostatní konstrukce</t>
  </si>
  <si>
    <t>zasklení pavlače</t>
  </si>
  <si>
    <t>D+M zateplovací souvrství ETICS vč. omítkových profilů, ostění apod. (soklová + fasádní oblast)</t>
  </si>
  <si>
    <t>D+M úprava povrchů vnitřních - omítky, obklady - 2.NP</t>
  </si>
  <si>
    <t>technická místnost - exteriér</t>
  </si>
  <si>
    <t>Sociální byty - KOSTOMLÁTKY - předběžný rozpočet</t>
  </si>
  <si>
    <t>D+M výplně otvorů 2.NP, obvodové</t>
  </si>
  <si>
    <t>D+M dveře vnitřní 2.NP</t>
  </si>
  <si>
    <t>D+M vnitřní nenosné zdivo - 2.NP včetně překladů</t>
  </si>
  <si>
    <t>TZB 1.NP</t>
  </si>
  <si>
    <t>TZB společné</t>
  </si>
  <si>
    <t>ÚT - tepelné čerpadlo, primární rozvody</t>
  </si>
  <si>
    <t>ÚT - podlahové vytápění + otopná tělesa</t>
  </si>
  <si>
    <t>EI - společné</t>
  </si>
  <si>
    <t>ZTI - pouze hl. přívod ukončený kulovým kouhoutem</t>
  </si>
  <si>
    <t>ÚT - pouze odbočka z TČ, určenápro 1 .NP</t>
  </si>
  <si>
    <t>EI - pouze hl. přívod</t>
  </si>
  <si>
    <t xml:space="preserve">Projektová příprava </t>
  </si>
  <si>
    <t>Projektová dokumentace pro povolení záměru</t>
  </si>
  <si>
    <t>Inženýrská činnost - vyjádření dotčených orgánů státní správy, stavebního úřadu</t>
  </si>
  <si>
    <t xml:space="preserve">Realizační dokumentace stavby (včetně dílenské dokumentace)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</si>
</sst>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" fillId="0" borderId="4" xfId="0" applyFont="1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left"/>
    </xf>
    <xf numFmtId="164" fontId="1" fillId="0" borderId="6" xfId="0" applyNumberFormat="1" applyFont="1" applyBorder="1" applyAlignment="1">
      <alignment horizontal="left"/>
    </xf>
    <xf numFmtId="0" fontId="0" fillId="0" borderId="4" xfId="0" applyBorder="1"/>
    <xf numFmtId="164" fontId="0" fillId="0" borderId="6" xfId="0" applyNumberFormat="1" applyBorder="1" applyAlignment="1">
      <alignment horizontal="left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left"/>
    </xf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1" fillId="0" borderId="13" xfId="0" applyFont="1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left"/>
    </xf>
    <xf numFmtId="164" fontId="1" fillId="0" borderId="15" xfId="0" applyNumberFormat="1" applyFont="1" applyBorder="1" applyAlignment="1">
      <alignment horizontal="left"/>
    </xf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164" fontId="4" fillId="0" borderId="17" xfId="0" applyNumberFormat="1" applyFont="1" applyBorder="1" applyAlignment="1">
      <alignment horizontal="left"/>
    </xf>
    <xf numFmtId="164" fontId="4" fillId="0" borderId="18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4" xfId="0" applyFill="1" applyBorder="1"/>
    <xf numFmtId="2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0" fillId="0" borderId="5" xfId="0" applyNumberFormat="1" applyFill="1" applyBorder="1" applyAlignment="1">
      <alignment horizontal="left"/>
    </xf>
    <xf numFmtId="164" fontId="0" fillId="0" borderId="6" xfId="0" applyNumberFormat="1" applyFill="1" applyBorder="1" applyAlignment="1">
      <alignment horizontal="left"/>
    </xf>
    <xf numFmtId="0" fontId="0" fillId="0" borderId="1" xfId="0" applyBorder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F7E1-9B39-40FF-8657-9C8D37630950}">
  <dimension ref="C1:G78"/>
  <sheetViews>
    <sheetView tabSelected="1" zoomScaleNormal="100" workbookViewId="0">
      <selection activeCell="G76" sqref="G76"/>
    </sheetView>
  </sheetViews>
  <sheetFormatPr defaultRowHeight="14.4" x14ac:dyDescent="0.3"/>
  <cols>
    <col min="3" max="3" width="84.21875" customWidth="1"/>
    <col min="4" max="5" width="9.21875" style="1"/>
    <col min="6" max="6" width="13.77734375" style="2" bestFit="1" customWidth="1"/>
    <col min="7" max="7" width="22.21875" style="2" customWidth="1"/>
  </cols>
  <sheetData>
    <row r="1" spans="3:7" ht="15" thickBot="1" x14ac:dyDescent="0.35"/>
    <row r="2" spans="3:7" ht="18" x14ac:dyDescent="0.35">
      <c r="C2" s="37" t="s">
        <v>56</v>
      </c>
      <c r="D2" s="38"/>
      <c r="E2" s="38"/>
      <c r="F2" s="38"/>
      <c r="G2" s="39"/>
    </row>
    <row r="3" spans="3:7" ht="16.2" thickBot="1" x14ac:dyDescent="0.35">
      <c r="C3" s="19" t="s">
        <v>30</v>
      </c>
      <c r="D3" s="20" t="s">
        <v>6</v>
      </c>
      <c r="E3" s="20" t="s">
        <v>7</v>
      </c>
      <c r="F3" s="21" t="s">
        <v>8</v>
      </c>
      <c r="G3" s="22" t="s">
        <v>9</v>
      </c>
    </row>
    <row r="4" spans="3:7" ht="18.600000000000001" thickBot="1" x14ac:dyDescent="0.4">
      <c r="C4" s="27" t="s">
        <v>68</v>
      </c>
      <c r="D4" s="34"/>
      <c r="E4" s="28"/>
      <c r="F4" s="29"/>
      <c r="G4" s="30">
        <f>SUM(G5:G7)</f>
        <v>0</v>
      </c>
    </row>
    <row r="5" spans="3:7" x14ac:dyDescent="0.3">
      <c r="C5" s="7" t="s">
        <v>69</v>
      </c>
      <c r="D5" s="31">
        <v>1</v>
      </c>
      <c r="E5" s="4" t="s">
        <v>18</v>
      </c>
      <c r="F5" s="5"/>
      <c r="G5" s="8">
        <f>F5*D5</f>
        <v>0</v>
      </c>
    </row>
    <row r="6" spans="3:7" x14ac:dyDescent="0.3">
      <c r="C6" s="7" t="s">
        <v>70</v>
      </c>
      <c r="D6" s="31">
        <v>1</v>
      </c>
      <c r="E6" s="4" t="s">
        <v>18</v>
      </c>
      <c r="F6" s="5"/>
      <c r="G6" s="8">
        <f>F6*D6</f>
        <v>0</v>
      </c>
    </row>
    <row r="7" spans="3:7" x14ac:dyDescent="0.3">
      <c r="C7" s="7" t="s">
        <v>71</v>
      </c>
      <c r="D7" s="31">
        <v>1</v>
      </c>
      <c r="E7" s="4" t="s">
        <v>18</v>
      </c>
      <c r="F7" s="5"/>
      <c r="G7" s="8">
        <f>F7*D7</f>
        <v>0</v>
      </c>
    </row>
    <row r="8" spans="3:7" ht="15" thickBot="1" x14ac:dyDescent="0.35">
      <c r="C8" s="11"/>
      <c r="D8" s="35"/>
      <c r="E8" s="12"/>
      <c r="F8" s="13"/>
      <c r="G8" s="14"/>
    </row>
    <row r="9" spans="3:7" ht="18.600000000000001" thickBot="1" x14ac:dyDescent="0.4">
      <c r="C9" s="27" t="s">
        <v>46</v>
      </c>
      <c r="D9" s="28"/>
      <c r="E9" s="28"/>
      <c r="F9" s="29"/>
      <c r="G9" s="30">
        <f>G10+G19+G23+G28+G34+G39+G42+G45+G58+G70+G54+G63</f>
        <v>0</v>
      </c>
    </row>
    <row r="10" spans="3:7" x14ac:dyDescent="0.3">
      <c r="C10" s="23" t="s">
        <v>0</v>
      </c>
      <c r="D10" s="24"/>
      <c r="E10" s="24"/>
      <c r="F10" s="25"/>
      <c r="G10" s="26">
        <f>SUM(G11:G17)</f>
        <v>0</v>
      </c>
    </row>
    <row r="11" spans="3:7" x14ac:dyDescent="0.3">
      <c r="C11" s="7" t="s">
        <v>11</v>
      </c>
      <c r="D11" s="31">
        <f>2*6.5*(8.6+2.5)</f>
        <v>144.29999999999998</v>
      </c>
      <c r="E11" s="4" t="s">
        <v>3</v>
      </c>
      <c r="F11" s="5"/>
      <c r="G11" s="8">
        <f t="shared" ref="G11:G16" si="0">F11*D11</f>
        <v>0</v>
      </c>
    </row>
    <row r="12" spans="3:7" x14ac:dyDescent="0.3">
      <c r="C12" s="7" t="s">
        <v>5</v>
      </c>
      <c r="D12" s="31">
        <f>6*2*9+8*5.5+2*8</f>
        <v>168</v>
      </c>
      <c r="E12" s="4" t="s">
        <v>10</v>
      </c>
      <c r="F12" s="5"/>
      <c r="G12" s="8">
        <f t="shared" si="0"/>
        <v>0</v>
      </c>
    </row>
    <row r="13" spans="3:7" x14ac:dyDescent="0.3">
      <c r="C13" s="7" t="s">
        <v>4</v>
      </c>
      <c r="D13" s="31">
        <f>3*4+2*1+0.9*2.2*2</f>
        <v>17.96</v>
      </c>
      <c r="E13" s="4" t="s">
        <v>3</v>
      </c>
      <c r="F13" s="5"/>
      <c r="G13" s="8">
        <f t="shared" si="0"/>
        <v>0</v>
      </c>
    </row>
    <row r="14" spans="3:7" x14ac:dyDescent="0.3">
      <c r="C14" s="7" t="s">
        <v>12</v>
      </c>
      <c r="D14" s="31">
        <f>0.38*66</f>
        <v>25.080000000000002</v>
      </c>
      <c r="E14" s="4" t="s">
        <v>2</v>
      </c>
      <c r="F14" s="5"/>
      <c r="G14" s="8">
        <f t="shared" si="0"/>
        <v>0</v>
      </c>
    </row>
    <row r="15" spans="3:7" x14ac:dyDescent="0.3">
      <c r="C15" s="7" t="s">
        <v>13</v>
      </c>
      <c r="D15" s="31">
        <f>26.24*4.3+25*3*0.17-2*0.17*2-3*4*0.69</f>
        <v>116.62199999999999</v>
      </c>
      <c r="E15" s="4" t="s">
        <v>2</v>
      </c>
      <c r="F15" s="5"/>
      <c r="G15" s="8">
        <f t="shared" si="0"/>
        <v>0</v>
      </c>
    </row>
    <row r="16" spans="3:7" x14ac:dyDescent="0.3">
      <c r="C16" s="7" t="s">
        <v>14</v>
      </c>
      <c r="D16" s="31">
        <f>32.75*1.2</f>
        <v>39.299999999999997</v>
      </c>
      <c r="E16" s="4" t="s">
        <v>2</v>
      </c>
      <c r="F16" s="5"/>
      <c r="G16" s="8">
        <f t="shared" si="0"/>
        <v>0</v>
      </c>
    </row>
    <row r="17" spans="3:7" x14ac:dyDescent="0.3">
      <c r="C17" s="7" t="s">
        <v>31</v>
      </c>
      <c r="D17" s="31">
        <v>1</v>
      </c>
      <c r="E17" s="4" t="s">
        <v>18</v>
      </c>
      <c r="F17" s="5"/>
      <c r="G17" s="8">
        <f>F17*D17</f>
        <v>0</v>
      </c>
    </row>
    <row r="18" spans="3:7" x14ac:dyDescent="0.3">
      <c r="C18" s="7"/>
      <c r="D18" s="31"/>
      <c r="E18" s="4"/>
      <c r="F18" s="5"/>
      <c r="G18" s="8"/>
    </row>
    <row r="19" spans="3:7" x14ac:dyDescent="0.3">
      <c r="C19" s="3" t="s">
        <v>1</v>
      </c>
      <c r="D19" s="32"/>
      <c r="E19" s="9"/>
      <c r="F19" s="10"/>
      <c r="G19" s="6">
        <f>SUM(G20:G21)</f>
        <v>0</v>
      </c>
    </row>
    <row r="20" spans="3:7" x14ac:dyDescent="0.3">
      <c r="C20" s="7" t="s">
        <v>15</v>
      </c>
      <c r="D20" s="31">
        <f>200*0.3</f>
        <v>60</v>
      </c>
      <c r="E20" s="4" t="s">
        <v>2</v>
      </c>
      <c r="F20" s="5"/>
      <c r="G20" s="8">
        <f t="shared" ref="G20:G40" si="1">F20*D20</f>
        <v>0</v>
      </c>
    </row>
    <row r="21" spans="3:7" x14ac:dyDescent="0.3">
      <c r="C21" s="7" t="s">
        <v>34</v>
      </c>
      <c r="D21" s="31">
        <f>88*0.8*1.2-40-0.6*1.2+284*0.6</f>
        <v>214.16000000000003</v>
      </c>
      <c r="E21" s="4" t="s">
        <v>2</v>
      </c>
      <c r="F21" s="5"/>
      <c r="G21" s="8">
        <f t="shared" si="1"/>
        <v>0</v>
      </c>
    </row>
    <row r="22" spans="3:7" x14ac:dyDescent="0.3">
      <c r="C22" s="7"/>
      <c r="D22" s="31"/>
      <c r="E22" s="4"/>
      <c r="F22" s="5"/>
      <c r="G22" s="8"/>
    </row>
    <row r="23" spans="3:7" x14ac:dyDescent="0.3">
      <c r="C23" s="3" t="s">
        <v>16</v>
      </c>
      <c r="D23" s="32"/>
      <c r="E23" s="9"/>
      <c r="F23" s="10"/>
      <c r="G23" s="6">
        <f>SUM(G24:G26)</f>
        <v>0</v>
      </c>
    </row>
    <row r="24" spans="3:7" x14ac:dyDescent="0.3">
      <c r="C24" s="7" t="s">
        <v>32</v>
      </c>
      <c r="D24" s="31">
        <f>69.16*0.6*0.5</f>
        <v>20.747999999999998</v>
      </c>
      <c r="E24" s="4" t="s">
        <v>2</v>
      </c>
      <c r="F24" s="5"/>
      <c r="G24" s="8">
        <f t="shared" si="1"/>
        <v>0</v>
      </c>
    </row>
    <row r="25" spans="3:7" x14ac:dyDescent="0.3">
      <c r="C25" s="7" t="s">
        <v>17</v>
      </c>
      <c r="D25" s="31">
        <f>69.16*0.75</f>
        <v>51.87</v>
      </c>
      <c r="E25" s="4" t="s">
        <v>3</v>
      </c>
      <c r="F25" s="5"/>
      <c r="G25" s="8">
        <f t="shared" si="1"/>
        <v>0</v>
      </c>
    </row>
    <row r="26" spans="3:7" x14ac:dyDescent="0.3">
      <c r="C26" s="7" t="s">
        <v>33</v>
      </c>
      <c r="D26" s="31">
        <f>202*0.2</f>
        <v>40.400000000000006</v>
      </c>
      <c r="E26" s="4" t="s">
        <v>2</v>
      </c>
      <c r="F26" s="5"/>
      <c r="G26" s="8">
        <f t="shared" si="1"/>
        <v>0</v>
      </c>
    </row>
    <row r="27" spans="3:7" x14ac:dyDescent="0.3">
      <c r="C27" s="7"/>
      <c r="D27" s="31"/>
      <c r="E27" s="4"/>
      <c r="F27" s="5"/>
      <c r="G27" s="8"/>
    </row>
    <row r="28" spans="3:7" x14ac:dyDescent="0.3">
      <c r="C28" s="3" t="s">
        <v>19</v>
      </c>
      <c r="D28" s="32"/>
      <c r="E28" s="9"/>
      <c r="F28" s="10"/>
      <c r="G28" s="6">
        <f>SUM(G29:G32)</f>
        <v>0</v>
      </c>
    </row>
    <row r="29" spans="3:7" x14ac:dyDescent="0.3">
      <c r="C29" s="7" t="s">
        <v>36</v>
      </c>
      <c r="D29" s="31">
        <f>66.56*3.25-(1.5*1.25)*15-3*1*2.02</f>
        <v>182.13499999999999</v>
      </c>
      <c r="E29" s="4" t="s">
        <v>3</v>
      </c>
      <c r="F29" s="5"/>
      <c r="G29" s="8">
        <f t="shared" si="1"/>
        <v>0</v>
      </c>
    </row>
    <row r="30" spans="3:7" x14ac:dyDescent="0.3">
      <c r="C30" s="7" t="s">
        <v>37</v>
      </c>
      <c r="D30" s="31">
        <f>1.5*22.14+2*29-2*1.5*1.25+2.5*22.14-4*1.25*1.5-4*0.45*0.75-4*1*2.02</f>
        <v>125.88000000000001</v>
      </c>
      <c r="E30" s="4" t="s">
        <v>3</v>
      </c>
      <c r="F30" s="5"/>
      <c r="G30" s="8">
        <f t="shared" si="1"/>
        <v>0</v>
      </c>
    </row>
    <row r="31" spans="3:7" x14ac:dyDescent="0.3">
      <c r="C31" s="7" t="s">
        <v>59</v>
      </c>
      <c r="D31" s="31">
        <f>3*23+5.2*2.8*4+4*15</f>
        <v>187.24</v>
      </c>
      <c r="E31" s="4" t="s">
        <v>3</v>
      </c>
      <c r="F31" s="5"/>
      <c r="G31" s="8">
        <f>F31*D31</f>
        <v>0</v>
      </c>
    </row>
    <row r="32" spans="3:7" x14ac:dyDescent="0.3">
      <c r="C32" s="7" t="s">
        <v>22</v>
      </c>
      <c r="D32" s="31">
        <f>66.56*0.3*0.25*2</f>
        <v>9.984</v>
      </c>
      <c r="E32" s="4" t="s">
        <v>2</v>
      </c>
      <c r="F32" s="5"/>
      <c r="G32" s="8">
        <f>F32*D32</f>
        <v>0</v>
      </c>
    </row>
    <row r="33" spans="3:7" x14ac:dyDescent="0.3">
      <c r="C33" s="7"/>
      <c r="D33" s="31"/>
      <c r="E33" s="4"/>
      <c r="F33" s="5"/>
      <c r="G33" s="8"/>
    </row>
    <row r="34" spans="3:7" x14ac:dyDescent="0.3">
      <c r="C34" s="3" t="s">
        <v>39</v>
      </c>
      <c r="D34" s="32"/>
      <c r="E34" s="9"/>
      <c r="F34" s="10"/>
      <c r="G34" s="6">
        <f>SUM(G35:G37)</f>
        <v>0</v>
      </c>
    </row>
    <row r="35" spans="3:7" x14ac:dyDescent="0.3">
      <c r="C35" s="7" t="s">
        <v>38</v>
      </c>
      <c r="D35" s="31">
        <f>1.5*1.25*15+3*1*2.02</f>
        <v>34.185000000000002</v>
      </c>
      <c r="E35" s="4" t="s">
        <v>3</v>
      </c>
      <c r="F35" s="5"/>
      <c r="G35" s="8">
        <f>F35*D35</f>
        <v>0</v>
      </c>
    </row>
    <row r="36" spans="3:7" x14ac:dyDescent="0.3">
      <c r="C36" s="7" t="s">
        <v>57</v>
      </c>
      <c r="D36" s="31">
        <f>4*1.25*1.5+4*0.45*0.75+4*1*2.02</f>
        <v>16.93</v>
      </c>
      <c r="E36" s="4" t="s">
        <v>3</v>
      </c>
      <c r="F36" s="5"/>
      <c r="G36" s="8">
        <f>F36*D36</f>
        <v>0</v>
      </c>
    </row>
    <row r="37" spans="3:7" x14ac:dyDescent="0.3">
      <c r="C37" s="7" t="s">
        <v>58</v>
      </c>
      <c r="D37" s="31">
        <v>9</v>
      </c>
      <c r="E37" s="4" t="s">
        <v>28</v>
      </c>
      <c r="F37" s="5"/>
      <c r="G37" s="8">
        <f>F37*D37</f>
        <v>0</v>
      </c>
    </row>
    <row r="38" spans="3:7" x14ac:dyDescent="0.3">
      <c r="C38" s="7"/>
      <c r="D38" s="31"/>
      <c r="E38" s="4"/>
      <c r="F38" s="5"/>
      <c r="G38" s="8"/>
    </row>
    <row r="39" spans="3:7" x14ac:dyDescent="0.3">
      <c r="C39" s="3" t="s">
        <v>20</v>
      </c>
      <c r="D39" s="32"/>
      <c r="E39" s="9"/>
      <c r="F39" s="10"/>
      <c r="G39" s="6">
        <f>SUM(G40)</f>
        <v>0</v>
      </c>
    </row>
    <row r="40" spans="3:7" x14ac:dyDescent="0.3">
      <c r="C40" s="7" t="s">
        <v>21</v>
      </c>
      <c r="D40" s="31">
        <f>10.54*18</f>
        <v>189.71999999999997</v>
      </c>
      <c r="E40" s="4" t="s">
        <v>10</v>
      </c>
      <c r="F40" s="5"/>
      <c r="G40" s="8">
        <f t="shared" si="1"/>
        <v>0</v>
      </c>
    </row>
    <row r="41" spans="3:7" x14ac:dyDescent="0.3">
      <c r="C41" s="7"/>
      <c r="D41" s="31"/>
      <c r="E41" s="4"/>
      <c r="F41" s="5"/>
      <c r="G41" s="8"/>
    </row>
    <row r="42" spans="3:7" x14ac:dyDescent="0.3">
      <c r="C42" s="3" t="s">
        <v>35</v>
      </c>
      <c r="D42" s="32"/>
      <c r="E42" s="9"/>
      <c r="F42" s="10"/>
      <c r="G42" s="6">
        <f>SUM(G43:G43)</f>
        <v>0</v>
      </c>
    </row>
    <row r="43" spans="3:7" x14ac:dyDescent="0.3">
      <c r="C43" s="7" t="s">
        <v>48</v>
      </c>
      <c r="D43" s="31">
        <v>1</v>
      </c>
      <c r="E43" s="4" t="s">
        <v>18</v>
      </c>
      <c r="F43" s="5"/>
      <c r="G43" s="8">
        <f>F43*D43</f>
        <v>0</v>
      </c>
    </row>
    <row r="44" spans="3:7" x14ac:dyDescent="0.3">
      <c r="C44" s="7"/>
      <c r="D44" s="31"/>
      <c r="E44" s="4"/>
      <c r="F44" s="5"/>
      <c r="G44" s="8"/>
    </row>
    <row r="45" spans="3:7" x14ac:dyDescent="0.3">
      <c r="C45" s="3" t="s">
        <v>23</v>
      </c>
      <c r="D45" s="32"/>
      <c r="E45" s="9"/>
      <c r="F45" s="10"/>
      <c r="G45" s="6">
        <f>SUM(G46:G52)</f>
        <v>0</v>
      </c>
    </row>
    <row r="46" spans="3:7" x14ac:dyDescent="0.3">
      <c r="C46" s="7" t="s">
        <v>53</v>
      </c>
      <c r="D46" s="31">
        <f>(6.2+4.8)*24.5+2*59.5-D35-D36</f>
        <v>337.38499999999999</v>
      </c>
      <c r="E46" s="4" t="s">
        <v>3</v>
      </c>
      <c r="F46" s="5"/>
      <c r="G46" s="8">
        <f t="shared" ref="G46:G52" si="2">F46*D46</f>
        <v>0</v>
      </c>
    </row>
    <row r="47" spans="3:7" x14ac:dyDescent="0.3">
      <c r="C47" s="7" t="s">
        <v>24</v>
      </c>
      <c r="D47" s="31">
        <f>4*41.2</f>
        <v>164.8</v>
      </c>
      <c r="E47" s="4" t="s">
        <v>3</v>
      </c>
      <c r="F47" s="5"/>
      <c r="G47" s="8">
        <f t="shared" si="2"/>
        <v>0</v>
      </c>
    </row>
    <row r="48" spans="3:7" x14ac:dyDescent="0.3">
      <c r="C48" s="7" t="s">
        <v>54</v>
      </c>
      <c r="D48" s="36">
        <f>2*4*4*2.6+8*23+2*4*5.8*2.6+2*4*6+4*5*1.5+4*5*2.6-D36</f>
        <v>500.90999999999991</v>
      </c>
      <c r="E48" s="4" t="s">
        <v>3</v>
      </c>
      <c r="F48" s="5"/>
      <c r="G48" s="8">
        <f>F48*D48</f>
        <v>0</v>
      </c>
    </row>
    <row r="49" spans="3:7" x14ac:dyDescent="0.3">
      <c r="C49" s="7" t="s">
        <v>25</v>
      </c>
      <c r="D49" s="31">
        <f>(22.5-(22*0.18))*(6+7)</f>
        <v>241.01999999999998</v>
      </c>
      <c r="E49" s="4" t="s">
        <v>3</v>
      </c>
      <c r="F49" s="5"/>
      <c r="G49" s="8">
        <f t="shared" si="2"/>
        <v>0</v>
      </c>
    </row>
    <row r="50" spans="3:7" x14ac:dyDescent="0.3">
      <c r="C50" s="7" t="s">
        <v>26</v>
      </c>
      <c r="D50" s="31">
        <f>22.5*(6+7)-8*0.78*1.18</f>
        <v>285.13679999999999</v>
      </c>
      <c r="E50" s="4" t="s">
        <v>3</v>
      </c>
      <c r="F50" s="5"/>
      <c r="G50" s="8">
        <f t="shared" si="2"/>
        <v>0</v>
      </c>
    </row>
    <row r="51" spans="3:7" x14ac:dyDescent="0.3">
      <c r="C51" s="7" t="s">
        <v>27</v>
      </c>
      <c r="D51" s="31">
        <v>8</v>
      </c>
      <c r="E51" s="4" t="s">
        <v>28</v>
      </c>
      <c r="F51" s="5"/>
      <c r="G51" s="8">
        <f t="shared" si="2"/>
        <v>0</v>
      </c>
    </row>
    <row r="52" spans="3:7" x14ac:dyDescent="0.3">
      <c r="C52" s="7" t="s">
        <v>29</v>
      </c>
      <c r="D52" s="31">
        <f>8.5*4*5.2</f>
        <v>176.8</v>
      </c>
      <c r="E52" s="4" t="s">
        <v>3</v>
      </c>
      <c r="F52" s="5"/>
      <c r="G52" s="8">
        <f t="shared" si="2"/>
        <v>0</v>
      </c>
    </row>
    <row r="53" spans="3:7" x14ac:dyDescent="0.3">
      <c r="C53" s="7"/>
      <c r="D53" s="31"/>
      <c r="E53" s="4"/>
      <c r="F53" s="5"/>
      <c r="G53" s="8"/>
    </row>
    <row r="54" spans="3:7" x14ac:dyDescent="0.3">
      <c r="C54" s="3" t="s">
        <v>61</v>
      </c>
      <c r="D54" s="31"/>
      <c r="E54" s="4"/>
      <c r="F54" s="5"/>
      <c r="G54" s="6">
        <f>SUM(G55:G56)</f>
        <v>0</v>
      </c>
    </row>
    <row r="55" spans="3:7" x14ac:dyDescent="0.3">
      <c r="C55" s="7" t="s">
        <v>62</v>
      </c>
      <c r="D55" s="31">
        <v>1</v>
      </c>
      <c r="E55" s="4" t="s">
        <v>18</v>
      </c>
      <c r="F55" s="5"/>
      <c r="G55" s="8">
        <f t="shared" ref="G55:G56" si="3">F55*D55</f>
        <v>0</v>
      </c>
    </row>
    <row r="56" spans="3:7" x14ac:dyDescent="0.3">
      <c r="C56" s="7" t="s">
        <v>64</v>
      </c>
      <c r="D56" s="31">
        <v>1</v>
      </c>
      <c r="E56" s="4" t="s">
        <v>18</v>
      </c>
      <c r="F56" s="5"/>
      <c r="G56" s="8">
        <f t="shared" si="3"/>
        <v>0</v>
      </c>
    </row>
    <row r="57" spans="3:7" x14ac:dyDescent="0.3">
      <c r="C57" s="7"/>
      <c r="D57" s="31"/>
      <c r="E57" s="4"/>
      <c r="F57" s="5"/>
      <c r="G57" s="8"/>
    </row>
    <row r="58" spans="3:7" x14ac:dyDescent="0.3">
      <c r="C58" s="3" t="s">
        <v>60</v>
      </c>
      <c r="D58" s="32"/>
      <c r="E58" s="9"/>
      <c r="F58" s="10"/>
      <c r="G58" s="6">
        <f>SUM(G59:G61)</f>
        <v>0</v>
      </c>
    </row>
    <row r="59" spans="3:7" x14ac:dyDescent="0.3">
      <c r="C59" s="40" t="s">
        <v>65</v>
      </c>
      <c r="D59" s="41">
        <v>1</v>
      </c>
      <c r="E59" s="42" t="s">
        <v>18</v>
      </c>
      <c r="F59" s="43"/>
      <c r="G59" s="44">
        <f>F59*D59</f>
        <v>0</v>
      </c>
    </row>
    <row r="60" spans="3:7" x14ac:dyDescent="0.3">
      <c r="C60" s="40" t="s">
        <v>66</v>
      </c>
      <c r="D60" s="41">
        <v>1</v>
      </c>
      <c r="E60" s="42" t="s">
        <v>18</v>
      </c>
      <c r="F60" s="43"/>
      <c r="G60" s="44">
        <f t="shared" ref="G60:G73" si="4">F60*D60</f>
        <v>0</v>
      </c>
    </row>
    <row r="61" spans="3:7" x14ac:dyDescent="0.3">
      <c r="C61" s="40" t="s">
        <v>67</v>
      </c>
      <c r="D61" s="41">
        <v>1</v>
      </c>
      <c r="E61" s="42" t="s">
        <v>18</v>
      </c>
      <c r="F61" s="43"/>
      <c r="G61" s="44">
        <f t="shared" si="4"/>
        <v>0</v>
      </c>
    </row>
    <row r="62" spans="3:7" x14ac:dyDescent="0.3">
      <c r="C62" s="7"/>
      <c r="D62" s="31"/>
      <c r="E62" s="4"/>
      <c r="F62" s="5"/>
      <c r="G62" s="8"/>
    </row>
    <row r="63" spans="3:7" x14ac:dyDescent="0.3">
      <c r="C63" s="3" t="s">
        <v>43</v>
      </c>
      <c r="D63" s="32"/>
      <c r="E63" s="9"/>
      <c r="F63" s="10"/>
      <c r="G63" s="6">
        <f>SUM(G64:G68)</f>
        <v>0</v>
      </c>
    </row>
    <row r="64" spans="3:7" x14ac:dyDescent="0.3">
      <c r="C64" s="7" t="s">
        <v>40</v>
      </c>
      <c r="D64" s="31">
        <v>1</v>
      </c>
      <c r="E64" s="4" t="s">
        <v>18</v>
      </c>
      <c r="F64" s="5"/>
      <c r="G64" s="8">
        <f>F64*D64</f>
        <v>0</v>
      </c>
    </row>
    <row r="65" spans="3:7" x14ac:dyDescent="0.3">
      <c r="C65" s="7" t="s">
        <v>41</v>
      </c>
      <c r="D65" s="31">
        <v>1</v>
      </c>
      <c r="E65" s="4" t="s">
        <v>18</v>
      </c>
      <c r="F65" s="5"/>
      <c r="G65" s="8">
        <f t="shared" ref="G65:G66" si="5">F65*D65</f>
        <v>0</v>
      </c>
    </row>
    <row r="66" spans="3:7" x14ac:dyDescent="0.3">
      <c r="C66" s="7" t="s">
        <v>63</v>
      </c>
      <c r="D66" s="31">
        <v>1</v>
      </c>
      <c r="E66" s="4" t="s">
        <v>18</v>
      </c>
      <c r="F66" s="5"/>
      <c r="G66" s="8">
        <f t="shared" si="5"/>
        <v>0</v>
      </c>
    </row>
    <row r="67" spans="3:7" x14ac:dyDescent="0.3">
      <c r="C67" s="7" t="s">
        <v>42</v>
      </c>
      <c r="D67" s="31">
        <v>1</v>
      </c>
      <c r="E67" s="4" t="s">
        <v>18</v>
      </c>
      <c r="F67" s="5"/>
      <c r="G67" s="8">
        <f>F67*D67</f>
        <v>0</v>
      </c>
    </row>
    <row r="68" spans="3:7" x14ac:dyDescent="0.3">
      <c r="C68" s="7" t="s">
        <v>49</v>
      </c>
      <c r="D68" s="31">
        <v>1</v>
      </c>
      <c r="E68" s="4" t="s">
        <v>18</v>
      </c>
      <c r="F68" s="5"/>
      <c r="G68" s="8">
        <f>F68*D68</f>
        <v>0</v>
      </c>
    </row>
    <row r="69" spans="3:7" x14ac:dyDescent="0.3">
      <c r="C69" s="7"/>
      <c r="D69" s="31"/>
      <c r="E69" s="4"/>
      <c r="F69" s="5"/>
      <c r="G69" s="8"/>
    </row>
    <row r="70" spans="3:7" x14ac:dyDescent="0.3">
      <c r="C70" s="3" t="s">
        <v>51</v>
      </c>
      <c r="D70" s="32"/>
      <c r="E70" s="9"/>
      <c r="F70" s="10"/>
      <c r="G70" s="6">
        <f>SUM(G71:G73)</f>
        <v>0</v>
      </c>
    </row>
    <row r="71" spans="3:7" x14ac:dyDescent="0.3">
      <c r="C71" s="7" t="s">
        <v>50</v>
      </c>
      <c r="D71" s="31">
        <v>1</v>
      </c>
      <c r="E71" s="4" t="s">
        <v>18</v>
      </c>
      <c r="F71" s="5"/>
      <c r="G71" s="8">
        <f t="shared" si="4"/>
        <v>0</v>
      </c>
    </row>
    <row r="72" spans="3:7" x14ac:dyDescent="0.3">
      <c r="C72" s="7" t="s">
        <v>52</v>
      </c>
      <c r="D72" s="31">
        <v>1</v>
      </c>
      <c r="E72" s="4" t="s">
        <v>18</v>
      </c>
      <c r="F72" s="5"/>
      <c r="G72" s="8">
        <f t="shared" si="4"/>
        <v>0</v>
      </c>
    </row>
    <row r="73" spans="3:7" x14ac:dyDescent="0.3">
      <c r="C73" s="7" t="s">
        <v>55</v>
      </c>
      <c r="D73" s="31">
        <v>1</v>
      </c>
      <c r="E73" s="4" t="s">
        <v>18</v>
      </c>
      <c r="F73" s="5"/>
      <c r="G73" s="8">
        <f t="shared" si="4"/>
        <v>0</v>
      </c>
    </row>
    <row r="74" spans="3:7" ht="15" thickBot="1" x14ac:dyDescent="0.35">
      <c r="C74" s="15"/>
      <c r="D74" s="33"/>
      <c r="E74" s="16"/>
      <c r="F74" s="17"/>
      <c r="G74" s="18"/>
    </row>
    <row r="75" spans="3:7" ht="18.600000000000001" thickBot="1" x14ac:dyDescent="0.4">
      <c r="C75" s="27" t="s">
        <v>47</v>
      </c>
      <c r="D75" s="34"/>
      <c r="E75" s="28"/>
      <c r="F75" s="29"/>
      <c r="G75" s="30">
        <f>SUM(G76:G77)</f>
        <v>0</v>
      </c>
    </row>
    <row r="76" spans="3:7" x14ac:dyDescent="0.3">
      <c r="C76" s="45" t="s">
        <v>44</v>
      </c>
      <c r="D76" s="46">
        <v>1</v>
      </c>
      <c r="E76" s="47" t="s">
        <v>18</v>
      </c>
      <c r="F76" s="48"/>
      <c r="G76" s="49">
        <f>F76*D76</f>
        <v>0</v>
      </c>
    </row>
    <row r="77" spans="3:7" x14ac:dyDescent="0.3">
      <c r="C77" s="7" t="s">
        <v>45</v>
      </c>
      <c r="D77" s="31">
        <v>1</v>
      </c>
      <c r="E77" s="4" t="s">
        <v>18</v>
      </c>
      <c r="F77" s="5"/>
      <c r="G77" s="8">
        <f>F77*D77</f>
        <v>0</v>
      </c>
    </row>
    <row r="78" spans="3:7" ht="15" thickBot="1" x14ac:dyDescent="0.35">
      <c r="C78" s="11"/>
      <c r="D78" s="35"/>
      <c r="E78" s="12"/>
      <c r="F78" s="13"/>
      <c r="G78" s="14"/>
    </row>
  </sheetData>
  <mergeCells count="1">
    <mergeCell ref="C2:G2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Sociální byty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Kosina</dc:creator>
  <cp:lastModifiedBy>Matouš Kosina</cp:lastModifiedBy>
  <dcterms:created xsi:type="dcterms:W3CDTF">2025-01-06T07:40:36Z</dcterms:created>
  <dcterms:modified xsi:type="dcterms:W3CDTF">2025-01-10T12:59:44Z</dcterms:modified>
</cp:coreProperties>
</file>