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Jana\Freudl\2025\08 VN Tetřeví\rozpočty\zamknuté\"/>
    </mc:Choice>
  </mc:AlternateContent>
  <bookViews>
    <workbookView xWindow="0" yWindow="0" windowWidth="0" windowHeight="0"/>
  </bookViews>
  <sheets>
    <sheet name="Rekapitulace stavby" sheetId="1" r:id="rId1"/>
    <sheet name="3 - VN Tetřeví" sheetId="2" r:id="rId2"/>
    <sheet name="3b - Vedlejší rozpočtové 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'3 - VN Tetřeví'!$C$124:$K$252</definedName>
    <definedName name="_xlnm.Print_Area" localSheetId="1">'3 - VN Tetřeví'!$C$4:$J$76,'3 - VN Tetřeví'!$C$82:$J$106,'3 - VN Tetřeví'!$C$112:$J$252</definedName>
    <definedName name="_xlnm.Print_Titles" localSheetId="1">'3 - VN Tetřeví'!$124:$124</definedName>
    <definedName name="_xlnm._FilterDatabase" localSheetId="2" hidden="1">'3b - Vedlejší rozpočtové ...'!$C$118:$K$130</definedName>
    <definedName name="_xlnm.Print_Area" localSheetId="2">'3b - Vedlejší rozpočtové ...'!$C$4:$J$76,'3b - Vedlejší rozpočtové ...'!$C$82:$J$100,'3b - Vedlejší rozpočtové ...'!$C$106:$J$130</definedName>
    <definedName name="_xlnm.Print_Titles" localSheetId="2">'3b - Vedlejší rozpočtové ...'!$118:$118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0"/>
  <c r="BH130"/>
  <c r="BG130"/>
  <c r="BF130"/>
  <c r="T130"/>
  <c r="T129"/>
  <c r="R130"/>
  <c r="R129"/>
  <c r="P130"/>
  <c r="P129"/>
  <c r="BI128"/>
  <c r="BH128"/>
  <c r="BG128"/>
  <c r="BF128"/>
  <c r="T128"/>
  <c r="R128"/>
  <c r="P128"/>
  <c r="BI124"/>
  <c r="BH124"/>
  <c r="BG124"/>
  <c r="BF124"/>
  <c r="T124"/>
  <c r="R124"/>
  <c r="P124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89"/>
  <c r="E7"/>
  <c r="E109"/>
  <c i="2" r="J37"/>
  <c r="J36"/>
  <c i="1" r="AY95"/>
  <c i="2" r="J35"/>
  <c i="1" r="AX95"/>
  <c i="2" r="BI252"/>
  <c r="BH252"/>
  <c r="BG252"/>
  <c r="BF252"/>
  <c r="T252"/>
  <c r="T251"/>
  <c r="R252"/>
  <c r="R251"/>
  <c r="P252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" r="L90"/>
  <c r="AM90"/>
  <c r="AM89"/>
  <c r="L89"/>
  <c r="AM87"/>
  <c r="L87"/>
  <c r="L85"/>
  <c r="L84"/>
  <c i="2" r="BK252"/>
  <c r="J245"/>
  <c r="J238"/>
  <c r="J224"/>
  <c r="J217"/>
  <c r="BK211"/>
  <c r="J206"/>
  <c r="BK200"/>
  <c r="BK193"/>
  <c r="BK187"/>
  <c r="BK176"/>
  <c r="BK167"/>
  <c r="BK155"/>
  <c r="J151"/>
  <c r="J148"/>
  <c r="BK142"/>
  <c r="BK132"/>
  <c i="1" r="AS94"/>
  <c i="3" r="J122"/>
  <c r="BK128"/>
  <c i="2" r="J252"/>
  <c r="J243"/>
  <c r="BK233"/>
  <c r="BK222"/>
  <c r="BK213"/>
  <c r="BK206"/>
  <c r="J202"/>
  <c r="J196"/>
  <c r="J191"/>
  <c r="J178"/>
  <c r="BK171"/>
  <c r="J163"/>
  <c r="BK140"/>
  <c r="J128"/>
  <c r="J34"/>
  <c r="J249"/>
  <c r="BK243"/>
  <c r="BK235"/>
  <c r="BK226"/>
  <c r="BK221"/>
  <c r="J213"/>
  <c r="BK204"/>
  <c r="BK198"/>
  <c r="J193"/>
  <c r="J180"/>
  <c r="BK172"/>
  <c r="J167"/>
  <c r="J153"/>
  <c r="J149"/>
  <c r="J146"/>
  <c r="BK131"/>
  <c r="BK128"/>
  <c r="F37"/>
  <c r="J157"/>
  <c r="BK149"/>
  <c r="J147"/>
  <c r="J142"/>
  <c r="J131"/>
  <c r="F36"/>
  <c r="BK249"/>
  <c r="J240"/>
  <c r="J233"/>
  <c r="BK224"/>
  <c r="BK217"/>
  <c r="BK209"/>
  <c r="BK202"/>
  <c r="J198"/>
  <c r="BK180"/>
  <c r="J176"/>
  <c r="BK163"/>
  <c r="J155"/>
  <c r="BK148"/>
  <c r="BK136"/>
  <c r="J130"/>
  <c i="3" r="BK122"/>
  <c r="J128"/>
  <c r="BK124"/>
  <c i="2" r="BK245"/>
  <c r="BK240"/>
  <c r="BK231"/>
  <c r="J222"/>
  <c r="J211"/>
  <c r="J200"/>
  <c r="BK191"/>
  <c r="BK178"/>
  <c r="J171"/>
  <c r="BK153"/>
  <c r="BK146"/>
  <c r="J132"/>
  <c r="J129"/>
  <c r="F34"/>
  <c r="BK247"/>
  <c r="BK238"/>
  <c r="J231"/>
  <c r="J136"/>
  <c r="BK129"/>
  <c i="3" r="BK130"/>
  <c r="J124"/>
  <c r="J130"/>
  <c i="2" r="J247"/>
  <c r="J235"/>
  <c r="J226"/>
  <c r="J221"/>
  <c r="J209"/>
  <c r="J204"/>
  <c r="BK196"/>
  <c r="J187"/>
  <c r="J172"/>
  <c r="BK157"/>
  <c r="BK151"/>
  <c r="BK147"/>
  <c r="J140"/>
  <c r="BK130"/>
  <c r="F35"/>
  <c l="1" r="P195"/>
  <c r="T212"/>
  <c r="R237"/>
  <c r="T195"/>
  <c r="R208"/>
  <c r="P230"/>
  <c r="P242"/>
  <c r="P127"/>
  <c r="BK208"/>
  <c r="J208"/>
  <c r="J100"/>
  <c r="T208"/>
  <c r="T230"/>
  <c r="T237"/>
  <c r="T127"/>
  <c r="R212"/>
  <c r="P237"/>
  <c r="R127"/>
  <c r="P212"/>
  <c r="BK237"/>
  <c r="J237"/>
  <c r="J103"/>
  <c r="BK242"/>
  <c r="J242"/>
  <c r="J104"/>
  <c r="BK127"/>
  <c r="J127"/>
  <c r="J98"/>
  <c r="R195"/>
  <c r="P208"/>
  <c r="BK230"/>
  <c r="J230"/>
  <c r="J102"/>
  <c r="R242"/>
  <c r="BK195"/>
  <c r="J195"/>
  <c r="J99"/>
  <c r="BK212"/>
  <c r="J212"/>
  <c r="J101"/>
  <c r="R230"/>
  <c r="T242"/>
  <c i="3" r="BK121"/>
  <c r="J121"/>
  <c r="J98"/>
  <c r="P121"/>
  <c r="P120"/>
  <c r="P119"/>
  <c i="1" r="AU96"/>
  <c i="3" r="R121"/>
  <c r="R120"/>
  <c r="R119"/>
  <c r="T121"/>
  <c r="T120"/>
  <c r="T119"/>
  <c i="2" r="BK251"/>
  <c r="J251"/>
  <c r="J105"/>
  <c i="3" r="BK129"/>
  <c r="J129"/>
  <c r="J99"/>
  <c r="E85"/>
  <c r="J113"/>
  <c r="BE122"/>
  <c r="BE124"/>
  <c r="BE130"/>
  <c r="F92"/>
  <c r="BE128"/>
  <c i="1" r="BB95"/>
  <c r="BA95"/>
  <c r="BC95"/>
  <c r="AW95"/>
  <c i="2" r="E85"/>
  <c r="J89"/>
  <c r="F92"/>
  <c r="BE128"/>
  <c r="BE129"/>
  <c r="BE130"/>
  <c r="BE131"/>
  <c r="BE132"/>
  <c r="BE136"/>
  <c r="BE140"/>
  <c r="BE142"/>
  <c r="BE146"/>
  <c r="BE147"/>
  <c r="BE148"/>
  <c r="BE149"/>
  <c r="BE151"/>
  <c r="BE153"/>
  <c r="BE155"/>
  <c r="BE157"/>
  <c r="BE163"/>
  <c r="BE167"/>
  <c r="BE171"/>
  <c r="BE172"/>
  <c r="BE176"/>
  <c r="BE178"/>
  <c r="BE180"/>
  <c r="BE187"/>
  <c r="BE191"/>
  <c r="BE193"/>
  <c r="BE196"/>
  <c r="BE198"/>
  <c r="BE200"/>
  <c r="BE202"/>
  <c r="BE204"/>
  <c r="BE206"/>
  <c r="BE209"/>
  <c r="BE211"/>
  <c r="BE213"/>
  <c r="BE217"/>
  <c r="BE221"/>
  <c r="BE222"/>
  <c r="BE224"/>
  <c r="BE226"/>
  <c r="BE231"/>
  <c r="BE233"/>
  <c r="BE235"/>
  <c r="BE238"/>
  <c r="BE240"/>
  <c r="BE243"/>
  <c r="BE245"/>
  <c r="BE247"/>
  <c r="BE249"/>
  <c r="BE252"/>
  <c i="1" r="BD95"/>
  <c i="3" r="F36"/>
  <c i="1" r="BC96"/>
  <c r="BC94"/>
  <c r="W32"/>
  <c i="3" r="F35"/>
  <c i="1" r="BB96"/>
  <c r="BB94"/>
  <c r="W31"/>
  <c i="3" r="F34"/>
  <c i="1" r="BA96"/>
  <c r="BA94"/>
  <c r="W30"/>
  <c i="3" r="F37"/>
  <c i="1" r="BD96"/>
  <c r="BD94"/>
  <c r="W33"/>
  <c i="3" r="J34"/>
  <c i="1" r="AW96"/>
  <c i="2" l="1" r="R126"/>
  <c r="R125"/>
  <c r="T126"/>
  <c r="T125"/>
  <c r="P126"/>
  <c r="P125"/>
  <c i="1" r="AU95"/>
  <c i="2" r="BK126"/>
  <c r="BK125"/>
  <c r="J125"/>
  <c r="J96"/>
  <c i="3" r="BK120"/>
  <c r="J120"/>
  <c r="J97"/>
  <c i="2" r="F33"/>
  <c i="1" r="AZ95"/>
  <c r="AU94"/>
  <c r="AW94"/>
  <c r="AK30"/>
  <c r="AX94"/>
  <c i="2" r="J33"/>
  <c i="1" r="AV95"/>
  <c r="AT95"/>
  <c i="3" r="J33"/>
  <c i="1" r="AV96"/>
  <c r="AT96"/>
  <c r="AY94"/>
  <c i="3" r="F33"/>
  <c i="1" r="AZ96"/>
  <c i="2" l="1" r="J126"/>
  <c r="J97"/>
  <c i="3" r="BK119"/>
  <c r="J119"/>
  <c r="J96"/>
  <c i="2" r="J30"/>
  <c i="1" r="AG95"/>
  <c r="AZ94"/>
  <c r="W29"/>
  <c i="2" l="1" r="J39"/>
  <c i="1" r="AN95"/>
  <c r="AV94"/>
  <c r="AK29"/>
  <c i="3" r="J30"/>
  <c i="1" r="AG96"/>
  <c r="AG94"/>
  <c r="AK26"/>
  <c i="3" l="1" r="J39"/>
  <c i="1" r="AN9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<sst xmlns="http://schemas.openxmlformats.org/spreadsheetml/2006/main">
  <si>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</si>
  <si>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</si>
  <si>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</si>
  <si>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</si>
  <si>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</si>
  <si>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{7c7dd960-e280-4d06-9041-b026e68ece9d}</t>
  </si>
  <si>
    <t>0,01</t>
  </si>
  <si>
    <t>21</t>
  </si>
  <si>
    <t>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</si>
  <si>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</si>
  <si>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</si>
  <si>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</si>
  <si>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</si>
  <si>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</si>
  <si>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</si>
  <si>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2020-4VN3_2024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</si>
  <si>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</si>
  <si>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</si>
  <si>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vodní nádrže Tetřeví</t>
  </si>
  <si>
    <t>KSO:</t>
  </si>
  <si>
    <t>833 15</t>
  </si>
  <si>
    <t>CC-CZ:</t>
  </si>
  <si>
    <t>Místo:</t>
  </si>
  <si>
    <t>Turovec</t>
  </si>
  <si>
    <t>Datum:</t>
  </si>
  <si>
    <t>7. 12. 2021</t>
  </si>
  <si>
    <t>Zadavatel:</t>
  </si>
  <si>
    <t>IČ:</t>
  </si>
  <si>
    <t>00253014</t>
  </si>
  <si>
    <t>Město Tábor,Žižkovo náměstí 3,390 01 Tábor 1</t>
  </si>
  <si>
    <t>DIČ:</t>
  </si>
  <si>
    <t>CZ00253014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</si>
  <si>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</si>
  <si>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</si>
  <si>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</si>
  <si>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</si>
  <si>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</si>
  <si>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</si>
  <si>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</si>
  <si>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</si>
  <si>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</si>
  <si>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</si>
  <si>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</si>
  <si>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</si>
  <si>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</si>
  <si>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</si>
  <si>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</si>
  <si>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</si>
  <si>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</si>
  <si>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</si>
  <si>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</si>
  <si>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</si>
  <si>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</si>
  <si>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</si>
  <si>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</si>
  <si>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</si>
  <si>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</si>
  <si>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</si>
  <si>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</si>
  <si>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</si>
  <si>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</si>
  <si>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</si>
  <si>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</si>
  <si>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</si>
  <si>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</si>
  <si>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</si>
  <si>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</si>
  <si>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</si>
  <si>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</si>
  <si>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</si>
  <si>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</si>
  <si>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</si>
  <si>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</si>
  <si>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</si>
  <si>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</si>
  <si>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</si>
  <si>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</si>
  <si>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</si>
  <si>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</si>
  <si>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</si>
  <si>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</si>
  <si>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</si>
  <si>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</si>
  <si>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</si>
  <si>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3</t>
  </si>
  <si>
    <t>VN Tetřeví</t>
  </si>
  <si>
    <t>STA</t>
  </si>
  <si>
    <t>{21cef125-6a2f-49c2-a5ac-f702109cb6d0}</t>
  </si>
  <si>
    <t>2</t>
  </si>
  <si>
    <t>3b</t>
  </si>
  <si>
    <t>Vedlejší rozpočtové náklady</t>
  </si>
  <si>
    <t>{d1e255cb-aeb4-48a7-b62e-be5b7ee354ca}</t>
  </si>
  <si>
    <t>KRYCÍ LIST SOUPISU PRACÍ</t>
  </si>
  <si>
    <t>Objekt:</t>
  </si>
  <si>
    <t>3 - VN Tetřeví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</si>
  <si>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</si>
  <si>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</si>
  <si>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</si>
  <si>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</si>
  <si>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</si>
  <si>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</si>
  <si>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</si>
  <si>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</si>
  <si>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</si>
  <si>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</si>
  <si>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</si>
  <si>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</si>
  <si>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</si>
  <si>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</si>
  <si>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</si>
  <si>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</si>
  <si>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</si>
  <si>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</si>
  <si>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</si>
  <si>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</si>
  <si>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</si>
  <si>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</si>
  <si>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</si>
  <si>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</si>
  <si>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</si>
  <si>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</si>
  <si>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</si>
  <si>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</si>
  <si>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</si>
  <si>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</si>
  <si>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</si>
  <si>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</si>
  <si>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112251101</t>
  </si>
  <si>
    <t>Odstranění pařezů strojně s jejich vykopáním, vytrháním nebo odstřelením průměru přes 100 do 300 mm</t>
  </si>
  <si>
    <t>kus</t>
  </si>
  <si>
    <t>4</t>
  </si>
  <si>
    <t>1730111135</t>
  </si>
  <si>
    <t>112251102</t>
  </si>
  <si>
    <t>Odstranění pařezů strojně s jejich vykopáním, vytrháním nebo odstřelením průměru přes 300 do 500 mm</t>
  </si>
  <si>
    <t>-283953298</t>
  </si>
  <si>
    <t>112251103</t>
  </si>
  <si>
    <t>Odstranění pařezů strojně s jejich vykopáním, vytrháním nebo odstřelením průměru přes 500 do 700 mm</t>
  </si>
  <si>
    <t>1419440870</t>
  </si>
  <si>
    <t>115001104</t>
  </si>
  <si>
    <t>Převedení vody potrubím průměru DN přes 250 do 300</t>
  </si>
  <si>
    <t>m</t>
  </si>
  <si>
    <t>-336851013</t>
  </si>
  <si>
    <t>5</t>
  </si>
  <si>
    <t>121151223</t>
  </si>
  <si>
    <t>Sejmutí lesní půdy strojně při souvislé ploše přes 500 m2, tl. vrstvy přes 150 do 200 mm</t>
  </si>
  <si>
    <t>m2</t>
  </si>
  <si>
    <t>2016070878</t>
  </si>
  <si>
    <t>VV</t>
  </si>
  <si>
    <t>"v prostoru hráze" 833,5</t>
  </si>
  <si>
    <t>"v prostoru nádrže" 5776,7</t>
  </si>
  <si>
    <t>Součet</t>
  </si>
  <si>
    <t>6</t>
  </si>
  <si>
    <t>122251106</t>
  </si>
  <si>
    <t>Odkopávky a prokopávky nezapažené strojně v hornině třídy těžitelnosti I skupiny 3 přes 1 000 do 5 000 m3</t>
  </si>
  <si>
    <t>m3</t>
  </si>
  <si>
    <t>-485350319</t>
  </si>
  <si>
    <t>"v prostoru hráze" 81,4</t>
  </si>
  <si>
    <t>"v prostoru nádrže" 1596,7</t>
  </si>
  <si>
    <t>7</t>
  </si>
  <si>
    <t>131251100</t>
  </si>
  <si>
    <t>Hloubení nezapažených jam a zářezů strojně s urovnáním dna do předepsaného profilu a spádu v hornině třídy těžitelnosti I skupiny 3 do 20 m3</t>
  </si>
  <si>
    <t>-1576649667</t>
  </si>
  <si>
    <t>"výkop pro základ požeráku" 1,2*1,2*1,2</t>
  </si>
  <si>
    <t>8</t>
  </si>
  <si>
    <t>132251101</t>
  </si>
  <si>
    <t>Hloubení nezapažených rýh šířky do 800 mm strojně s urovnáním dna do předepsaného profilu a spádu v hornině třídy těžitelnosti I skupiny 3 do 20 m3</t>
  </si>
  <si>
    <t>1804944701</t>
  </si>
  <si>
    <t>"výkop pro práh u dlažby bezpečnostního přelivu" (0,4*0,6)*33</t>
  </si>
  <si>
    <t>"zajišťovací práh na konci dlažby odpadu od požeráku" 0,4*0,4*1,6</t>
  </si>
  <si>
    <t>9</t>
  </si>
  <si>
    <t>162201421</t>
  </si>
  <si>
    <t>Vodorovné přemístění větví, kmenů nebo pařezů s naložením, složením a dopravou do 1000 m pařezů kmenů, průměru přes 100 do 300 mm</t>
  </si>
  <si>
    <t>-1878696373</t>
  </si>
  <si>
    <t>10</t>
  </si>
  <si>
    <t>162201422</t>
  </si>
  <si>
    <t>Vodorovné přemístění větví, kmenů nebo pařezů s naložením, složením a dopravou do 1000 m pařezů kmenů, průměru přes 300 do 500 mm</t>
  </si>
  <si>
    <t>65220714</t>
  </si>
  <si>
    <t>11</t>
  </si>
  <si>
    <t>162201423</t>
  </si>
  <si>
    <t>Vodorovné přemístění větví, kmenů nebo pařezů s naložením, složením a dopravou do 1000 m pařezů kmenů, průměru přes 500 do 700 mm</t>
  </si>
  <si>
    <t>771831414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</si>
  <si>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</si>
  <si>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</si>
  <si>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1974889173</t>
  </si>
  <si>
    <t>"přesun zeminy z výkopů na násypy" 579,6</t>
  </si>
  <si>
    <t>13</t>
  </si>
  <si>
    <t>162301971</t>
  </si>
  <si>
    <t>Příplatek k vodorovnému přemístění pařezů D přes 100 do 300 mm ZKD 1 km</t>
  </si>
  <si>
    <t>1995939741</t>
  </si>
  <si>
    <t>40*14</t>
  </si>
  <si>
    <t>14</t>
  </si>
  <si>
    <t>162301972</t>
  </si>
  <si>
    <t>Příplatek k vodorovnému přemístění pařezů D přes 300 do 500 mm ZKD 1 km</t>
  </si>
  <si>
    <t>949290250</t>
  </si>
  <si>
    <t>15</t>
  </si>
  <si>
    <t>162301973</t>
  </si>
  <si>
    <t>Příplatek k vodorovnému přemístění pařezů D přes 500 do 700 mm ZKD 1 km</t>
  </si>
  <si>
    <t>1621919236</t>
  </si>
  <si>
    <t>10*14</t>
  </si>
  <si>
    <t>16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</si>
  <si>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</si>
  <si>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</si>
  <si>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-145354712</t>
  </si>
  <si>
    <t>"zemina z výkopů na mezideponii na násyp hráze" 498,4</t>
  </si>
  <si>
    <t>"zemina z výkopů na mezideponie na násyp hráze" 498,4</t>
  </si>
  <si>
    <t>"lesní půda na mezideponii na ohumusování hráze" 29,1</t>
  </si>
  <si>
    <t>"lesní půda z mezideponie na ohumusování hráze" 29,1</t>
  </si>
  <si>
    <t>17</t>
  </si>
  <si>
    <t>162651112</t>
  </si>
  <si>
    <t>Vodorovné přemístění přes 4 000 do 5000 m výkopku/sypaniny z horniny třídy těžitelnosti I skupiny 1 až 3</t>
  </si>
  <si>
    <t>-1850351351</t>
  </si>
  <si>
    <t>"přebytek z výkopů na úpravu nezpevněných lesních cest" 1098,3</t>
  </si>
  <si>
    <t>"sejmutá lesní půda na úpravu podél nezpevněných lesních cest" 6416,2*0,15</t>
  </si>
  <si>
    <t>18</t>
  </si>
  <si>
    <t>167151111</t>
  </si>
  <si>
    <t>Nakládání, skládání a překládání neulehlého výkopku nebo sypaniny strojně nakládání, množství přes 100 m3, z hornin třídy těžitelnosti I, skupiny 1 až 3</t>
  </si>
  <si>
    <t>471959030</t>
  </si>
  <si>
    <t>"zemina z výkopů z mezideponie na násyp hráze" 498,4</t>
  </si>
  <si>
    <t>19</t>
  </si>
  <si>
    <t>171103201</t>
  </si>
  <si>
    <t>Uložení netříděných sypanin do zemních hrází z hornin třídy těžitelnosti I a II, skupiny 1 až 4 pro jakoukoliv šířku koruny přehradních a jiných vodních nádrží se zhutněním do 100 % PS - koef. C s příměsí jílové hlíny do 20 % objemu</t>
  </si>
  <si>
    <t>358531848</t>
  </si>
  <si>
    <t>20</t>
  </si>
  <si>
    <t>171251101</t>
  </si>
  <si>
    <t>Uložení sypanin do násypů strojně s rozprostřením sypaniny ve vrstvách a s hrubým urovnáním nezhutněných jakékoliv třídy těžitelnosti</t>
  </si>
  <si>
    <t>1261541512</t>
  </si>
  <si>
    <t>"sejmutá lesní půda na úpravu podél nezpevněných lesních cest" 962,43</t>
  </si>
  <si>
    <t>181451122</t>
  </si>
  <si>
    <t>Založení trávníku na půdě předem připravené plochy přes 1000 m2 výsevem včetně utažení lučního na svahu přes 1:5 do 1:2</t>
  </si>
  <si>
    <t>-1553135064</t>
  </si>
  <si>
    <t>"osetí hráze" 194</t>
  </si>
  <si>
    <t>22</t>
  </si>
  <si>
    <t>M</t>
  </si>
  <si>
    <t>00572472</t>
  </si>
  <si>
    <t>osivo směs travní krajinná-rovinná</t>
  </si>
  <si>
    <t>kg</t>
  </si>
  <si>
    <t>21112027</t>
  </si>
  <si>
    <t>194*0,015 "Přepočtené koeficientem množství</t>
  </si>
  <si>
    <t>23</t>
  </si>
  <si>
    <t>181951112</t>
  </si>
  <si>
    <t>Úprava pláně vyrovnáním výškových rozdílů strojně v hornině třídy těžitelnosti I, skupiny 1 až 3 se zhutněním</t>
  </si>
  <si>
    <t>1538491567</t>
  </si>
  <si>
    <t>"úprava pláně ve výkopech"</t>
  </si>
  <si>
    <t>"v prostoru hráze" 676,6</t>
  </si>
  <si>
    <t>"v prostoru zátopy" 1327,2</t>
  </si>
  <si>
    <t>Mezisoučet</t>
  </si>
  <si>
    <t>"úprava pláně násypu hráze" 304,8</t>
  </si>
  <si>
    <t>24</t>
  </si>
  <si>
    <t>182151111</t>
  </si>
  <si>
    <t>Svahování trvalých svahů do projektovaných profilů strojně s potřebným přemístěním výkopku při svahování v zářezech v hornině třídy těžitelnosti I, skupiny 1 až 3</t>
  </si>
  <si>
    <t>-1175646559</t>
  </si>
  <si>
    <t>"v prostoru hráze" 176,2</t>
  </si>
  <si>
    <t>"v prostoru zátopy" 400,2</t>
  </si>
  <si>
    <t>25</t>
  </si>
  <si>
    <t>182251101</t>
  </si>
  <si>
    <t>Svahování trvalých svahů do projektovaných profilů strojně s potřebným přemístěním výkopku při svahování násypů v jakékoliv hornině</t>
  </si>
  <si>
    <t>-1602405366</t>
  </si>
  <si>
    <t>"v prostoru hráze" 494</t>
  </si>
  <si>
    <t>26</t>
  </si>
  <si>
    <t>182351133</t>
  </si>
  <si>
    <t>Rozprostření a urovnání ornice ve svahu sklonu přes 1:5 strojně při souvislé ploše přes 500 m2, tl. vrstvy do 200 mm</t>
  </si>
  <si>
    <t>656735716</t>
  </si>
  <si>
    <t>"ohumusování hráze" 194</t>
  </si>
  <si>
    <t>Zakládání</t>
  </si>
  <si>
    <t>27</t>
  </si>
  <si>
    <t>271532212</t>
  </si>
  <si>
    <t>Podsyp pod základové konstrukce se zhutněním a urovnáním povrchu z kameniva hrubého, frakce 16 - 32 mm</t>
  </si>
  <si>
    <t>755083526</t>
  </si>
  <si>
    <t>"pod základ požeráku" 1,2*1,2*0,2</t>
  </si>
  <si>
    <t>28</t>
  </si>
  <si>
    <t>271572211</t>
  </si>
  <si>
    <t>Podsyp pod základové konstrukce se zhutněním a urovnáním povrchu ze štěrkopísku netříděného</t>
  </si>
  <si>
    <t>2078286745</t>
  </si>
  <si>
    <t>"lože pod potrubí odpadu od požeráku" 16*1*0,2</t>
  </si>
  <si>
    <t>29</t>
  </si>
  <si>
    <t>275322511</t>
  </si>
  <si>
    <t>Základy z betonu železového (bez výztuže) patky z betonu se zvýšenými nároky na prostředí tř. C 25/30</t>
  </si>
  <si>
    <t>9732991</t>
  </si>
  <si>
    <t>"základ požeráku" 1,2*1,2*1,2</t>
  </si>
  <si>
    <t>30</t>
  </si>
  <si>
    <t>275351121</t>
  </si>
  <si>
    <t>Bednění základů patek zřízení</t>
  </si>
  <si>
    <t>1148727715</t>
  </si>
  <si>
    <t>"základ požeráku" (1,2*1,2)*4</t>
  </si>
  <si>
    <t>31</t>
  </si>
  <si>
    <t>275351122</t>
  </si>
  <si>
    <t>Bednění základů patek odstranění</t>
  </si>
  <si>
    <t>933524190</t>
  </si>
  <si>
    <t>32</t>
  </si>
  <si>
    <t>275362021</t>
  </si>
  <si>
    <t>Výztuž základů patek ze svařovaných sítí z drátů typu KARI</t>
  </si>
  <si>
    <t>t</t>
  </si>
  <si>
    <t>-1451339831</t>
  </si>
  <si>
    <t>"základ požeráku" ((1,1*1,1)*4)*0,00948</t>
  </si>
  <si>
    <t>Svislé a kompletní konstrukce</t>
  </si>
  <si>
    <t>33</t>
  </si>
  <si>
    <t>320101111</t>
  </si>
  <si>
    <t>Osazení betonových a železobetonových prefabrikátů hmotnosti jednotlivě do 1 000 kg</t>
  </si>
  <si>
    <t>-1857611833</t>
  </si>
  <si>
    <t>"betonový prefabrikovaný požerák 75x75, výšky 3,0+0,4m" 0,75*0,75*3,4</t>
  </si>
  <si>
    <t>34</t>
  </si>
  <si>
    <t>Nab -1</t>
  </si>
  <si>
    <t>Prefabrikovaný požerák</t>
  </si>
  <si>
    <t>1490399920</t>
  </si>
  <si>
    <t>Vodorovné konstrukce</t>
  </si>
  <si>
    <t>35</t>
  </si>
  <si>
    <t>451312111</t>
  </si>
  <si>
    <t xml:space="preserve">Podklad pod dlažbu z betonu prostého  bez zvýšených nároků na prostředí tř. C 20/25 tl. přes 100 do 150 mm</t>
  </si>
  <si>
    <t>-778109636</t>
  </si>
  <si>
    <t>"dlažba bezpečnostního přelivu" 12,1*11,2</t>
  </si>
  <si>
    <t>"opevnění odpadu od požeráku" 4*1,6</t>
  </si>
  <si>
    <t>36</t>
  </si>
  <si>
    <t>452218142</t>
  </si>
  <si>
    <t xml:space="preserve">Zajišťovací práh z upraveného lomového kamene  na dně a ve svahu melioračních kanálů, s patkami nebo bez patek s dlažbovitou úpravou viditelných ploch na cementovou maltu</t>
  </si>
  <si>
    <t>574356768</t>
  </si>
  <si>
    <t>"zajišťovací práh u dlažby bezpečnostního přelivu" (0,4*0,6)*33</t>
  </si>
  <si>
    <t>37</t>
  </si>
  <si>
    <t>461212111</t>
  </si>
  <si>
    <t xml:space="preserve">Patka z lomového kamene upraveného  na cementovou maltu, s vyspárováním, s dlažbovitou úpravou povrchu a s vypracováním horní hrany, plocha průřezu patky přes 0,40 m2</t>
  </si>
  <si>
    <t>307623695</t>
  </si>
  <si>
    <t>38</t>
  </si>
  <si>
    <t>464511111</t>
  </si>
  <si>
    <t xml:space="preserve">Pohoz dna nebo svahů jakékoliv tloušťky  z lomového kamene neupraveného tříděného z terénu</t>
  </si>
  <si>
    <t>1287884029</t>
  </si>
  <si>
    <t>"opevnění návodního svahu tl.0,4-0,5m" 304*0,45</t>
  </si>
  <si>
    <t>39</t>
  </si>
  <si>
    <t>465210122</t>
  </si>
  <si>
    <t xml:space="preserve">Schody z lomového kamene lomařsky upraveného  pro dlažbu na cementovou maltu, s vyspárováním cementovou maltou, tl. kamene 250 mm</t>
  </si>
  <si>
    <t>582550059</t>
  </si>
  <si>
    <t>"schody u požeráku délky 7,5m,šířky 1,0m" 7,5*1</t>
  </si>
  <si>
    <t>40</t>
  </si>
  <si>
    <t>465511522</t>
  </si>
  <si>
    <t>Dlažba z lomového kamene upraveného vodorovná nebo plocha ve sklonu do 1:2 s dodáním hmot do cementové malty, s vyplněním spár a s vyspárováním cementovou maltou v ploše přes 20 m2, tl. 250 mm</t>
  </si>
  <si>
    <t>-1294111178</t>
  </si>
  <si>
    <t>Komunikace pozemní</t>
  </si>
  <si>
    <t>41</t>
  </si>
  <si>
    <t>564831111</t>
  </si>
  <si>
    <t xml:space="preserve">Podklad ze štěrkodrti ŠD  s rozprostřením a zhutněním, po zhutnění tl. 100 mm</t>
  </si>
  <si>
    <t>2069415545</t>
  </si>
  <si>
    <t>"účelová komunikace v koruně hráze - frakce 0-32mm" 302</t>
  </si>
  <si>
    <t>42</t>
  </si>
  <si>
    <t>564871116</t>
  </si>
  <si>
    <t xml:space="preserve">Podklad ze štěrkodrti ŠD  s rozprostřením a zhutněním, po zhutnění tl. 300 mm</t>
  </si>
  <si>
    <t>-485768890</t>
  </si>
  <si>
    <t>"účelová komunikace v koruně hráze - frakce 0-63mm" 321</t>
  </si>
  <si>
    <t>43</t>
  </si>
  <si>
    <t>571903111</t>
  </si>
  <si>
    <t xml:space="preserve">Posyp podkladu nebo krytu s rozprostřením a zhutněním kamenivem  drceným nebo těženým, v množství přes 10 do 15 kg/m2</t>
  </si>
  <si>
    <t>-205263513</t>
  </si>
  <si>
    <t>"účelová komunikace v koruně hráze" 295</t>
  </si>
  <si>
    <t>Trubní vedení</t>
  </si>
  <si>
    <t>44</t>
  </si>
  <si>
    <t>871420310</t>
  </si>
  <si>
    <t>Montáž kanalizačního potrubí z plastů z polypropylenu PP hladkého plnostěnného SN 10 DN 500</t>
  </si>
  <si>
    <t>-727029026</t>
  </si>
  <si>
    <t>"výpustní potrubí od požeráku" 14,5</t>
  </si>
  <si>
    <t>45</t>
  </si>
  <si>
    <t>28617024</t>
  </si>
  <si>
    <t>trubka kanalizační PP plnostěnná třívrstvá DN 500x6000mm SN10</t>
  </si>
  <si>
    <t>319903687</t>
  </si>
  <si>
    <t>14,5*1,015 "Přepočtené koeficientem množství</t>
  </si>
  <si>
    <t>Ostatní konstrukce a práce, bourání</t>
  </si>
  <si>
    <t>46</t>
  </si>
  <si>
    <t>919441211</t>
  </si>
  <si>
    <t xml:space="preserve">Čelo propustku  včetně římsy ze zdiva z lomového kamene, pro propustek z trub DN 300 až 500 mm</t>
  </si>
  <si>
    <t>1630042053</t>
  </si>
  <si>
    <t>"ukončení výpustního potrubí od nového požeráku" 1</t>
  </si>
  <si>
    <t>47</t>
  </si>
  <si>
    <t>919535555</t>
  </si>
  <si>
    <t>Obetonování trubního propustku betonem prostým bez zvýšených nároků na prostředí tř. C 12/15</t>
  </si>
  <si>
    <t>1137970208</t>
  </si>
  <si>
    <t>"výpustní potrubí od nového požeráku" 14,5*0,2</t>
  </si>
  <si>
    <t>48</t>
  </si>
  <si>
    <t>934956113</t>
  </si>
  <si>
    <t xml:space="preserve">Přepadová a ochranná zařízení nádrží  dřevěná hradítka (dluže požeráku) š.150 mm, bez nátěru, s potřebným kováním z měkkého dřeva, tl. 40 mm</t>
  </si>
  <si>
    <t>-142486680</t>
  </si>
  <si>
    <t>"hradítka z jedlového dřeva šířky 52cm" (3,0*0,52)*2</t>
  </si>
  <si>
    <t>49</t>
  </si>
  <si>
    <t>Nab -2</t>
  </si>
  <si>
    <t>Obslužná lávka</t>
  </si>
  <si>
    <t>1025252862</t>
  </si>
  <si>
    <t>"obslužná lávka pro přístup k požeráku, šířka 0,75m, dl.6,0m,se zábradlím a podlahou z pororoštu, pozinkovaná" 1</t>
  </si>
  <si>
    <t>998</t>
  </si>
  <si>
    <t>Přesun hmot</t>
  </si>
  <si>
    <t>50</t>
  </si>
  <si>
    <t>998331011</t>
  </si>
  <si>
    <t xml:space="preserve">Přesun hmot pro nádrže  dopravní vzdálenost do 500 m</t>
  </si>
  <si>
    <t>1615582707</t>
  </si>
  <si>
    <t>3b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</si>
  <si>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</si>
  <si>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</si>
  <si>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</si>
  <si>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</si>
  <si>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VRN1</t>
  </si>
  <si>
    <t>Průzkumné, geodetické a projektové práce</t>
  </si>
  <si>
    <t>012203000</t>
  </si>
  <si>
    <t>Geodetické práce při provádění stavby</t>
  </si>
  <si>
    <t>1024</t>
  </si>
  <si>
    <t>73155828</t>
  </si>
  <si>
    <t>"vytýčení stavby včetně příčných řezů" 94+133</t>
  </si>
  <si>
    <t>012303000</t>
  </si>
  <si>
    <t>Geodetické práce po výstavbě</t>
  </si>
  <si>
    <t>-1715521491</t>
  </si>
  <si>
    <t>"zaměření skutečného provedení " 1</t>
  </si>
  <si>
    <t>"geometrický plán" 1</t>
  </si>
  <si>
    <t>013254000</t>
  </si>
  <si>
    <t>Dokumentace skutečného provedení stavby</t>
  </si>
  <si>
    <t>kpl</t>
  </si>
  <si>
    <t>1934915548</t>
  </si>
  <si>
    <t>VRN3</t>
  </si>
  <si>
    <t>Zařízení staveniště</t>
  </si>
  <si>
    <t>032903000</t>
  </si>
  <si>
    <t>Náklady na provoz a údržbu vybavení staveniště</t>
  </si>
  <si>
    <t>-1878401939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</si>
</sst>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9</v>
      </c>
    </row>
    <row r="4" s="1" customFormat="1" ht="24.96" customHeight="1">
      <c r="B4" s="22"/>
      <c r="C4" s="23"/>
      <c r="D4" s="24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11</v>
      </c>
      <c r="BE4" s="26" t="s">
        <v>12</v>
      </c>
      <c r="BS4" s="18" t="s">
        <v>13</v>
      </c>
    </row>
    <row r="5" s="1" customFormat="1" ht="12" customHeight="1">
      <c r="B5" s="22"/>
      <c r="C5" s="23"/>
      <c r="D5" s="27" t="s">
        <v>14</v>
      </c>
      <c r="E5" s="23"/>
      <c r="F5" s="23"/>
      <c r="G5" s="23"/>
      <c r="H5" s="23"/>
      <c r="I5" s="23"/>
      <c r="J5" s="23"/>
      <c r="K5" s="28" t="s">
        <v>15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16</v>
      </c>
      <c r="BS5" s="18" t="s">
        <v>6</v>
      </c>
    </row>
    <row r="6" s="1" customFormat="1" ht="36.96" customHeight="1">
      <c r="B6" s="22"/>
      <c r="C6" s="23"/>
      <c r="D6" s="30" t="s">
        <v>17</v>
      </c>
      <c r="E6" s="23"/>
      <c r="F6" s="23"/>
      <c r="G6" s="23"/>
      <c r="H6" s="23"/>
      <c r="I6" s="23"/>
      <c r="J6" s="23"/>
      <c r="K6" s="31" t="s">
        <v>18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19</v>
      </c>
      <c r="E7" s="23"/>
      <c r="F7" s="23"/>
      <c r="G7" s="23"/>
      <c r="H7" s="23"/>
      <c r="I7" s="23"/>
      <c r="J7" s="23"/>
      <c r="K7" s="28" t="s">
        <v>20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21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27</v>
      </c>
      <c r="AL10" s="23"/>
      <c r="AM10" s="23"/>
      <c r="AN10" s="28" t="s">
        <v>28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29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30</v>
      </c>
      <c r="AL11" s="23"/>
      <c r="AM11" s="23"/>
      <c r="AN11" s="28" t="s">
        <v>31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27</v>
      </c>
      <c r="AL13" s="23"/>
      <c r="AM13" s="23"/>
      <c r="AN13" s="35" t="s">
        <v>33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33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30</v>
      </c>
      <c r="AL14" s="23"/>
      <c r="AM14" s="23"/>
      <c r="AN14" s="35" t="s">
        <v>33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27</v>
      </c>
      <c r="AL16" s="23"/>
      <c r="AM16" s="23"/>
      <c r="AN16" s="28" t="s">
        <v>28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30</v>
      </c>
      <c r="AL17" s="23"/>
      <c r="AM17" s="23"/>
      <c r="AN17" s="28" t="s">
        <v>31</v>
      </c>
      <c r="AO17" s="23"/>
      <c r="AP17" s="23"/>
      <c r="AQ17" s="23"/>
      <c r="AR17" s="21"/>
      <c r="BE17" s="32"/>
      <c r="BS17" s="18" t="s">
        <v>36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8</v>
      </c>
    </row>
    <row r="19" s="1" customFormat="1" ht="12" customHeight="1">
      <c r="B19" s="22"/>
      <c r="C19" s="23"/>
      <c r="D19" s="33" t="s">
        <v>37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27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8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30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36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39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ROUND(AG94,0)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40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41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42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43</v>
      </c>
      <c r="E29" s="48"/>
      <c r="F29" s="33" t="s">
        <v>44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0)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0)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45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0)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0)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46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0)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47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0)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48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0)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49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50</v>
      </c>
      <c r="U35" s="55"/>
      <c r="V35" s="55"/>
      <c r="W35" s="55"/>
      <c r="X35" s="57" t="s">
        <v>51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52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53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54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55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54</v>
      </c>
      <c r="AI60" s="43"/>
      <c r="AJ60" s="43"/>
      <c r="AK60" s="43"/>
      <c r="AL60" s="43"/>
      <c r="AM60" s="65" t="s">
        <v>55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56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57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54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55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54</v>
      </c>
      <c r="AI75" s="43"/>
      <c r="AJ75" s="43"/>
      <c r="AK75" s="43"/>
      <c r="AL75" s="43"/>
      <c r="AM75" s="65" t="s">
        <v>55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58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14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2020-4VN3_2024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17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Obnova vodní nádrže Tetřeví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22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Turovec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24</v>
      </c>
      <c r="AJ87" s="41"/>
      <c r="AK87" s="41"/>
      <c r="AL87" s="41"/>
      <c r="AM87" s="80" t="str">
        <f>IF(AN8= "","",AN8)</f>
        <v>7. 12. 2021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26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Tábor,Žižkovo náměstí 3,390 01 Tábor 1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34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59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32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37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60</v>
      </c>
      <c r="D92" s="95"/>
      <c r="E92" s="95"/>
      <c r="F92" s="95"/>
      <c r="G92" s="95"/>
      <c r="H92" s="96"/>
      <c r="I92" s="97" t="s">
        <v>61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62</v>
      </c>
      <c r="AH92" s="95"/>
      <c r="AI92" s="95"/>
      <c r="AJ92" s="95"/>
      <c r="AK92" s="95"/>
      <c r="AL92" s="95"/>
      <c r="AM92" s="95"/>
      <c r="AN92" s="97" t="s">
        <v>63</v>
      </c>
      <c r="AO92" s="95"/>
      <c r="AP92" s="99"/>
      <c r="AQ92" s="100" t="s">
        <v>64</v>
      </c>
      <c r="AR92" s="45"/>
      <c r="AS92" s="101" t="s">
        <v>65</v>
      </c>
      <c r="AT92" s="102" t="s">
        <v>66</v>
      </c>
      <c r="AU92" s="102" t="s">
        <v>67</v>
      </c>
      <c r="AV92" s="102" t="s">
        <v>68</v>
      </c>
      <c r="AW92" s="102" t="s">
        <v>69</v>
      </c>
      <c r="AX92" s="102" t="s">
        <v>70</v>
      </c>
      <c r="AY92" s="102" t="s">
        <v>71</v>
      </c>
      <c r="AZ92" s="102" t="s">
        <v>72</v>
      </c>
      <c r="BA92" s="102" t="s">
        <v>73</v>
      </c>
      <c r="BB92" s="102" t="s">
        <v>74</v>
      </c>
      <c r="BC92" s="102" t="s">
        <v>75</v>
      </c>
      <c r="BD92" s="103" t="s">
        <v>76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77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ROUND(SUM(AG95:AG96),0)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ROUND(SUM(AS95:AS96),0)</f>
        <v>0</v>
      </c>
      <c r="AT94" s="115">
        <f>ROUND(SUM(AV94:AW94),0)</f>
        <v>0</v>
      </c>
      <c r="AU94" s="116">
        <f>ROUND(SUM(AU95:AU96),5)</f>
        <v>0</v>
      </c>
      <c r="AV94" s="115">
        <f>ROUND(AZ94*L29,0)</f>
        <v>0</v>
      </c>
      <c r="AW94" s="115">
        <f>ROUND(BA94*L30,0)</f>
        <v>0</v>
      </c>
      <c r="AX94" s="115">
        <f>ROUND(BB94*L29,0)</f>
        <v>0</v>
      </c>
      <c r="AY94" s="115">
        <f>ROUND(BC94*L30,0)</f>
        <v>0</v>
      </c>
      <c r="AZ94" s="115">
        <f>ROUND(SUM(AZ95:AZ96),0)</f>
        <v>0</v>
      </c>
      <c r="BA94" s="115">
        <f>ROUND(SUM(BA95:BA96),0)</f>
        <v>0</v>
      </c>
      <c r="BB94" s="115">
        <f>ROUND(SUM(BB95:BB96),0)</f>
        <v>0</v>
      </c>
      <c r="BC94" s="115">
        <f>ROUND(SUM(BC95:BC96),0)</f>
        <v>0</v>
      </c>
      <c r="BD94" s="117">
        <f>ROUND(SUM(BD95:BD96),0)</f>
        <v>0</v>
      </c>
      <c r="BE94" s="6"/>
      <c r="BS94" s="118" t="s">
        <v>78</v>
      </c>
      <c r="BT94" s="118" t="s">
        <v>79</v>
      </c>
      <c r="BU94" s="119" t="s">
        <v>80</v>
      </c>
      <c r="BV94" s="118" t="s">
        <v>81</v>
      </c>
      <c r="BW94" s="118" t="s">
        <v>5</v>
      </c>
      <c r="BX94" s="118" t="s">
        <v>82</v>
      </c>
      <c r="CL94" s="118" t="s">
        <v>20</v>
      </c>
    </row>
    <row r="95" s="7" customFormat="1" ht="16.5" customHeight="1">
      <c r="A95" s="120" t="s">
        <v>83</v>
      </c>
      <c r="B95" s="121"/>
      <c r="C95" s="122"/>
      <c r="D95" s="123" t="s">
        <v>84</v>
      </c>
      <c r="E95" s="123"/>
      <c r="F95" s="123"/>
      <c r="G95" s="123"/>
      <c r="H95" s="123"/>
      <c r="I95" s="124"/>
      <c r="J95" s="123" t="s">
        <v>85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'3 - VN Tetřeví'!J30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86</v>
      </c>
      <c r="AR95" s="127"/>
      <c r="AS95" s="128">
        <v>0</v>
      </c>
      <c r="AT95" s="129">
        <f>ROUND(SUM(AV95:AW95),0)</f>
        <v>0</v>
      </c>
      <c r="AU95" s="130">
        <f>'3 - VN Tetřeví'!P125</f>
        <v>0</v>
      </c>
      <c r="AV95" s="129">
        <f>'3 - VN Tetřeví'!J33</f>
        <v>0</v>
      </c>
      <c r="AW95" s="129">
        <f>'3 - VN Tetřeví'!J34</f>
        <v>0</v>
      </c>
      <c r="AX95" s="129">
        <f>'3 - VN Tetřeví'!J35</f>
        <v>0</v>
      </c>
      <c r="AY95" s="129">
        <f>'3 - VN Tetřeví'!J36</f>
        <v>0</v>
      </c>
      <c r="AZ95" s="129">
        <f>'3 - VN Tetřeví'!F33</f>
        <v>0</v>
      </c>
      <c r="BA95" s="129">
        <f>'3 - VN Tetřeví'!F34</f>
        <v>0</v>
      </c>
      <c r="BB95" s="129">
        <f>'3 - VN Tetřeví'!F35</f>
        <v>0</v>
      </c>
      <c r="BC95" s="129">
        <f>'3 - VN Tetřeví'!F36</f>
        <v>0</v>
      </c>
      <c r="BD95" s="131">
        <f>'3 - VN Tetřeví'!F37</f>
        <v>0</v>
      </c>
      <c r="BE95" s="7"/>
      <c r="BT95" s="132" t="s">
        <v>8</v>
      </c>
      <c r="BV95" s="132" t="s">
        <v>81</v>
      </c>
      <c r="BW95" s="132" t="s">
        <v>87</v>
      </c>
      <c r="BX95" s="132" t="s">
        <v>5</v>
      </c>
      <c r="CL95" s="132" t="s">
        <v>20</v>
      </c>
      <c r="CM95" s="132" t="s">
        <v>88</v>
      </c>
    </row>
    <row r="96" s="7" customFormat="1" ht="16.5" customHeight="1">
      <c r="A96" s="120" t="s">
        <v>83</v>
      </c>
      <c r="B96" s="121"/>
      <c r="C96" s="122"/>
      <c r="D96" s="123" t="s">
        <v>89</v>
      </c>
      <c r="E96" s="123"/>
      <c r="F96" s="123"/>
      <c r="G96" s="123"/>
      <c r="H96" s="123"/>
      <c r="I96" s="124"/>
      <c r="J96" s="123" t="s">
        <v>90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'3b - Vedlejší rozpočtové 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86</v>
      </c>
      <c r="AR96" s="127"/>
      <c r="AS96" s="133">
        <v>0</v>
      </c>
      <c r="AT96" s="134">
        <f>ROUND(SUM(AV96:AW96),0)</f>
        <v>0</v>
      </c>
      <c r="AU96" s="135">
        <f>'3b - Vedlejší rozpočtové ...'!P119</f>
        <v>0</v>
      </c>
      <c r="AV96" s="134">
        <f>'3b - Vedlejší rozpočtové ...'!J33</f>
        <v>0</v>
      </c>
      <c r="AW96" s="134">
        <f>'3b - Vedlejší rozpočtové ...'!J34</f>
        <v>0</v>
      </c>
      <c r="AX96" s="134">
        <f>'3b - Vedlejší rozpočtové ...'!J35</f>
        <v>0</v>
      </c>
      <c r="AY96" s="134">
        <f>'3b - Vedlejší rozpočtové ...'!J36</f>
        <v>0</v>
      </c>
      <c r="AZ96" s="134">
        <f>'3b - Vedlejší rozpočtové ...'!F33</f>
        <v>0</v>
      </c>
      <c r="BA96" s="134">
        <f>'3b - Vedlejší rozpočtové ...'!F34</f>
        <v>0</v>
      </c>
      <c r="BB96" s="134">
        <f>'3b - Vedlejší rozpočtové ...'!F35</f>
        <v>0</v>
      </c>
      <c r="BC96" s="134">
        <f>'3b - Vedlejší rozpočtové ...'!F36</f>
        <v>0</v>
      </c>
      <c r="BD96" s="136">
        <f>'3b - Vedlejší rozpočtové ...'!F37</f>
        <v>0</v>
      </c>
      <c r="BE96" s="7"/>
      <c r="BT96" s="132" t="s">
        <v>8</v>
      </c>
      <c r="BV96" s="132" t="s">
        <v>81</v>
      </c>
      <c r="BW96" s="132" t="s">
        <v>91</v>
      </c>
      <c r="BX96" s="132" t="s">
        <v>5</v>
      </c>
      <c r="CL96" s="132" t="s">
        <v>20</v>
      </c>
      <c r="CM96" s="132" t="s">
        <v>88</v>
      </c>
    </row>
    <row r="97" s="2" customFormat="1" ht="30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</row>
    <row r="98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</row>
  </sheetData>
  <sheetProtection sheet="1" formatColumns="0" formatRows="0" objects="1" scenarios="1" spinCount="100000" saltValue="4SYW91NH+gSINbUkt4zIF9M08260vxlzteS5Wkw2WHCTPJpya7EuGoe8ZA5rcOsuKijViDITxbnvIW5gnkrmMQ==" hashValue="EJCai6JJkrL4MZeBCC9mgDyNvsKfLN+kINbIppryk0rhZKzbsZOvFbUXEBorUtuwAC2SPqCWqWw285kxXeNWi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3 - VN Tetřeví'!C2" display="/"/>
    <hyperlink ref="A96" location="'3b - Vedlejší rozpočtové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92</v>
      </c>
      <c r="L4" s="21"/>
      <c r="M4" s="140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17</v>
      </c>
      <c r="L6" s="21"/>
    </row>
    <row r="7" s="1" customFormat="1" ht="16.5" customHeight="1">
      <c r="B7" s="21"/>
      <c r="E7" s="142" t="str">
        <f>'Rekapitulace stavby'!K6</f>
        <v>Obnova vodní nádrže Tetřeví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19</v>
      </c>
      <c r="E11" s="39"/>
      <c r="F11" s="144" t="s">
        <v>20</v>
      </c>
      <c r="G11" s="39"/>
      <c r="H11" s="39"/>
      <c r="I11" s="141" t="s">
        <v>21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22</v>
      </c>
      <c r="E12" s="39"/>
      <c r="F12" s="144" t="s">
        <v>23</v>
      </c>
      <c r="G12" s="39"/>
      <c r="H12" s="39"/>
      <c r="I12" s="141" t="s">
        <v>24</v>
      </c>
      <c r="J12" s="145" t="str">
        <f>'Rekapitulace stavby'!AN8</f>
        <v>7. 12. 2021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26</v>
      </c>
      <c r="E14" s="39"/>
      <c r="F14" s="39"/>
      <c r="G14" s="39"/>
      <c r="H14" s="39"/>
      <c r="I14" s="141" t="s">
        <v>27</v>
      </c>
      <c r="J14" s="144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29</v>
      </c>
      <c r="F15" s="39"/>
      <c r="G15" s="39"/>
      <c r="H15" s="39"/>
      <c r="I15" s="141" t="s">
        <v>30</v>
      </c>
      <c r="J15" s="144" t="s">
        <v>31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32</v>
      </c>
      <c r="E17" s="39"/>
      <c r="F17" s="39"/>
      <c r="G17" s="39"/>
      <c r="H17" s="39"/>
      <c r="I17" s="141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34</v>
      </c>
      <c r="E20" s="39"/>
      <c r="F20" s="39"/>
      <c r="G20" s="39"/>
      <c r="H20" s="39"/>
      <c r="I20" s="141" t="s">
        <v>27</v>
      </c>
      <c r="J20" s="144" t="s">
        <v>28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1</v>
      </c>
      <c r="F21" s="39"/>
      <c r="G21" s="39"/>
      <c r="H21" s="39"/>
      <c r="I21" s="141" t="s">
        <v>30</v>
      </c>
      <c r="J21" s="144" t="s">
        <v>31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37</v>
      </c>
      <c r="E23" s="39"/>
      <c r="F23" s="39"/>
      <c r="G23" s="39"/>
      <c r="H23" s="39"/>
      <c r="I23" s="141" t="s">
        <v>27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30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38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39</v>
      </c>
      <c r="E30" s="39"/>
      <c r="F30" s="39"/>
      <c r="G30" s="39"/>
      <c r="H30" s="39"/>
      <c r="I30" s="39"/>
      <c r="J30" s="152">
        <f>ROUND(J125, 0)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41</v>
      </c>
      <c r="G32" s="39"/>
      <c r="H32" s="39"/>
      <c r="I32" s="153" t="s">
        <v>40</v>
      </c>
      <c r="J32" s="153" t="s">
        <v>42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43</v>
      </c>
      <c r="E33" s="141" t="s">
        <v>44</v>
      </c>
      <c r="F33" s="155">
        <f>ROUND((SUM(BE125:BE252)),  0)</f>
        <v>0</v>
      </c>
      <c r="G33" s="39"/>
      <c r="H33" s="39"/>
      <c r="I33" s="156">
        <v>0.20999999999999999</v>
      </c>
      <c r="J33" s="155">
        <f>ROUND(((SUM(BE125:BE252))*I33),  0)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45</v>
      </c>
      <c r="F34" s="155">
        <f>ROUND((SUM(BF125:BF252)),  0)</f>
        <v>0</v>
      </c>
      <c r="G34" s="39"/>
      <c r="H34" s="39"/>
      <c r="I34" s="156">
        <v>0.12</v>
      </c>
      <c r="J34" s="155">
        <f>ROUND(((SUM(BF125:BF252))*I34),  0)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46</v>
      </c>
      <c r="F35" s="155">
        <f>ROUND((SUM(BG125:BG252)),  0)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47</v>
      </c>
      <c r="F36" s="155">
        <f>ROUND((SUM(BH125:BH252)),  0)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48</v>
      </c>
      <c r="F37" s="155">
        <f>ROUND((SUM(BI125:BI252)),  0)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49</v>
      </c>
      <c r="E39" s="159"/>
      <c r="F39" s="159"/>
      <c r="G39" s="160" t="s">
        <v>50</v>
      </c>
      <c r="H39" s="161" t="s">
        <v>51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52</v>
      </c>
      <c r="E50" s="165"/>
      <c r="F50" s="165"/>
      <c r="G50" s="164" t="s">
        <v>53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54</v>
      </c>
      <c r="E61" s="167"/>
      <c r="F61" s="168" t="s">
        <v>55</v>
      </c>
      <c r="G61" s="166" t="s">
        <v>54</v>
      </c>
      <c r="H61" s="167"/>
      <c r="I61" s="167"/>
      <c r="J61" s="169" t="s">
        <v>55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56</v>
      </c>
      <c r="E65" s="170"/>
      <c r="F65" s="170"/>
      <c r="G65" s="164" t="s">
        <v>57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54</v>
      </c>
      <c r="E76" s="167"/>
      <c r="F76" s="168" t="s">
        <v>55</v>
      </c>
      <c r="G76" s="166" t="s">
        <v>54</v>
      </c>
      <c r="H76" s="167"/>
      <c r="I76" s="167"/>
      <c r="J76" s="169" t="s">
        <v>55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Obnova vodní nádrže Tetřeví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3 - VN Tetřeví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Turovec</v>
      </c>
      <c r="G89" s="41"/>
      <c r="H89" s="41"/>
      <c r="I89" s="33" t="s">
        <v>24</v>
      </c>
      <c r="J89" s="80" t="str">
        <f>IF(J12="","",J12)</f>
        <v>7. 12. 2021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Město Tábor,Žižkovo náměstí 3,390 01 Tábor 1</v>
      </c>
      <c r="G91" s="41"/>
      <c r="H91" s="41"/>
      <c r="I91" s="33" t="s">
        <v>34</v>
      </c>
      <c r="J91" s="37" t="str">
        <f>E21</f>
        <v/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32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96</v>
      </c>
      <c r="D94" s="177"/>
      <c r="E94" s="177"/>
      <c r="F94" s="177"/>
      <c r="G94" s="177"/>
      <c r="H94" s="177"/>
      <c r="I94" s="177"/>
      <c r="J94" s="178" t="s">
        <v>97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98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99</v>
      </c>
    </row>
    <row r="97" s="9" customFormat="1" ht="24.96" customHeight="1">
      <c r="A97" s="9"/>
      <c r="B97" s="180"/>
      <c r="C97" s="181"/>
      <c r="D97" s="182" t="s">
        <v>100</v>
      </c>
      <c r="E97" s="183"/>
      <c r="F97" s="183"/>
      <c r="G97" s="183"/>
      <c r="H97" s="183"/>
      <c r="I97" s="183"/>
      <c r="J97" s="184">
        <f>J126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101</v>
      </c>
      <c r="E98" s="189"/>
      <c r="F98" s="189"/>
      <c r="G98" s="189"/>
      <c r="H98" s="189"/>
      <c r="I98" s="189"/>
      <c r="J98" s="190">
        <f>J127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102</v>
      </c>
      <c r="E99" s="189"/>
      <c r="F99" s="189"/>
      <c r="G99" s="189"/>
      <c r="H99" s="189"/>
      <c r="I99" s="189"/>
      <c r="J99" s="190">
        <f>J195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103</v>
      </c>
      <c r="E100" s="189"/>
      <c r="F100" s="189"/>
      <c r="G100" s="189"/>
      <c r="H100" s="189"/>
      <c r="I100" s="189"/>
      <c r="J100" s="190">
        <f>J208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104</v>
      </c>
      <c r="E101" s="189"/>
      <c r="F101" s="189"/>
      <c r="G101" s="189"/>
      <c r="H101" s="189"/>
      <c r="I101" s="189"/>
      <c r="J101" s="190">
        <f>J212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105</v>
      </c>
      <c r="E102" s="189"/>
      <c r="F102" s="189"/>
      <c r="G102" s="189"/>
      <c r="H102" s="189"/>
      <c r="I102" s="189"/>
      <c r="J102" s="190">
        <f>J230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106</v>
      </c>
      <c r="E103" s="189"/>
      <c r="F103" s="189"/>
      <c r="G103" s="189"/>
      <c r="H103" s="189"/>
      <c r="I103" s="189"/>
      <c r="J103" s="190">
        <f>J237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107</v>
      </c>
      <c r="E104" s="189"/>
      <c r="F104" s="189"/>
      <c r="G104" s="189"/>
      <c r="H104" s="189"/>
      <c r="I104" s="189"/>
      <c r="J104" s="190">
        <f>J242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108</v>
      </c>
      <c r="E105" s="189"/>
      <c r="F105" s="189"/>
      <c r="G105" s="189"/>
      <c r="H105" s="189"/>
      <c r="I105" s="189"/>
      <c r="J105" s="190">
        <f>J251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109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5" t="str">
        <f>E7</f>
        <v>Obnova vodní nádrže Tetřeví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93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>3 - VN Tetřeví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22</v>
      </c>
      <c r="D119" s="41"/>
      <c r="E119" s="41"/>
      <c r="F119" s="28" t="str">
        <f>F12</f>
        <v>Turovec</v>
      </c>
      <c r="G119" s="41"/>
      <c r="H119" s="41"/>
      <c r="I119" s="33" t="s">
        <v>24</v>
      </c>
      <c r="J119" s="80" t="str">
        <f>IF(J12="","",J12)</f>
        <v>7. 12. 2021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26</v>
      </c>
      <c r="D121" s="41"/>
      <c r="E121" s="41"/>
      <c r="F121" s="28" t="str">
        <f>E15</f>
        <v>Město Tábor,Žižkovo náměstí 3,390 01 Tábor 1</v>
      </c>
      <c r="G121" s="41"/>
      <c r="H121" s="41"/>
      <c r="I121" s="33" t="s">
        <v>34</v>
      </c>
      <c r="J121" s="37" t="str">
        <f>E21</f>
        <v/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32</v>
      </c>
      <c r="D122" s="41"/>
      <c r="E122" s="41"/>
      <c r="F122" s="28" t="str">
        <f>IF(E18="","",E18)</f>
        <v>Vyplň údaj</v>
      </c>
      <c r="G122" s="41"/>
      <c r="H122" s="41"/>
      <c r="I122" s="33" t="s">
        <v>37</v>
      </c>
      <c r="J122" s="37" t="str">
        <f>E24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2"/>
      <c r="B124" s="193"/>
      <c r="C124" s="194" t="s">
        <v>110</v>
      </c>
      <c r="D124" s="195" t="s">
        <v>64</v>
      </c>
      <c r="E124" s="195" t="s">
        <v>60</v>
      </c>
      <c r="F124" s="195" t="s">
        <v>61</v>
      </c>
      <c r="G124" s="195" t="s">
        <v>111</v>
      </c>
      <c r="H124" s="195" t="s">
        <v>112</v>
      </c>
      <c r="I124" s="195" t="s">
        <v>113</v>
      </c>
      <c r="J124" s="196" t="s">
        <v>97</v>
      </c>
      <c r="K124" s="197" t="s">
        <v>114</v>
      </c>
      <c r="L124" s="198"/>
      <c r="M124" s="101" t="s">
        <v>1</v>
      </c>
      <c r="N124" s="102" t="s">
        <v>43</v>
      </c>
      <c r="O124" s="102" t="s">
        <v>115</v>
      </c>
      <c r="P124" s="102" t="s">
        <v>116</v>
      </c>
      <c r="Q124" s="102" t="s">
        <v>117</v>
      </c>
      <c r="R124" s="102" t="s">
        <v>118</v>
      </c>
      <c r="S124" s="102" t="s">
        <v>119</v>
      </c>
      <c r="T124" s="103" t="s">
        <v>120</v>
      </c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</row>
    <row r="125" s="2" customFormat="1" ht="22.8" customHeight="1">
      <c r="A125" s="39"/>
      <c r="B125" s="40"/>
      <c r="C125" s="108" t="s">
        <v>121</v>
      </c>
      <c r="D125" s="41"/>
      <c r="E125" s="41"/>
      <c r="F125" s="41"/>
      <c r="G125" s="41"/>
      <c r="H125" s="41"/>
      <c r="I125" s="41"/>
      <c r="J125" s="199">
        <f>BK125</f>
        <v>0</v>
      </c>
      <c r="K125" s="41"/>
      <c r="L125" s="45"/>
      <c r="M125" s="104"/>
      <c r="N125" s="200"/>
      <c r="O125" s="105"/>
      <c r="P125" s="201">
        <f>P126</f>
        <v>0</v>
      </c>
      <c r="Q125" s="105"/>
      <c r="R125" s="201">
        <f>R126</f>
        <v>557.52142091000007</v>
      </c>
      <c r="S125" s="105"/>
      <c r="T125" s="202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78</v>
      </c>
      <c r="AU125" s="18" t="s">
        <v>99</v>
      </c>
      <c r="BK125" s="203">
        <f>BK126</f>
        <v>0</v>
      </c>
    </row>
    <row r="126" s="12" customFormat="1" ht="25.92" customHeight="1">
      <c r="A126" s="12"/>
      <c r="B126" s="204"/>
      <c r="C126" s="205"/>
      <c r="D126" s="206" t="s">
        <v>78</v>
      </c>
      <c r="E126" s="207" t="s">
        <v>122</v>
      </c>
      <c r="F126" s="207" t="s">
        <v>123</v>
      </c>
      <c r="G126" s="205"/>
      <c r="H126" s="205"/>
      <c r="I126" s="208"/>
      <c r="J126" s="209">
        <f>BK126</f>
        <v>0</v>
      </c>
      <c r="K126" s="205"/>
      <c r="L126" s="210"/>
      <c r="M126" s="211"/>
      <c r="N126" s="212"/>
      <c r="O126" s="212"/>
      <c r="P126" s="213">
        <f>P127+P195+P208+P212+P230+P237+P242+P251</f>
        <v>0</v>
      </c>
      <c r="Q126" s="212"/>
      <c r="R126" s="213">
        <f>R127+R195+R208+R212+R230+R237+R242+R251</f>
        <v>557.52142091000007</v>
      </c>
      <c r="S126" s="212"/>
      <c r="T126" s="214">
        <f>T127+T195+T208+T212+T230+T237+T242+T251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</v>
      </c>
      <c r="AT126" s="216" t="s">
        <v>78</v>
      </c>
      <c r="AU126" s="216" t="s">
        <v>79</v>
      </c>
      <c r="AY126" s="215" t="s">
        <v>124</v>
      </c>
      <c r="BK126" s="217">
        <f>BK127+BK195+BK208+BK212+BK230+BK237+BK242+BK251</f>
        <v>0</v>
      </c>
    </row>
    <row r="127" s="12" customFormat="1" ht="22.8" customHeight="1">
      <c r="A127" s="12"/>
      <c r="B127" s="204"/>
      <c r="C127" s="205"/>
      <c r="D127" s="206" t="s">
        <v>78</v>
      </c>
      <c r="E127" s="218" t="s">
        <v>8</v>
      </c>
      <c r="F127" s="218" t="s">
        <v>125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SUM(P128:P194)</f>
        <v>0</v>
      </c>
      <c r="Q127" s="212"/>
      <c r="R127" s="213">
        <f>SUM(R128:R194)</f>
        <v>0.26541000000000003</v>
      </c>
      <c r="S127" s="212"/>
      <c r="T127" s="214">
        <f>SUM(T128:T194)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8</v>
      </c>
      <c r="AT127" s="216" t="s">
        <v>78</v>
      </c>
      <c r="AU127" s="216" t="s">
        <v>8</v>
      </c>
      <c r="AY127" s="215" t="s">
        <v>124</v>
      </c>
      <c r="BK127" s="217">
        <f>SUM(BK128:BK194)</f>
        <v>0</v>
      </c>
    </row>
    <row r="128" s="2" customFormat="1" ht="37.8" customHeight="1">
      <c r="A128" s="39"/>
      <c r="B128" s="40"/>
      <c r="C128" s="220" t="s">
        <v>8</v>
      </c>
      <c r="D128" s="220" t="s">
        <v>126</v>
      </c>
      <c r="E128" s="221" t="s">
        <v>127</v>
      </c>
      <c r="F128" s="222" t="s">
        <v>128</v>
      </c>
      <c r="G128" s="223" t="s">
        <v>129</v>
      </c>
      <c r="H128" s="224">
        <v>40</v>
      </c>
      <c r="I128" s="225"/>
      <c r="J128" s="226">
        <f>ROUND(I128*H128,0)</f>
        <v>0</v>
      </c>
      <c r="K128" s="227"/>
      <c r="L128" s="45"/>
      <c r="M128" s="228" t="s">
        <v>1</v>
      </c>
      <c r="N128" s="229" t="s">
        <v>44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130</v>
      </c>
      <c r="AT128" s="232" t="s">
        <v>126</v>
      </c>
      <c r="AU128" s="232" t="s">
        <v>88</v>
      </c>
      <c r="AY128" s="18" t="s">
        <v>124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</v>
      </c>
      <c r="BK128" s="233">
        <f>ROUND(I128*H128,0)</f>
        <v>0</v>
      </c>
      <c r="BL128" s="18" t="s">
        <v>130</v>
      </c>
      <c r="BM128" s="232" t="s">
        <v>131</v>
      </c>
    </row>
    <row r="129" s="2" customFormat="1" ht="37.8" customHeight="1">
      <c r="A129" s="39"/>
      <c r="B129" s="40"/>
      <c r="C129" s="220" t="s">
        <v>88</v>
      </c>
      <c r="D129" s="220" t="s">
        <v>126</v>
      </c>
      <c r="E129" s="221" t="s">
        <v>132</v>
      </c>
      <c r="F129" s="222" t="s">
        <v>133</v>
      </c>
      <c r="G129" s="223" t="s">
        <v>129</v>
      </c>
      <c r="H129" s="224">
        <v>40</v>
      </c>
      <c r="I129" s="225"/>
      <c r="J129" s="226">
        <f>ROUND(I129*H129,0)</f>
        <v>0</v>
      </c>
      <c r="K129" s="227"/>
      <c r="L129" s="45"/>
      <c r="M129" s="228" t="s">
        <v>1</v>
      </c>
      <c r="N129" s="229" t="s">
        <v>44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130</v>
      </c>
      <c r="AT129" s="232" t="s">
        <v>126</v>
      </c>
      <c r="AU129" s="232" t="s">
        <v>88</v>
      </c>
      <c r="AY129" s="18" t="s">
        <v>124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</v>
      </c>
      <c r="BK129" s="233">
        <f>ROUND(I129*H129,0)</f>
        <v>0</v>
      </c>
      <c r="BL129" s="18" t="s">
        <v>130</v>
      </c>
      <c r="BM129" s="232" t="s">
        <v>134</v>
      </c>
    </row>
    <row r="130" s="2" customFormat="1" ht="37.8" customHeight="1">
      <c r="A130" s="39"/>
      <c r="B130" s="40"/>
      <c r="C130" s="220" t="s">
        <v>84</v>
      </c>
      <c r="D130" s="220" t="s">
        <v>126</v>
      </c>
      <c r="E130" s="221" t="s">
        <v>135</v>
      </c>
      <c r="F130" s="222" t="s">
        <v>136</v>
      </c>
      <c r="G130" s="223" t="s">
        <v>129</v>
      </c>
      <c r="H130" s="224">
        <v>10</v>
      </c>
      <c r="I130" s="225"/>
      <c r="J130" s="226">
        <f>ROUND(I130*H130,0)</f>
        <v>0</v>
      </c>
      <c r="K130" s="227"/>
      <c r="L130" s="45"/>
      <c r="M130" s="228" t="s">
        <v>1</v>
      </c>
      <c r="N130" s="229" t="s">
        <v>44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130</v>
      </c>
      <c r="AT130" s="232" t="s">
        <v>126</v>
      </c>
      <c r="AU130" s="232" t="s">
        <v>88</v>
      </c>
      <c r="AY130" s="18" t="s">
        <v>124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</v>
      </c>
      <c r="BK130" s="233">
        <f>ROUND(I130*H130,0)</f>
        <v>0</v>
      </c>
      <c r="BL130" s="18" t="s">
        <v>130</v>
      </c>
      <c r="BM130" s="232" t="s">
        <v>137</v>
      </c>
    </row>
    <row r="131" s="2" customFormat="1" ht="21.75" customHeight="1">
      <c r="A131" s="39"/>
      <c r="B131" s="40"/>
      <c r="C131" s="220" t="s">
        <v>130</v>
      </c>
      <c r="D131" s="220" t="s">
        <v>126</v>
      </c>
      <c r="E131" s="221" t="s">
        <v>138</v>
      </c>
      <c r="F131" s="222" t="s">
        <v>139</v>
      </c>
      <c r="G131" s="223" t="s">
        <v>140</v>
      </c>
      <c r="H131" s="224">
        <v>15</v>
      </c>
      <c r="I131" s="225"/>
      <c r="J131" s="226">
        <f>ROUND(I131*H131,0)</f>
        <v>0</v>
      </c>
      <c r="K131" s="227"/>
      <c r="L131" s="45"/>
      <c r="M131" s="228" t="s">
        <v>1</v>
      </c>
      <c r="N131" s="229" t="s">
        <v>44</v>
      </c>
      <c r="O131" s="92"/>
      <c r="P131" s="230">
        <f>O131*H131</f>
        <v>0</v>
      </c>
      <c r="Q131" s="230">
        <v>0.017500000000000002</v>
      </c>
      <c r="R131" s="230">
        <f>Q131*H131</f>
        <v>0.26250000000000001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130</v>
      </c>
      <c r="AT131" s="232" t="s">
        <v>126</v>
      </c>
      <c r="AU131" s="232" t="s">
        <v>88</v>
      </c>
      <c r="AY131" s="18" t="s">
        <v>124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</v>
      </c>
      <c r="BK131" s="233">
        <f>ROUND(I131*H131,0)</f>
        <v>0</v>
      </c>
      <c r="BL131" s="18" t="s">
        <v>130</v>
      </c>
      <c r="BM131" s="232" t="s">
        <v>141</v>
      </c>
    </row>
    <row r="132" s="2" customFormat="1" ht="24.15" customHeight="1">
      <c r="A132" s="39"/>
      <c r="B132" s="40"/>
      <c r="C132" s="220" t="s">
        <v>142</v>
      </c>
      <c r="D132" s="220" t="s">
        <v>126</v>
      </c>
      <c r="E132" s="221" t="s">
        <v>143</v>
      </c>
      <c r="F132" s="222" t="s">
        <v>144</v>
      </c>
      <c r="G132" s="223" t="s">
        <v>145</v>
      </c>
      <c r="H132" s="224">
        <v>6610.1999999999998</v>
      </c>
      <c r="I132" s="225"/>
      <c r="J132" s="226">
        <f>ROUND(I132*H132,0)</f>
        <v>0</v>
      </c>
      <c r="K132" s="227"/>
      <c r="L132" s="45"/>
      <c r="M132" s="228" t="s">
        <v>1</v>
      </c>
      <c r="N132" s="229" t="s">
        <v>44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130</v>
      </c>
      <c r="AT132" s="232" t="s">
        <v>126</v>
      </c>
      <c r="AU132" s="232" t="s">
        <v>88</v>
      </c>
      <c r="AY132" s="18" t="s">
        <v>124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</v>
      </c>
      <c r="BK132" s="233">
        <f>ROUND(I132*H132,0)</f>
        <v>0</v>
      </c>
      <c r="BL132" s="18" t="s">
        <v>130</v>
      </c>
      <c r="BM132" s="232" t="s">
        <v>146</v>
      </c>
    </row>
    <row r="133" s="13" customFormat="1">
      <c r="A133" s="13"/>
      <c r="B133" s="234"/>
      <c r="C133" s="235"/>
      <c r="D133" s="236" t="s">
        <v>147</v>
      </c>
      <c r="E133" s="237" t="s">
        <v>1</v>
      </c>
      <c r="F133" s="238" t="s">
        <v>148</v>
      </c>
      <c r="G133" s="235"/>
      <c r="H133" s="239">
        <v>833.5</v>
      </c>
      <c r="I133" s="240"/>
      <c r="J133" s="235"/>
      <c r="K133" s="235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147</v>
      </c>
      <c r="AU133" s="245" t="s">
        <v>88</v>
      </c>
      <c r="AV133" s="13" t="s">
        <v>88</v>
      </c>
      <c r="AW133" s="13" t="s">
        <v>36</v>
      </c>
      <c r="AX133" s="13" t="s">
        <v>79</v>
      </c>
      <c r="AY133" s="245" t="s">
        <v>124</v>
      </c>
    </row>
    <row r="134" s="13" customFormat="1">
      <c r="A134" s="13"/>
      <c r="B134" s="234"/>
      <c r="C134" s="235"/>
      <c r="D134" s="236" t="s">
        <v>147</v>
      </c>
      <c r="E134" s="237" t="s">
        <v>1</v>
      </c>
      <c r="F134" s="238" t="s">
        <v>149</v>
      </c>
      <c r="G134" s="235"/>
      <c r="H134" s="239">
        <v>5776.6999999999998</v>
      </c>
      <c r="I134" s="240"/>
      <c r="J134" s="235"/>
      <c r="K134" s="235"/>
      <c r="L134" s="241"/>
      <c r="M134" s="242"/>
      <c r="N134" s="243"/>
      <c r="O134" s="243"/>
      <c r="P134" s="243"/>
      <c r="Q134" s="243"/>
      <c r="R134" s="243"/>
      <c r="S134" s="243"/>
      <c r="T134" s="24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5" t="s">
        <v>147</v>
      </c>
      <c r="AU134" s="245" t="s">
        <v>88</v>
      </c>
      <c r="AV134" s="13" t="s">
        <v>88</v>
      </c>
      <c r="AW134" s="13" t="s">
        <v>36</v>
      </c>
      <c r="AX134" s="13" t="s">
        <v>79</v>
      </c>
      <c r="AY134" s="245" t="s">
        <v>124</v>
      </c>
    </row>
    <row r="135" s="14" customFormat="1">
      <c r="A135" s="14"/>
      <c r="B135" s="246"/>
      <c r="C135" s="247"/>
      <c r="D135" s="236" t="s">
        <v>147</v>
      </c>
      <c r="E135" s="248" t="s">
        <v>1</v>
      </c>
      <c r="F135" s="249" t="s">
        <v>150</v>
      </c>
      <c r="G135" s="247"/>
      <c r="H135" s="250">
        <v>6610.1999999999998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147</v>
      </c>
      <c r="AU135" s="256" t="s">
        <v>88</v>
      </c>
      <c r="AV135" s="14" t="s">
        <v>130</v>
      </c>
      <c r="AW135" s="14" t="s">
        <v>36</v>
      </c>
      <c r="AX135" s="14" t="s">
        <v>8</v>
      </c>
      <c r="AY135" s="256" t="s">
        <v>124</v>
      </c>
    </row>
    <row r="136" s="2" customFormat="1" ht="33" customHeight="1">
      <c r="A136" s="39"/>
      <c r="B136" s="40"/>
      <c r="C136" s="220" t="s">
        <v>151</v>
      </c>
      <c r="D136" s="220" t="s">
        <v>126</v>
      </c>
      <c r="E136" s="221" t="s">
        <v>152</v>
      </c>
      <c r="F136" s="222" t="s">
        <v>153</v>
      </c>
      <c r="G136" s="223" t="s">
        <v>154</v>
      </c>
      <c r="H136" s="224">
        <v>1678.0999999999999</v>
      </c>
      <c r="I136" s="225"/>
      <c r="J136" s="226">
        <f>ROUND(I136*H136,0)</f>
        <v>0</v>
      </c>
      <c r="K136" s="227"/>
      <c r="L136" s="45"/>
      <c r="M136" s="228" t="s">
        <v>1</v>
      </c>
      <c r="N136" s="229" t="s">
        <v>44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130</v>
      </c>
      <c r="AT136" s="232" t="s">
        <v>126</v>
      </c>
      <c r="AU136" s="232" t="s">
        <v>88</v>
      </c>
      <c r="AY136" s="18" t="s">
        <v>124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</v>
      </c>
      <c r="BK136" s="233">
        <f>ROUND(I136*H136,0)</f>
        <v>0</v>
      </c>
      <c r="BL136" s="18" t="s">
        <v>130</v>
      </c>
      <c r="BM136" s="232" t="s">
        <v>155</v>
      </c>
    </row>
    <row r="137" s="13" customFormat="1">
      <c r="A137" s="13"/>
      <c r="B137" s="234"/>
      <c r="C137" s="235"/>
      <c r="D137" s="236" t="s">
        <v>147</v>
      </c>
      <c r="E137" s="237" t="s">
        <v>1</v>
      </c>
      <c r="F137" s="238" t="s">
        <v>156</v>
      </c>
      <c r="G137" s="235"/>
      <c r="H137" s="239">
        <v>81.400000000000006</v>
      </c>
      <c r="I137" s="240"/>
      <c r="J137" s="235"/>
      <c r="K137" s="235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147</v>
      </c>
      <c r="AU137" s="245" t="s">
        <v>88</v>
      </c>
      <c r="AV137" s="13" t="s">
        <v>88</v>
      </c>
      <c r="AW137" s="13" t="s">
        <v>36</v>
      </c>
      <c r="AX137" s="13" t="s">
        <v>79</v>
      </c>
      <c r="AY137" s="245" t="s">
        <v>124</v>
      </c>
    </row>
    <row r="138" s="13" customFormat="1">
      <c r="A138" s="13"/>
      <c r="B138" s="234"/>
      <c r="C138" s="235"/>
      <c r="D138" s="236" t="s">
        <v>147</v>
      </c>
      <c r="E138" s="237" t="s">
        <v>1</v>
      </c>
      <c r="F138" s="238" t="s">
        <v>157</v>
      </c>
      <c r="G138" s="235"/>
      <c r="H138" s="239">
        <v>1596.7000000000001</v>
      </c>
      <c r="I138" s="240"/>
      <c r="J138" s="235"/>
      <c r="K138" s="235"/>
      <c r="L138" s="241"/>
      <c r="M138" s="242"/>
      <c r="N138" s="243"/>
      <c r="O138" s="243"/>
      <c r="P138" s="243"/>
      <c r="Q138" s="243"/>
      <c r="R138" s="243"/>
      <c r="S138" s="243"/>
      <c r="T138" s="24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5" t="s">
        <v>147</v>
      </c>
      <c r="AU138" s="245" t="s">
        <v>88</v>
      </c>
      <c r="AV138" s="13" t="s">
        <v>88</v>
      </c>
      <c r="AW138" s="13" t="s">
        <v>36</v>
      </c>
      <c r="AX138" s="13" t="s">
        <v>79</v>
      </c>
      <c r="AY138" s="245" t="s">
        <v>124</v>
      </c>
    </row>
    <row r="139" s="14" customFormat="1">
      <c r="A139" s="14"/>
      <c r="B139" s="246"/>
      <c r="C139" s="247"/>
      <c r="D139" s="236" t="s">
        <v>147</v>
      </c>
      <c r="E139" s="248" t="s">
        <v>1</v>
      </c>
      <c r="F139" s="249" t="s">
        <v>150</v>
      </c>
      <c r="G139" s="247"/>
      <c r="H139" s="250">
        <v>1678.1000000000001</v>
      </c>
      <c r="I139" s="251"/>
      <c r="J139" s="247"/>
      <c r="K139" s="247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147</v>
      </c>
      <c r="AU139" s="256" t="s">
        <v>88</v>
      </c>
      <c r="AV139" s="14" t="s">
        <v>130</v>
      </c>
      <c r="AW139" s="14" t="s">
        <v>36</v>
      </c>
      <c r="AX139" s="14" t="s">
        <v>8</v>
      </c>
      <c r="AY139" s="256" t="s">
        <v>124</v>
      </c>
    </row>
    <row r="140" s="2" customFormat="1" ht="44.25" customHeight="1">
      <c r="A140" s="39"/>
      <c r="B140" s="40"/>
      <c r="C140" s="220" t="s">
        <v>158</v>
      </c>
      <c r="D140" s="220" t="s">
        <v>126</v>
      </c>
      <c r="E140" s="221" t="s">
        <v>159</v>
      </c>
      <c r="F140" s="222" t="s">
        <v>160</v>
      </c>
      <c r="G140" s="223" t="s">
        <v>154</v>
      </c>
      <c r="H140" s="224">
        <v>1.728</v>
      </c>
      <c r="I140" s="225"/>
      <c r="J140" s="226">
        <f>ROUND(I140*H140,0)</f>
        <v>0</v>
      </c>
      <c r="K140" s="227"/>
      <c r="L140" s="45"/>
      <c r="M140" s="228" t="s">
        <v>1</v>
      </c>
      <c r="N140" s="229" t="s">
        <v>44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130</v>
      </c>
      <c r="AT140" s="232" t="s">
        <v>126</v>
      </c>
      <c r="AU140" s="232" t="s">
        <v>88</v>
      </c>
      <c r="AY140" s="18" t="s">
        <v>124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</v>
      </c>
      <c r="BK140" s="233">
        <f>ROUND(I140*H140,0)</f>
        <v>0</v>
      </c>
      <c r="BL140" s="18" t="s">
        <v>130</v>
      </c>
      <c r="BM140" s="232" t="s">
        <v>161</v>
      </c>
    </row>
    <row r="141" s="13" customFormat="1">
      <c r="A141" s="13"/>
      <c r="B141" s="234"/>
      <c r="C141" s="235"/>
      <c r="D141" s="236" t="s">
        <v>147</v>
      </c>
      <c r="E141" s="237" t="s">
        <v>1</v>
      </c>
      <c r="F141" s="238" t="s">
        <v>162</v>
      </c>
      <c r="G141" s="235"/>
      <c r="H141" s="239">
        <v>1.728</v>
      </c>
      <c r="I141" s="240"/>
      <c r="J141" s="235"/>
      <c r="K141" s="235"/>
      <c r="L141" s="241"/>
      <c r="M141" s="242"/>
      <c r="N141" s="243"/>
      <c r="O141" s="243"/>
      <c r="P141" s="243"/>
      <c r="Q141" s="243"/>
      <c r="R141" s="243"/>
      <c r="S141" s="243"/>
      <c r="T141" s="24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5" t="s">
        <v>147</v>
      </c>
      <c r="AU141" s="245" t="s">
        <v>88</v>
      </c>
      <c r="AV141" s="13" t="s">
        <v>88</v>
      </c>
      <c r="AW141" s="13" t="s">
        <v>36</v>
      </c>
      <c r="AX141" s="13" t="s">
        <v>8</v>
      </c>
      <c r="AY141" s="245" t="s">
        <v>124</v>
      </c>
    </row>
    <row r="142" s="2" customFormat="1" ht="44.25" customHeight="1">
      <c r="A142" s="39"/>
      <c r="B142" s="40"/>
      <c r="C142" s="220" t="s">
        <v>163</v>
      </c>
      <c r="D142" s="220" t="s">
        <v>126</v>
      </c>
      <c r="E142" s="221" t="s">
        <v>164</v>
      </c>
      <c r="F142" s="222" t="s">
        <v>165</v>
      </c>
      <c r="G142" s="223" t="s">
        <v>154</v>
      </c>
      <c r="H142" s="224">
        <v>8.1760000000000002</v>
      </c>
      <c r="I142" s="225"/>
      <c r="J142" s="226">
        <f>ROUND(I142*H142,0)</f>
        <v>0</v>
      </c>
      <c r="K142" s="227"/>
      <c r="L142" s="45"/>
      <c r="M142" s="228" t="s">
        <v>1</v>
      </c>
      <c r="N142" s="229" t="s">
        <v>44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130</v>
      </c>
      <c r="AT142" s="232" t="s">
        <v>126</v>
      </c>
      <c r="AU142" s="232" t="s">
        <v>88</v>
      </c>
      <c r="AY142" s="18" t="s">
        <v>124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</v>
      </c>
      <c r="BK142" s="233">
        <f>ROUND(I142*H142,0)</f>
        <v>0</v>
      </c>
      <c r="BL142" s="18" t="s">
        <v>130</v>
      </c>
      <c r="BM142" s="232" t="s">
        <v>166</v>
      </c>
    </row>
    <row r="143" s="13" customFormat="1">
      <c r="A143" s="13"/>
      <c r="B143" s="234"/>
      <c r="C143" s="235"/>
      <c r="D143" s="236" t="s">
        <v>147</v>
      </c>
      <c r="E143" s="237" t="s">
        <v>1</v>
      </c>
      <c r="F143" s="238" t="s">
        <v>167</v>
      </c>
      <c r="G143" s="235"/>
      <c r="H143" s="239">
        <v>7.9199999999999999</v>
      </c>
      <c r="I143" s="240"/>
      <c r="J143" s="235"/>
      <c r="K143" s="235"/>
      <c r="L143" s="241"/>
      <c r="M143" s="242"/>
      <c r="N143" s="243"/>
      <c r="O143" s="243"/>
      <c r="P143" s="243"/>
      <c r="Q143" s="243"/>
      <c r="R143" s="243"/>
      <c r="S143" s="243"/>
      <c r="T143" s="24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5" t="s">
        <v>147</v>
      </c>
      <c r="AU143" s="245" t="s">
        <v>88</v>
      </c>
      <c r="AV143" s="13" t="s">
        <v>88</v>
      </c>
      <c r="AW143" s="13" t="s">
        <v>36</v>
      </c>
      <c r="AX143" s="13" t="s">
        <v>79</v>
      </c>
      <c r="AY143" s="245" t="s">
        <v>124</v>
      </c>
    </row>
    <row r="144" s="13" customFormat="1">
      <c r="A144" s="13"/>
      <c r="B144" s="234"/>
      <c r="C144" s="235"/>
      <c r="D144" s="236" t="s">
        <v>147</v>
      </c>
      <c r="E144" s="237" t="s">
        <v>1</v>
      </c>
      <c r="F144" s="238" t="s">
        <v>168</v>
      </c>
      <c r="G144" s="235"/>
      <c r="H144" s="239">
        <v>0.25600000000000001</v>
      </c>
      <c r="I144" s="240"/>
      <c r="J144" s="235"/>
      <c r="K144" s="235"/>
      <c r="L144" s="241"/>
      <c r="M144" s="242"/>
      <c r="N144" s="243"/>
      <c r="O144" s="243"/>
      <c r="P144" s="243"/>
      <c r="Q144" s="243"/>
      <c r="R144" s="243"/>
      <c r="S144" s="243"/>
      <c r="T144" s="24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5" t="s">
        <v>147</v>
      </c>
      <c r="AU144" s="245" t="s">
        <v>88</v>
      </c>
      <c r="AV144" s="13" t="s">
        <v>88</v>
      </c>
      <c r="AW144" s="13" t="s">
        <v>36</v>
      </c>
      <c r="AX144" s="13" t="s">
        <v>79</v>
      </c>
      <c r="AY144" s="245" t="s">
        <v>124</v>
      </c>
    </row>
    <row r="145" s="14" customFormat="1">
      <c r="A145" s="14"/>
      <c r="B145" s="246"/>
      <c r="C145" s="247"/>
      <c r="D145" s="236" t="s">
        <v>147</v>
      </c>
      <c r="E145" s="248" t="s">
        <v>1</v>
      </c>
      <c r="F145" s="249" t="s">
        <v>150</v>
      </c>
      <c r="G145" s="247"/>
      <c r="H145" s="250">
        <v>8.1760000000000002</v>
      </c>
      <c r="I145" s="251"/>
      <c r="J145" s="247"/>
      <c r="K145" s="247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147</v>
      </c>
      <c r="AU145" s="256" t="s">
        <v>88</v>
      </c>
      <c r="AV145" s="14" t="s">
        <v>130</v>
      </c>
      <c r="AW145" s="14" t="s">
        <v>36</v>
      </c>
      <c r="AX145" s="14" t="s">
        <v>8</v>
      </c>
      <c r="AY145" s="256" t="s">
        <v>124</v>
      </c>
    </row>
    <row r="146" s="2" customFormat="1" ht="37.8" customHeight="1">
      <c r="A146" s="39"/>
      <c r="B146" s="40"/>
      <c r="C146" s="220" t="s">
        <v>169</v>
      </c>
      <c r="D146" s="220" t="s">
        <v>126</v>
      </c>
      <c r="E146" s="221" t="s">
        <v>170</v>
      </c>
      <c r="F146" s="222" t="s">
        <v>171</v>
      </c>
      <c r="G146" s="223" t="s">
        <v>129</v>
      </c>
      <c r="H146" s="224">
        <v>40</v>
      </c>
      <c r="I146" s="225"/>
      <c r="J146" s="226">
        <f>ROUND(I146*H146,0)</f>
        <v>0</v>
      </c>
      <c r="K146" s="227"/>
      <c r="L146" s="45"/>
      <c r="M146" s="228" t="s">
        <v>1</v>
      </c>
      <c r="N146" s="229" t="s">
        <v>44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130</v>
      </c>
      <c r="AT146" s="232" t="s">
        <v>126</v>
      </c>
      <c r="AU146" s="232" t="s">
        <v>88</v>
      </c>
      <c r="AY146" s="18" t="s">
        <v>124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</v>
      </c>
      <c r="BK146" s="233">
        <f>ROUND(I146*H146,0)</f>
        <v>0</v>
      </c>
      <c r="BL146" s="18" t="s">
        <v>130</v>
      </c>
      <c r="BM146" s="232" t="s">
        <v>172</v>
      </c>
    </row>
    <row r="147" s="2" customFormat="1" ht="37.8" customHeight="1">
      <c r="A147" s="39"/>
      <c r="B147" s="40"/>
      <c r="C147" s="220" t="s">
        <v>173</v>
      </c>
      <c r="D147" s="220" t="s">
        <v>126</v>
      </c>
      <c r="E147" s="221" t="s">
        <v>174</v>
      </c>
      <c r="F147" s="222" t="s">
        <v>175</v>
      </c>
      <c r="G147" s="223" t="s">
        <v>129</v>
      </c>
      <c r="H147" s="224">
        <v>40</v>
      </c>
      <c r="I147" s="225"/>
      <c r="J147" s="226">
        <f>ROUND(I147*H147,0)</f>
        <v>0</v>
      </c>
      <c r="K147" s="227"/>
      <c r="L147" s="45"/>
      <c r="M147" s="228" t="s">
        <v>1</v>
      </c>
      <c r="N147" s="229" t="s">
        <v>44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130</v>
      </c>
      <c r="AT147" s="232" t="s">
        <v>126</v>
      </c>
      <c r="AU147" s="232" t="s">
        <v>88</v>
      </c>
      <c r="AY147" s="18" t="s">
        <v>124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</v>
      </c>
      <c r="BK147" s="233">
        <f>ROUND(I147*H147,0)</f>
        <v>0</v>
      </c>
      <c r="BL147" s="18" t="s">
        <v>130</v>
      </c>
      <c r="BM147" s="232" t="s">
        <v>176</v>
      </c>
    </row>
    <row r="148" s="2" customFormat="1" ht="37.8" customHeight="1">
      <c r="A148" s="39"/>
      <c r="B148" s="40"/>
      <c r="C148" s="220" t="s">
        <v>177</v>
      </c>
      <c r="D148" s="220" t="s">
        <v>126</v>
      </c>
      <c r="E148" s="221" t="s">
        <v>178</v>
      </c>
      <c r="F148" s="222" t="s">
        <v>179</v>
      </c>
      <c r="G148" s="223" t="s">
        <v>129</v>
      </c>
      <c r="H148" s="224">
        <v>10</v>
      </c>
      <c r="I148" s="225"/>
      <c r="J148" s="226">
        <f>ROUND(I148*H148,0)</f>
        <v>0</v>
      </c>
      <c r="K148" s="227"/>
      <c r="L148" s="45"/>
      <c r="M148" s="228" t="s">
        <v>1</v>
      </c>
      <c r="N148" s="229" t="s">
        <v>44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130</v>
      </c>
      <c r="AT148" s="232" t="s">
        <v>126</v>
      </c>
      <c r="AU148" s="232" t="s">
        <v>88</v>
      </c>
      <c r="AY148" s="18" t="s">
        <v>124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</v>
      </c>
      <c r="BK148" s="233">
        <f>ROUND(I148*H148,0)</f>
        <v>0</v>
      </c>
      <c r="BL148" s="18" t="s">
        <v>130</v>
      </c>
      <c r="BM148" s="232" t="s">
        <v>180</v>
      </c>
    </row>
    <row r="149" s="2" customFormat="1" ht="62.7" customHeight="1">
      <c r="A149" s="39"/>
      <c r="B149" s="40"/>
      <c r="C149" s="220" t="s">
        <v>9</v>
      </c>
      <c r="D149" s="220" t="s">
        <v>126</v>
      </c>
      <c r="E149" s="221" t="s">
        <v>181</v>
      </c>
      <c r="F149" s="222" t="s">
        <v>182</v>
      </c>
      <c r="G149" s="223" t="s">
        <v>154</v>
      </c>
      <c r="H149" s="224">
        <v>579.60000000000002</v>
      </c>
      <c r="I149" s="225"/>
      <c r="J149" s="226">
        <f>ROUND(I149*H149,0)</f>
        <v>0</v>
      </c>
      <c r="K149" s="227"/>
      <c r="L149" s="45"/>
      <c r="M149" s="228" t="s">
        <v>1</v>
      </c>
      <c r="N149" s="229" t="s">
        <v>44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130</v>
      </c>
      <c r="AT149" s="232" t="s">
        <v>126</v>
      </c>
      <c r="AU149" s="232" t="s">
        <v>88</v>
      </c>
      <c r="AY149" s="18" t="s">
        <v>124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</v>
      </c>
      <c r="BK149" s="233">
        <f>ROUND(I149*H149,0)</f>
        <v>0</v>
      </c>
      <c r="BL149" s="18" t="s">
        <v>130</v>
      </c>
      <c r="BM149" s="232" t="s">
        <v>183</v>
      </c>
    </row>
    <row r="150" s="13" customFormat="1">
      <c r="A150" s="13"/>
      <c r="B150" s="234"/>
      <c r="C150" s="235"/>
      <c r="D150" s="236" t="s">
        <v>147</v>
      </c>
      <c r="E150" s="237" t="s">
        <v>1</v>
      </c>
      <c r="F150" s="238" t="s">
        <v>184</v>
      </c>
      <c r="G150" s="235"/>
      <c r="H150" s="239">
        <v>579.60000000000002</v>
      </c>
      <c r="I150" s="240"/>
      <c r="J150" s="235"/>
      <c r="K150" s="235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147</v>
      </c>
      <c r="AU150" s="245" t="s">
        <v>88</v>
      </c>
      <c r="AV150" s="13" t="s">
        <v>88</v>
      </c>
      <c r="AW150" s="13" t="s">
        <v>36</v>
      </c>
      <c r="AX150" s="13" t="s">
        <v>8</v>
      </c>
      <c r="AY150" s="245" t="s">
        <v>124</v>
      </c>
    </row>
    <row r="151" s="2" customFormat="1" ht="24.15" customHeight="1">
      <c r="A151" s="39"/>
      <c r="B151" s="40"/>
      <c r="C151" s="220" t="s">
        <v>185</v>
      </c>
      <c r="D151" s="220" t="s">
        <v>126</v>
      </c>
      <c r="E151" s="221" t="s">
        <v>186</v>
      </c>
      <c r="F151" s="222" t="s">
        <v>187</v>
      </c>
      <c r="G151" s="223" t="s">
        <v>129</v>
      </c>
      <c r="H151" s="224">
        <v>560</v>
      </c>
      <c r="I151" s="225"/>
      <c r="J151" s="226">
        <f>ROUND(I151*H151,0)</f>
        <v>0</v>
      </c>
      <c r="K151" s="227"/>
      <c r="L151" s="45"/>
      <c r="M151" s="228" t="s">
        <v>1</v>
      </c>
      <c r="N151" s="229" t="s">
        <v>44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130</v>
      </c>
      <c r="AT151" s="232" t="s">
        <v>126</v>
      </c>
      <c r="AU151" s="232" t="s">
        <v>88</v>
      </c>
      <c r="AY151" s="18" t="s">
        <v>124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</v>
      </c>
      <c r="BK151" s="233">
        <f>ROUND(I151*H151,0)</f>
        <v>0</v>
      </c>
      <c r="BL151" s="18" t="s">
        <v>130</v>
      </c>
      <c r="BM151" s="232" t="s">
        <v>188</v>
      </c>
    </row>
    <row r="152" s="13" customFormat="1">
      <c r="A152" s="13"/>
      <c r="B152" s="234"/>
      <c r="C152" s="235"/>
      <c r="D152" s="236" t="s">
        <v>147</v>
      </c>
      <c r="E152" s="237" t="s">
        <v>1</v>
      </c>
      <c r="F152" s="238" t="s">
        <v>189</v>
      </c>
      <c r="G152" s="235"/>
      <c r="H152" s="239">
        <v>560</v>
      </c>
      <c r="I152" s="240"/>
      <c r="J152" s="235"/>
      <c r="K152" s="235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147</v>
      </c>
      <c r="AU152" s="245" t="s">
        <v>88</v>
      </c>
      <c r="AV152" s="13" t="s">
        <v>88</v>
      </c>
      <c r="AW152" s="13" t="s">
        <v>36</v>
      </c>
      <c r="AX152" s="13" t="s">
        <v>8</v>
      </c>
      <c r="AY152" s="245" t="s">
        <v>124</v>
      </c>
    </row>
    <row r="153" s="2" customFormat="1" ht="24.15" customHeight="1">
      <c r="A153" s="39"/>
      <c r="B153" s="40"/>
      <c r="C153" s="220" t="s">
        <v>190</v>
      </c>
      <c r="D153" s="220" t="s">
        <v>126</v>
      </c>
      <c r="E153" s="221" t="s">
        <v>191</v>
      </c>
      <c r="F153" s="222" t="s">
        <v>192</v>
      </c>
      <c r="G153" s="223" t="s">
        <v>129</v>
      </c>
      <c r="H153" s="224">
        <v>560</v>
      </c>
      <c r="I153" s="225"/>
      <c r="J153" s="226">
        <f>ROUND(I153*H153,0)</f>
        <v>0</v>
      </c>
      <c r="K153" s="227"/>
      <c r="L153" s="45"/>
      <c r="M153" s="228" t="s">
        <v>1</v>
      </c>
      <c r="N153" s="229" t="s">
        <v>44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130</v>
      </c>
      <c r="AT153" s="232" t="s">
        <v>126</v>
      </c>
      <c r="AU153" s="232" t="s">
        <v>88</v>
      </c>
      <c r="AY153" s="18" t="s">
        <v>124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</v>
      </c>
      <c r="BK153" s="233">
        <f>ROUND(I153*H153,0)</f>
        <v>0</v>
      </c>
      <c r="BL153" s="18" t="s">
        <v>130</v>
      </c>
      <c r="BM153" s="232" t="s">
        <v>193</v>
      </c>
    </row>
    <row r="154" s="13" customFormat="1">
      <c r="A154" s="13"/>
      <c r="B154" s="234"/>
      <c r="C154" s="235"/>
      <c r="D154" s="236" t="s">
        <v>147</v>
      </c>
      <c r="E154" s="237" t="s">
        <v>1</v>
      </c>
      <c r="F154" s="238" t="s">
        <v>189</v>
      </c>
      <c r="G154" s="235"/>
      <c r="H154" s="239">
        <v>560</v>
      </c>
      <c r="I154" s="240"/>
      <c r="J154" s="235"/>
      <c r="K154" s="235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147</v>
      </c>
      <c r="AU154" s="245" t="s">
        <v>88</v>
      </c>
      <c r="AV154" s="13" t="s">
        <v>88</v>
      </c>
      <c r="AW154" s="13" t="s">
        <v>36</v>
      </c>
      <c r="AX154" s="13" t="s">
        <v>8</v>
      </c>
      <c r="AY154" s="245" t="s">
        <v>124</v>
      </c>
    </row>
    <row r="155" s="2" customFormat="1" ht="24.15" customHeight="1">
      <c r="A155" s="39"/>
      <c r="B155" s="40"/>
      <c r="C155" s="220" t="s">
        <v>194</v>
      </c>
      <c r="D155" s="220" t="s">
        <v>126</v>
      </c>
      <c r="E155" s="221" t="s">
        <v>195</v>
      </c>
      <c r="F155" s="222" t="s">
        <v>196</v>
      </c>
      <c r="G155" s="223" t="s">
        <v>129</v>
      </c>
      <c r="H155" s="224">
        <v>140</v>
      </c>
      <c r="I155" s="225"/>
      <c r="J155" s="226">
        <f>ROUND(I155*H155,0)</f>
        <v>0</v>
      </c>
      <c r="K155" s="227"/>
      <c r="L155" s="45"/>
      <c r="M155" s="228" t="s">
        <v>1</v>
      </c>
      <c r="N155" s="229" t="s">
        <v>44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130</v>
      </c>
      <c r="AT155" s="232" t="s">
        <v>126</v>
      </c>
      <c r="AU155" s="232" t="s">
        <v>88</v>
      </c>
      <c r="AY155" s="18" t="s">
        <v>124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</v>
      </c>
      <c r="BK155" s="233">
        <f>ROUND(I155*H155,0)</f>
        <v>0</v>
      </c>
      <c r="BL155" s="18" t="s">
        <v>130</v>
      </c>
      <c r="BM155" s="232" t="s">
        <v>197</v>
      </c>
    </row>
    <row r="156" s="13" customFormat="1">
      <c r="A156" s="13"/>
      <c r="B156" s="234"/>
      <c r="C156" s="235"/>
      <c r="D156" s="236" t="s">
        <v>147</v>
      </c>
      <c r="E156" s="237" t="s">
        <v>1</v>
      </c>
      <c r="F156" s="238" t="s">
        <v>198</v>
      </c>
      <c r="G156" s="235"/>
      <c r="H156" s="239">
        <v>140</v>
      </c>
      <c r="I156" s="240"/>
      <c r="J156" s="235"/>
      <c r="K156" s="235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147</v>
      </c>
      <c r="AU156" s="245" t="s">
        <v>88</v>
      </c>
      <c r="AV156" s="13" t="s">
        <v>88</v>
      </c>
      <c r="AW156" s="13" t="s">
        <v>36</v>
      </c>
      <c r="AX156" s="13" t="s">
        <v>8</v>
      </c>
      <c r="AY156" s="245" t="s">
        <v>124</v>
      </c>
    </row>
    <row r="157" s="2" customFormat="1" ht="62.7" customHeight="1">
      <c r="A157" s="39"/>
      <c r="B157" s="40"/>
      <c r="C157" s="220" t="s">
        <v>199</v>
      </c>
      <c r="D157" s="220" t="s">
        <v>126</v>
      </c>
      <c r="E157" s="221" t="s">
        <v>200</v>
      </c>
      <c r="F157" s="222" t="s">
        <v>201</v>
      </c>
      <c r="G157" s="223" t="s">
        <v>154</v>
      </c>
      <c r="H157" s="224">
        <v>1055</v>
      </c>
      <c r="I157" s="225"/>
      <c r="J157" s="226">
        <f>ROUND(I157*H157,0)</f>
        <v>0</v>
      </c>
      <c r="K157" s="227"/>
      <c r="L157" s="45"/>
      <c r="M157" s="228" t="s">
        <v>1</v>
      </c>
      <c r="N157" s="229" t="s">
        <v>44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130</v>
      </c>
      <c r="AT157" s="232" t="s">
        <v>126</v>
      </c>
      <c r="AU157" s="232" t="s">
        <v>88</v>
      </c>
      <c r="AY157" s="18" t="s">
        <v>124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</v>
      </c>
      <c r="BK157" s="233">
        <f>ROUND(I157*H157,0)</f>
        <v>0</v>
      </c>
      <c r="BL157" s="18" t="s">
        <v>130</v>
      </c>
      <c r="BM157" s="232" t="s">
        <v>202</v>
      </c>
    </row>
    <row r="158" s="13" customFormat="1">
      <c r="A158" s="13"/>
      <c r="B158" s="234"/>
      <c r="C158" s="235"/>
      <c r="D158" s="236" t="s">
        <v>147</v>
      </c>
      <c r="E158" s="237" t="s">
        <v>1</v>
      </c>
      <c r="F158" s="238" t="s">
        <v>203</v>
      </c>
      <c r="G158" s="235"/>
      <c r="H158" s="239">
        <v>498.39999999999998</v>
      </c>
      <c r="I158" s="240"/>
      <c r="J158" s="235"/>
      <c r="K158" s="235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147</v>
      </c>
      <c r="AU158" s="245" t="s">
        <v>88</v>
      </c>
      <c r="AV158" s="13" t="s">
        <v>88</v>
      </c>
      <c r="AW158" s="13" t="s">
        <v>36</v>
      </c>
      <c r="AX158" s="13" t="s">
        <v>79</v>
      </c>
      <c r="AY158" s="245" t="s">
        <v>124</v>
      </c>
    </row>
    <row r="159" s="13" customFormat="1">
      <c r="A159" s="13"/>
      <c r="B159" s="234"/>
      <c r="C159" s="235"/>
      <c r="D159" s="236" t="s">
        <v>147</v>
      </c>
      <c r="E159" s="237" t="s">
        <v>1</v>
      </c>
      <c r="F159" s="238" t="s">
        <v>204</v>
      </c>
      <c r="G159" s="235"/>
      <c r="H159" s="239">
        <v>498.39999999999998</v>
      </c>
      <c r="I159" s="240"/>
      <c r="J159" s="235"/>
      <c r="K159" s="235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147</v>
      </c>
      <c r="AU159" s="245" t="s">
        <v>88</v>
      </c>
      <c r="AV159" s="13" t="s">
        <v>88</v>
      </c>
      <c r="AW159" s="13" t="s">
        <v>36</v>
      </c>
      <c r="AX159" s="13" t="s">
        <v>79</v>
      </c>
      <c r="AY159" s="245" t="s">
        <v>124</v>
      </c>
    </row>
    <row r="160" s="13" customFormat="1">
      <c r="A160" s="13"/>
      <c r="B160" s="234"/>
      <c r="C160" s="235"/>
      <c r="D160" s="236" t="s">
        <v>147</v>
      </c>
      <c r="E160" s="237" t="s">
        <v>1</v>
      </c>
      <c r="F160" s="238" t="s">
        <v>205</v>
      </c>
      <c r="G160" s="235"/>
      <c r="H160" s="239">
        <v>29.100000000000001</v>
      </c>
      <c r="I160" s="240"/>
      <c r="J160" s="235"/>
      <c r="K160" s="235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147</v>
      </c>
      <c r="AU160" s="245" t="s">
        <v>88</v>
      </c>
      <c r="AV160" s="13" t="s">
        <v>88</v>
      </c>
      <c r="AW160" s="13" t="s">
        <v>36</v>
      </c>
      <c r="AX160" s="13" t="s">
        <v>79</v>
      </c>
      <c r="AY160" s="245" t="s">
        <v>124</v>
      </c>
    </row>
    <row r="161" s="13" customFormat="1">
      <c r="A161" s="13"/>
      <c r="B161" s="234"/>
      <c r="C161" s="235"/>
      <c r="D161" s="236" t="s">
        <v>147</v>
      </c>
      <c r="E161" s="237" t="s">
        <v>1</v>
      </c>
      <c r="F161" s="238" t="s">
        <v>206</v>
      </c>
      <c r="G161" s="235"/>
      <c r="H161" s="239">
        <v>29.100000000000001</v>
      </c>
      <c r="I161" s="240"/>
      <c r="J161" s="235"/>
      <c r="K161" s="235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147</v>
      </c>
      <c r="AU161" s="245" t="s">
        <v>88</v>
      </c>
      <c r="AV161" s="13" t="s">
        <v>88</v>
      </c>
      <c r="AW161" s="13" t="s">
        <v>36</v>
      </c>
      <c r="AX161" s="13" t="s">
        <v>79</v>
      </c>
      <c r="AY161" s="245" t="s">
        <v>124</v>
      </c>
    </row>
    <row r="162" s="14" customFormat="1">
      <c r="A162" s="14"/>
      <c r="B162" s="246"/>
      <c r="C162" s="247"/>
      <c r="D162" s="236" t="s">
        <v>147</v>
      </c>
      <c r="E162" s="248" t="s">
        <v>1</v>
      </c>
      <c r="F162" s="249" t="s">
        <v>150</v>
      </c>
      <c r="G162" s="247"/>
      <c r="H162" s="250">
        <v>1054.9999999999998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147</v>
      </c>
      <c r="AU162" s="256" t="s">
        <v>88</v>
      </c>
      <c r="AV162" s="14" t="s">
        <v>130</v>
      </c>
      <c r="AW162" s="14" t="s">
        <v>36</v>
      </c>
      <c r="AX162" s="14" t="s">
        <v>8</v>
      </c>
      <c r="AY162" s="256" t="s">
        <v>124</v>
      </c>
    </row>
    <row r="163" s="2" customFormat="1" ht="37.8" customHeight="1">
      <c r="A163" s="39"/>
      <c r="B163" s="40"/>
      <c r="C163" s="220" t="s">
        <v>207</v>
      </c>
      <c r="D163" s="220" t="s">
        <v>126</v>
      </c>
      <c r="E163" s="221" t="s">
        <v>208</v>
      </c>
      <c r="F163" s="222" t="s">
        <v>209</v>
      </c>
      <c r="G163" s="223" t="s">
        <v>154</v>
      </c>
      <c r="H163" s="224">
        <v>2060.73</v>
      </c>
      <c r="I163" s="225"/>
      <c r="J163" s="226">
        <f>ROUND(I163*H163,0)</f>
        <v>0</v>
      </c>
      <c r="K163" s="227"/>
      <c r="L163" s="45"/>
      <c r="M163" s="228" t="s">
        <v>1</v>
      </c>
      <c r="N163" s="229" t="s">
        <v>44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130</v>
      </c>
      <c r="AT163" s="232" t="s">
        <v>126</v>
      </c>
      <c r="AU163" s="232" t="s">
        <v>88</v>
      </c>
      <c r="AY163" s="18" t="s">
        <v>124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</v>
      </c>
      <c r="BK163" s="233">
        <f>ROUND(I163*H163,0)</f>
        <v>0</v>
      </c>
      <c r="BL163" s="18" t="s">
        <v>130</v>
      </c>
      <c r="BM163" s="232" t="s">
        <v>210</v>
      </c>
    </row>
    <row r="164" s="13" customFormat="1">
      <c r="A164" s="13"/>
      <c r="B164" s="234"/>
      <c r="C164" s="235"/>
      <c r="D164" s="236" t="s">
        <v>147</v>
      </c>
      <c r="E164" s="237" t="s">
        <v>1</v>
      </c>
      <c r="F164" s="238" t="s">
        <v>211</v>
      </c>
      <c r="G164" s="235"/>
      <c r="H164" s="239">
        <v>1098.3</v>
      </c>
      <c r="I164" s="240"/>
      <c r="J164" s="235"/>
      <c r="K164" s="235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147</v>
      </c>
      <c r="AU164" s="245" t="s">
        <v>88</v>
      </c>
      <c r="AV164" s="13" t="s">
        <v>88</v>
      </c>
      <c r="AW164" s="13" t="s">
        <v>36</v>
      </c>
      <c r="AX164" s="13" t="s">
        <v>79</v>
      </c>
      <c r="AY164" s="245" t="s">
        <v>124</v>
      </c>
    </row>
    <row r="165" s="13" customFormat="1">
      <c r="A165" s="13"/>
      <c r="B165" s="234"/>
      <c r="C165" s="235"/>
      <c r="D165" s="236" t="s">
        <v>147</v>
      </c>
      <c r="E165" s="237" t="s">
        <v>1</v>
      </c>
      <c r="F165" s="238" t="s">
        <v>212</v>
      </c>
      <c r="G165" s="235"/>
      <c r="H165" s="239">
        <v>962.42999999999995</v>
      </c>
      <c r="I165" s="240"/>
      <c r="J165" s="235"/>
      <c r="K165" s="235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147</v>
      </c>
      <c r="AU165" s="245" t="s">
        <v>88</v>
      </c>
      <c r="AV165" s="13" t="s">
        <v>88</v>
      </c>
      <c r="AW165" s="13" t="s">
        <v>36</v>
      </c>
      <c r="AX165" s="13" t="s">
        <v>79</v>
      </c>
      <c r="AY165" s="245" t="s">
        <v>124</v>
      </c>
    </row>
    <row r="166" s="14" customFormat="1">
      <c r="A166" s="14"/>
      <c r="B166" s="246"/>
      <c r="C166" s="247"/>
      <c r="D166" s="236" t="s">
        <v>147</v>
      </c>
      <c r="E166" s="248" t="s">
        <v>1</v>
      </c>
      <c r="F166" s="249" t="s">
        <v>150</v>
      </c>
      <c r="G166" s="247"/>
      <c r="H166" s="250">
        <v>2060.73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147</v>
      </c>
      <c r="AU166" s="256" t="s">
        <v>88</v>
      </c>
      <c r="AV166" s="14" t="s">
        <v>130</v>
      </c>
      <c r="AW166" s="14" t="s">
        <v>36</v>
      </c>
      <c r="AX166" s="14" t="s">
        <v>8</v>
      </c>
      <c r="AY166" s="256" t="s">
        <v>124</v>
      </c>
    </row>
    <row r="167" s="2" customFormat="1" ht="44.25" customHeight="1">
      <c r="A167" s="39"/>
      <c r="B167" s="40"/>
      <c r="C167" s="220" t="s">
        <v>213</v>
      </c>
      <c r="D167" s="220" t="s">
        <v>126</v>
      </c>
      <c r="E167" s="221" t="s">
        <v>214</v>
      </c>
      <c r="F167" s="222" t="s">
        <v>215</v>
      </c>
      <c r="G167" s="223" t="s">
        <v>154</v>
      </c>
      <c r="H167" s="224">
        <v>527.5</v>
      </c>
      <c r="I167" s="225"/>
      <c r="J167" s="226">
        <f>ROUND(I167*H167,0)</f>
        <v>0</v>
      </c>
      <c r="K167" s="227"/>
      <c r="L167" s="45"/>
      <c r="M167" s="228" t="s">
        <v>1</v>
      </c>
      <c r="N167" s="229" t="s">
        <v>44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130</v>
      </c>
      <c r="AT167" s="232" t="s">
        <v>126</v>
      </c>
      <c r="AU167" s="232" t="s">
        <v>88</v>
      </c>
      <c r="AY167" s="18" t="s">
        <v>124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</v>
      </c>
      <c r="BK167" s="233">
        <f>ROUND(I167*H167,0)</f>
        <v>0</v>
      </c>
      <c r="BL167" s="18" t="s">
        <v>130</v>
      </c>
      <c r="BM167" s="232" t="s">
        <v>216</v>
      </c>
    </row>
    <row r="168" s="13" customFormat="1">
      <c r="A168" s="13"/>
      <c r="B168" s="234"/>
      <c r="C168" s="235"/>
      <c r="D168" s="236" t="s">
        <v>147</v>
      </c>
      <c r="E168" s="237" t="s">
        <v>1</v>
      </c>
      <c r="F168" s="238" t="s">
        <v>217</v>
      </c>
      <c r="G168" s="235"/>
      <c r="H168" s="239">
        <v>498.39999999999998</v>
      </c>
      <c r="I168" s="240"/>
      <c r="J168" s="235"/>
      <c r="K168" s="235"/>
      <c r="L168" s="241"/>
      <c r="M168" s="242"/>
      <c r="N168" s="243"/>
      <c r="O168" s="243"/>
      <c r="P168" s="243"/>
      <c r="Q168" s="243"/>
      <c r="R168" s="243"/>
      <c r="S168" s="243"/>
      <c r="T168" s="24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5" t="s">
        <v>147</v>
      </c>
      <c r="AU168" s="245" t="s">
        <v>88</v>
      </c>
      <c r="AV168" s="13" t="s">
        <v>88</v>
      </c>
      <c r="AW168" s="13" t="s">
        <v>36</v>
      </c>
      <c r="AX168" s="13" t="s">
        <v>79</v>
      </c>
      <c r="AY168" s="245" t="s">
        <v>124</v>
      </c>
    </row>
    <row r="169" s="13" customFormat="1">
      <c r="A169" s="13"/>
      <c r="B169" s="234"/>
      <c r="C169" s="235"/>
      <c r="D169" s="236" t="s">
        <v>147</v>
      </c>
      <c r="E169" s="237" t="s">
        <v>1</v>
      </c>
      <c r="F169" s="238" t="s">
        <v>205</v>
      </c>
      <c r="G169" s="235"/>
      <c r="H169" s="239">
        <v>29.100000000000001</v>
      </c>
      <c r="I169" s="240"/>
      <c r="J169" s="235"/>
      <c r="K169" s="235"/>
      <c r="L169" s="241"/>
      <c r="M169" s="242"/>
      <c r="N169" s="243"/>
      <c r="O169" s="243"/>
      <c r="P169" s="243"/>
      <c r="Q169" s="243"/>
      <c r="R169" s="243"/>
      <c r="S169" s="243"/>
      <c r="T169" s="24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5" t="s">
        <v>147</v>
      </c>
      <c r="AU169" s="245" t="s">
        <v>88</v>
      </c>
      <c r="AV169" s="13" t="s">
        <v>88</v>
      </c>
      <c r="AW169" s="13" t="s">
        <v>36</v>
      </c>
      <c r="AX169" s="13" t="s">
        <v>79</v>
      </c>
      <c r="AY169" s="245" t="s">
        <v>124</v>
      </c>
    </row>
    <row r="170" s="14" customFormat="1">
      <c r="A170" s="14"/>
      <c r="B170" s="246"/>
      <c r="C170" s="247"/>
      <c r="D170" s="236" t="s">
        <v>147</v>
      </c>
      <c r="E170" s="248" t="s">
        <v>1</v>
      </c>
      <c r="F170" s="249" t="s">
        <v>150</v>
      </c>
      <c r="G170" s="247"/>
      <c r="H170" s="250">
        <v>527.5</v>
      </c>
      <c r="I170" s="251"/>
      <c r="J170" s="247"/>
      <c r="K170" s="247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147</v>
      </c>
      <c r="AU170" s="256" t="s">
        <v>88</v>
      </c>
      <c r="AV170" s="14" t="s">
        <v>130</v>
      </c>
      <c r="AW170" s="14" t="s">
        <v>36</v>
      </c>
      <c r="AX170" s="14" t="s">
        <v>8</v>
      </c>
      <c r="AY170" s="256" t="s">
        <v>124</v>
      </c>
    </row>
    <row r="171" s="2" customFormat="1" ht="62.7" customHeight="1">
      <c r="A171" s="39"/>
      <c r="B171" s="40"/>
      <c r="C171" s="220" t="s">
        <v>218</v>
      </c>
      <c r="D171" s="220" t="s">
        <v>126</v>
      </c>
      <c r="E171" s="221" t="s">
        <v>219</v>
      </c>
      <c r="F171" s="222" t="s">
        <v>220</v>
      </c>
      <c r="G171" s="223" t="s">
        <v>154</v>
      </c>
      <c r="H171" s="224">
        <v>579.60000000000002</v>
      </c>
      <c r="I171" s="225"/>
      <c r="J171" s="226">
        <f>ROUND(I171*H171,0)</f>
        <v>0</v>
      </c>
      <c r="K171" s="227"/>
      <c r="L171" s="45"/>
      <c r="M171" s="228" t="s">
        <v>1</v>
      </c>
      <c r="N171" s="229" t="s">
        <v>44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130</v>
      </c>
      <c r="AT171" s="232" t="s">
        <v>126</v>
      </c>
      <c r="AU171" s="232" t="s">
        <v>88</v>
      </c>
      <c r="AY171" s="18" t="s">
        <v>124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</v>
      </c>
      <c r="BK171" s="233">
        <f>ROUND(I171*H171,0)</f>
        <v>0</v>
      </c>
      <c r="BL171" s="18" t="s">
        <v>130</v>
      </c>
      <c r="BM171" s="232" t="s">
        <v>221</v>
      </c>
    </row>
    <row r="172" s="2" customFormat="1" ht="37.8" customHeight="1">
      <c r="A172" s="39"/>
      <c r="B172" s="40"/>
      <c r="C172" s="220" t="s">
        <v>222</v>
      </c>
      <c r="D172" s="220" t="s">
        <v>126</v>
      </c>
      <c r="E172" s="221" t="s">
        <v>223</v>
      </c>
      <c r="F172" s="222" t="s">
        <v>224</v>
      </c>
      <c r="G172" s="223" t="s">
        <v>154</v>
      </c>
      <c r="H172" s="224">
        <v>2060.73</v>
      </c>
      <c r="I172" s="225"/>
      <c r="J172" s="226">
        <f>ROUND(I172*H172,0)</f>
        <v>0</v>
      </c>
      <c r="K172" s="227"/>
      <c r="L172" s="45"/>
      <c r="M172" s="228" t="s">
        <v>1</v>
      </c>
      <c r="N172" s="229" t="s">
        <v>44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130</v>
      </c>
      <c r="AT172" s="232" t="s">
        <v>126</v>
      </c>
      <c r="AU172" s="232" t="s">
        <v>88</v>
      </c>
      <c r="AY172" s="18" t="s">
        <v>124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</v>
      </c>
      <c r="BK172" s="233">
        <f>ROUND(I172*H172,0)</f>
        <v>0</v>
      </c>
      <c r="BL172" s="18" t="s">
        <v>130</v>
      </c>
      <c r="BM172" s="232" t="s">
        <v>225</v>
      </c>
    </row>
    <row r="173" s="13" customFormat="1">
      <c r="A173" s="13"/>
      <c r="B173" s="234"/>
      <c r="C173" s="235"/>
      <c r="D173" s="236" t="s">
        <v>147</v>
      </c>
      <c r="E173" s="237" t="s">
        <v>1</v>
      </c>
      <c r="F173" s="238" t="s">
        <v>211</v>
      </c>
      <c r="G173" s="235"/>
      <c r="H173" s="239">
        <v>1098.3</v>
      </c>
      <c r="I173" s="240"/>
      <c r="J173" s="235"/>
      <c r="K173" s="235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147</v>
      </c>
      <c r="AU173" s="245" t="s">
        <v>88</v>
      </c>
      <c r="AV173" s="13" t="s">
        <v>88</v>
      </c>
      <c r="AW173" s="13" t="s">
        <v>36</v>
      </c>
      <c r="AX173" s="13" t="s">
        <v>79</v>
      </c>
      <c r="AY173" s="245" t="s">
        <v>124</v>
      </c>
    </row>
    <row r="174" s="13" customFormat="1">
      <c r="A174" s="13"/>
      <c r="B174" s="234"/>
      <c r="C174" s="235"/>
      <c r="D174" s="236" t="s">
        <v>147</v>
      </c>
      <c r="E174" s="237" t="s">
        <v>1</v>
      </c>
      <c r="F174" s="238" t="s">
        <v>226</v>
      </c>
      <c r="G174" s="235"/>
      <c r="H174" s="239">
        <v>962.42999999999995</v>
      </c>
      <c r="I174" s="240"/>
      <c r="J174" s="235"/>
      <c r="K174" s="235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147</v>
      </c>
      <c r="AU174" s="245" t="s">
        <v>88</v>
      </c>
      <c r="AV174" s="13" t="s">
        <v>88</v>
      </c>
      <c r="AW174" s="13" t="s">
        <v>36</v>
      </c>
      <c r="AX174" s="13" t="s">
        <v>79</v>
      </c>
      <c r="AY174" s="245" t="s">
        <v>124</v>
      </c>
    </row>
    <row r="175" s="14" customFormat="1">
      <c r="A175" s="14"/>
      <c r="B175" s="246"/>
      <c r="C175" s="247"/>
      <c r="D175" s="236" t="s">
        <v>147</v>
      </c>
      <c r="E175" s="248" t="s">
        <v>1</v>
      </c>
      <c r="F175" s="249" t="s">
        <v>150</v>
      </c>
      <c r="G175" s="247"/>
      <c r="H175" s="250">
        <v>2060.73</v>
      </c>
      <c r="I175" s="251"/>
      <c r="J175" s="247"/>
      <c r="K175" s="247"/>
      <c r="L175" s="252"/>
      <c r="M175" s="253"/>
      <c r="N175" s="254"/>
      <c r="O175" s="254"/>
      <c r="P175" s="254"/>
      <c r="Q175" s="254"/>
      <c r="R175" s="254"/>
      <c r="S175" s="254"/>
      <c r="T175" s="25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6" t="s">
        <v>147</v>
      </c>
      <c r="AU175" s="256" t="s">
        <v>88</v>
      </c>
      <c r="AV175" s="14" t="s">
        <v>130</v>
      </c>
      <c r="AW175" s="14" t="s">
        <v>36</v>
      </c>
      <c r="AX175" s="14" t="s">
        <v>8</v>
      </c>
      <c r="AY175" s="256" t="s">
        <v>124</v>
      </c>
    </row>
    <row r="176" s="2" customFormat="1" ht="37.8" customHeight="1">
      <c r="A176" s="39"/>
      <c r="B176" s="40"/>
      <c r="C176" s="220" t="s">
        <v>7</v>
      </c>
      <c r="D176" s="220" t="s">
        <v>126</v>
      </c>
      <c r="E176" s="221" t="s">
        <v>227</v>
      </c>
      <c r="F176" s="222" t="s">
        <v>228</v>
      </c>
      <c r="G176" s="223" t="s">
        <v>145</v>
      </c>
      <c r="H176" s="224">
        <v>194</v>
      </c>
      <c r="I176" s="225"/>
      <c r="J176" s="226">
        <f>ROUND(I176*H176,0)</f>
        <v>0</v>
      </c>
      <c r="K176" s="227"/>
      <c r="L176" s="45"/>
      <c r="M176" s="228" t="s">
        <v>1</v>
      </c>
      <c r="N176" s="229" t="s">
        <v>44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130</v>
      </c>
      <c r="AT176" s="232" t="s">
        <v>126</v>
      </c>
      <c r="AU176" s="232" t="s">
        <v>88</v>
      </c>
      <c r="AY176" s="18" t="s">
        <v>124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</v>
      </c>
      <c r="BK176" s="233">
        <f>ROUND(I176*H176,0)</f>
        <v>0</v>
      </c>
      <c r="BL176" s="18" t="s">
        <v>130</v>
      </c>
      <c r="BM176" s="232" t="s">
        <v>229</v>
      </c>
    </row>
    <row r="177" s="13" customFormat="1">
      <c r="A177" s="13"/>
      <c r="B177" s="234"/>
      <c r="C177" s="235"/>
      <c r="D177" s="236" t="s">
        <v>147</v>
      </c>
      <c r="E177" s="237" t="s">
        <v>1</v>
      </c>
      <c r="F177" s="238" t="s">
        <v>230</v>
      </c>
      <c r="G177" s="235"/>
      <c r="H177" s="239">
        <v>194</v>
      </c>
      <c r="I177" s="240"/>
      <c r="J177" s="235"/>
      <c r="K177" s="235"/>
      <c r="L177" s="241"/>
      <c r="M177" s="242"/>
      <c r="N177" s="243"/>
      <c r="O177" s="243"/>
      <c r="P177" s="243"/>
      <c r="Q177" s="243"/>
      <c r="R177" s="243"/>
      <c r="S177" s="243"/>
      <c r="T177" s="24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5" t="s">
        <v>147</v>
      </c>
      <c r="AU177" s="245" t="s">
        <v>88</v>
      </c>
      <c r="AV177" s="13" t="s">
        <v>88</v>
      </c>
      <c r="AW177" s="13" t="s">
        <v>36</v>
      </c>
      <c r="AX177" s="13" t="s">
        <v>8</v>
      </c>
      <c r="AY177" s="245" t="s">
        <v>124</v>
      </c>
    </row>
    <row r="178" s="2" customFormat="1" ht="16.5" customHeight="1">
      <c r="A178" s="39"/>
      <c r="B178" s="40"/>
      <c r="C178" s="257" t="s">
        <v>231</v>
      </c>
      <c r="D178" s="257" t="s">
        <v>232</v>
      </c>
      <c r="E178" s="258" t="s">
        <v>233</v>
      </c>
      <c r="F178" s="259" t="s">
        <v>234</v>
      </c>
      <c r="G178" s="260" t="s">
        <v>235</v>
      </c>
      <c r="H178" s="261">
        <v>2.9100000000000001</v>
      </c>
      <c r="I178" s="262"/>
      <c r="J178" s="263">
        <f>ROUND(I178*H178,0)</f>
        <v>0</v>
      </c>
      <c r="K178" s="264"/>
      <c r="L178" s="265"/>
      <c r="M178" s="266" t="s">
        <v>1</v>
      </c>
      <c r="N178" s="267" t="s">
        <v>44</v>
      </c>
      <c r="O178" s="92"/>
      <c r="P178" s="230">
        <f>O178*H178</f>
        <v>0</v>
      </c>
      <c r="Q178" s="230">
        <v>0.001</v>
      </c>
      <c r="R178" s="230">
        <f>Q178*H178</f>
        <v>0.0029100000000000003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163</v>
      </c>
      <c r="AT178" s="232" t="s">
        <v>232</v>
      </c>
      <c r="AU178" s="232" t="s">
        <v>88</v>
      </c>
      <c r="AY178" s="18" t="s">
        <v>124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</v>
      </c>
      <c r="BK178" s="233">
        <f>ROUND(I178*H178,0)</f>
        <v>0</v>
      </c>
      <c r="BL178" s="18" t="s">
        <v>130</v>
      </c>
      <c r="BM178" s="232" t="s">
        <v>236</v>
      </c>
    </row>
    <row r="179" s="13" customFormat="1">
      <c r="A179" s="13"/>
      <c r="B179" s="234"/>
      <c r="C179" s="235"/>
      <c r="D179" s="236" t="s">
        <v>147</v>
      </c>
      <c r="E179" s="237" t="s">
        <v>1</v>
      </c>
      <c r="F179" s="238" t="s">
        <v>237</v>
      </c>
      <c r="G179" s="235"/>
      <c r="H179" s="239">
        <v>2.9100000000000001</v>
      </c>
      <c r="I179" s="240"/>
      <c r="J179" s="235"/>
      <c r="K179" s="235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147</v>
      </c>
      <c r="AU179" s="245" t="s">
        <v>88</v>
      </c>
      <c r="AV179" s="13" t="s">
        <v>88</v>
      </c>
      <c r="AW179" s="13" t="s">
        <v>36</v>
      </c>
      <c r="AX179" s="13" t="s">
        <v>8</v>
      </c>
      <c r="AY179" s="245" t="s">
        <v>124</v>
      </c>
    </row>
    <row r="180" s="2" customFormat="1" ht="33" customHeight="1">
      <c r="A180" s="39"/>
      <c r="B180" s="40"/>
      <c r="C180" s="220" t="s">
        <v>238</v>
      </c>
      <c r="D180" s="220" t="s">
        <v>126</v>
      </c>
      <c r="E180" s="221" t="s">
        <v>239</v>
      </c>
      <c r="F180" s="222" t="s">
        <v>240</v>
      </c>
      <c r="G180" s="223" t="s">
        <v>145</v>
      </c>
      <c r="H180" s="224">
        <v>2308.5999999999999</v>
      </c>
      <c r="I180" s="225"/>
      <c r="J180" s="226">
        <f>ROUND(I180*H180,0)</f>
        <v>0</v>
      </c>
      <c r="K180" s="227"/>
      <c r="L180" s="45"/>
      <c r="M180" s="228" t="s">
        <v>1</v>
      </c>
      <c r="N180" s="229" t="s">
        <v>44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130</v>
      </c>
      <c r="AT180" s="232" t="s">
        <v>126</v>
      </c>
      <c r="AU180" s="232" t="s">
        <v>88</v>
      </c>
      <c r="AY180" s="18" t="s">
        <v>124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</v>
      </c>
      <c r="BK180" s="233">
        <f>ROUND(I180*H180,0)</f>
        <v>0</v>
      </c>
      <c r="BL180" s="18" t="s">
        <v>130</v>
      </c>
      <c r="BM180" s="232" t="s">
        <v>241</v>
      </c>
    </row>
    <row r="181" s="15" customFormat="1">
      <c r="A181" s="15"/>
      <c r="B181" s="268"/>
      <c r="C181" s="269"/>
      <c r="D181" s="236" t="s">
        <v>147</v>
      </c>
      <c r="E181" s="270" t="s">
        <v>1</v>
      </c>
      <c r="F181" s="271" t="s">
        <v>242</v>
      </c>
      <c r="G181" s="269"/>
      <c r="H181" s="270" t="s">
        <v>1</v>
      </c>
      <c r="I181" s="272"/>
      <c r="J181" s="269"/>
      <c r="K181" s="269"/>
      <c r="L181" s="273"/>
      <c r="M181" s="274"/>
      <c r="N181" s="275"/>
      <c r="O181" s="275"/>
      <c r="P181" s="275"/>
      <c r="Q181" s="275"/>
      <c r="R181" s="275"/>
      <c r="S181" s="275"/>
      <c r="T181" s="27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7" t="s">
        <v>147</v>
      </c>
      <c r="AU181" s="277" t="s">
        <v>88</v>
      </c>
      <c r="AV181" s="15" t="s">
        <v>8</v>
      </c>
      <c r="AW181" s="15" t="s">
        <v>36</v>
      </c>
      <c r="AX181" s="15" t="s">
        <v>79</v>
      </c>
      <c r="AY181" s="277" t="s">
        <v>124</v>
      </c>
    </row>
    <row r="182" s="13" customFormat="1">
      <c r="A182" s="13"/>
      <c r="B182" s="234"/>
      <c r="C182" s="235"/>
      <c r="D182" s="236" t="s">
        <v>147</v>
      </c>
      <c r="E182" s="237" t="s">
        <v>1</v>
      </c>
      <c r="F182" s="238" t="s">
        <v>243</v>
      </c>
      <c r="G182" s="235"/>
      <c r="H182" s="239">
        <v>676.60000000000002</v>
      </c>
      <c r="I182" s="240"/>
      <c r="J182" s="235"/>
      <c r="K182" s="235"/>
      <c r="L182" s="241"/>
      <c r="M182" s="242"/>
      <c r="N182" s="243"/>
      <c r="O182" s="243"/>
      <c r="P182" s="243"/>
      <c r="Q182" s="243"/>
      <c r="R182" s="243"/>
      <c r="S182" s="243"/>
      <c r="T182" s="24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5" t="s">
        <v>147</v>
      </c>
      <c r="AU182" s="245" t="s">
        <v>88</v>
      </c>
      <c r="AV182" s="13" t="s">
        <v>88</v>
      </c>
      <c r="AW182" s="13" t="s">
        <v>36</v>
      </c>
      <c r="AX182" s="13" t="s">
        <v>79</v>
      </c>
      <c r="AY182" s="245" t="s">
        <v>124</v>
      </c>
    </row>
    <row r="183" s="13" customFormat="1">
      <c r="A183" s="13"/>
      <c r="B183" s="234"/>
      <c r="C183" s="235"/>
      <c r="D183" s="236" t="s">
        <v>147</v>
      </c>
      <c r="E183" s="237" t="s">
        <v>1</v>
      </c>
      <c r="F183" s="238" t="s">
        <v>244</v>
      </c>
      <c r="G183" s="235"/>
      <c r="H183" s="239">
        <v>1327.2000000000001</v>
      </c>
      <c r="I183" s="240"/>
      <c r="J183" s="235"/>
      <c r="K183" s="235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147</v>
      </c>
      <c r="AU183" s="245" t="s">
        <v>88</v>
      </c>
      <c r="AV183" s="13" t="s">
        <v>88</v>
      </c>
      <c r="AW183" s="13" t="s">
        <v>36</v>
      </c>
      <c r="AX183" s="13" t="s">
        <v>79</v>
      </c>
      <c r="AY183" s="245" t="s">
        <v>124</v>
      </c>
    </row>
    <row r="184" s="16" customFormat="1">
      <c r="A184" s="16"/>
      <c r="B184" s="278"/>
      <c r="C184" s="279"/>
      <c r="D184" s="236" t="s">
        <v>147</v>
      </c>
      <c r="E184" s="280" t="s">
        <v>1</v>
      </c>
      <c r="F184" s="281" t="s">
        <v>245</v>
      </c>
      <c r="G184" s="279"/>
      <c r="H184" s="282">
        <v>2003.8000000000002</v>
      </c>
      <c r="I184" s="283"/>
      <c r="J184" s="279"/>
      <c r="K184" s="279"/>
      <c r="L184" s="284"/>
      <c r="M184" s="285"/>
      <c r="N184" s="286"/>
      <c r="O184" s="286"/>
      <c r="P184" s="286"/>
      <c r="Q184" s="286"/>
      <c r="R184" s="286"/>
      <c r="S184" s="286"/>
      <c r="T184" s="287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88" t="s">
        <v>147</v>
      </c>
      <c r="AU184" s="288" t="s">
        <v>88</v>
      </c>
      <c r="AV184" s="16" t="s">
        <v>84</v>
      </c>
      <c r="AW184" s="16" t="s">
        <v>36</v>
      </c>
      <c r="AX184" s="16" t="s">
        <v>79</v>
      </c>
      <c r="AY184" s="288" t="s">
        <v>124</v>
      </c>
    </row>
    <row r="185" s="13" customFormat="1">
      <c r="A185" s="13"/>
      <c r="B185" s="234"/>
      <c r="C185" s="235"/>
      <c r="D185" s="236" t="s">
        <v>147</v>
      </c>
      <c r="E185" s="237" t="s">
        <v>1</v>
      </c>
      <c r="F185" s="238" t="s">
        <v>246</v>
      </c>
      <c r="G185" s="235"/>
      <c r="H185" s="239">
        <v>304.80000000000001</v>
      </c>
      <c r="I185" s="240"/>
      <c r="J185" s="235"/>
      <c r="K185" s="235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147</v>
      </c>
      <c r="AU185" s="245" t="s">
        <v>88</v>
      </c>
      <c r="AV185" s="13" t="s">
        <v>88</v>
      </c>
      <c r="AW185" s="13" t="s">
        <v>36</v>
      </c>
      <c r="AX185" s="13" t="s">
        <v>79</v>
      </c>
      <c r="AY185" s="245" t="s">
        <v>124</v>
      </c>
    </row>
    <row r="186" s="14" customFormat="1">
      <c r="A186" s="14"/>
      <c r="B186" s="246"/>
      <c r="C186" s="247"/>
      <c r="D186" s="236" t="s">
        <v>147</v>
      </c>
      <c r="E186" s="248" t="s">
        <v>1</v>
      </c>
      <c r="F186" s="249" t="s">
        <v>150</v>
      </c>
      <c r="G186" s="247"/>
      <c r="H186" s="250">
        <v>2308.6000000000004</v>
      </c>
      <c r="I186" s="251"/>
      <c r="J186" s="247"/>
      <c r="K186" s="247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147</v>
      </c>
      <c r="AU186" s="256" t="s">
        <v>88</v>
      </c>
      <c r="AV186" s="14" t="s">
        <v>130</v>
      </c>
      <c r="AW186" s="14" t="s">
        <v>36</v>
      </c>
      <c r="AX186" s="14" t="s">
        <v>8</v>
      </c>
      <c r="AY186" s="256" t="s">
        <v>124</v>
      </c>
    </row>
    <row r="187" s="2" customFormat="1" ht="49.05" customHeight="1">
      <c r="A187" s="39"/>
      <c r="B187" s="40"/>
      <c r="C187" s="220" t="s">
        <v>247</v>
      </c>
      <c r="D187" s="220" t="s">
        <v>126</v>
      </c>
      <c r="E187" s="221" t="s">
        <v>248</v>
      </c>
      <c r="F187" s="222" t="s">
        <v>249</v>
      </c>
      <c r="G187" s="223" t="s">
        <v>145</v>
      </c>
      <c r="H187" s="224">
        <v>576.39999999999998</v>
      </c>
      <c r="I187" s="225"/>
      <c r="J187" s="226">
        <f>ROUND(I187*H187,0)</f>
        <v>0</v>
      </c>
      <c r="K187" s="227"/>
      <c r="L187" s="45"/>
      <c r="M187" s="228" t="s">
        <v>1</v>
      </c>
      <c r="N187" s="229" t="s">
        <v>44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130</v>
      </c>
      <c r="AT187" s="232" t="s">
        <v>126</v>
      </c>
      <c r="AU187" s="232" t="s">
        <v>88</v>
      </c>
      <c r="AY187" s="18" t="s">
        <v>124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</v>
      </c>
      <c r="BK187" s="233">
        <f>ROUND(I187*H187,0)</f>
        <v>0</v>
      </c>
      <c r="BL187" s="18" t="s">
        <v>130</v>
      </c>
      <c r="BM187" s="232" t="s">
        <v>250</v>
      </c>
    </row>
    <row r="188" s="13" customFormat="1">
      <c r="A188" s="13"/>
      <c r="B188" s="234"/>
      <c r="C188" s="235"/>
      <c r="D188" s="236" t="s">
        <v>147</v>
      </c>
      <c r="E188" s="237" t="s">
        <v>1</v>
      </c>
      <c r="F188" s="238" t="s">
        <v>251</v>
      </c>
      <c r="G188" s="235"/>
      <c r="H188" s="239">
        <v>176.19999999999999</v>
      </c>
      <c r="I188" s="240"/>
      <c r="J188" s="235"/>
      <c r="K188" s="235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147</v>
      </c>
      <c r="AU188" s="245" t="s">
        <v>88</v>
      </c>
      <c r="AV188" s="13" t="s">
        <v>88</v>
      </c>
      <c r="AW188" s="13" t="s">
        <v>36</v>
      </c>
      <c r="AX188" s="13" t="s">
        <v>79</v>
      </c>
      <c r="AY188" s="245" t="s">
        <v>124</v>
      </c>
    </row>
    <row r="189" s="13" customFormat="1">
      <c r="A189" s="13"/>
      <c r="B189" s="234"/>
      <c r="C189" s="235"/>
      <c r="D189" s="236" t="s">
        <v>147</v>
      </c>
      <c r="E189" s="237" t="s">
        <v>1</v>
      </c>
      <c r="F189" s="238" t="s">
        <v>252</v>
      </c>
      <c r="G189" s="235"/>
      <c r="H189" s="239">
        <v>400.19999999999999</v>
      </c>
      <c r="I189" s="240"/>
      <c r="J189" s="235"/>
      <c r="K189" s="235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147</v>
      </c>
      <c r="AU189" s="245" t="s">
        <v>88</v>
      </c>
      <c r="AV189" s="13" t="s">
        <v>88</v>
      </c>
      <c r="AW189" s="13" t="s">
        <v>36</v>
      </c>
      <c r="AX189" s="13" t="s">
        <v>79</v>
      </c>
      <c r="AY189" s="245" t="s">
        <v>124</v>
      </c>
    </row>
    <row r="190" s="14" customFormat="1">
      <c r="A190" s="14"/>
      <c r="B190" s="246"/>
      <c r="C190" s="247"/>
      <c r="D190" s="236" t="s">
        <v>147</v>
      </c>
      <c r="E190" s="248" t="s">
        <v>1</v>
      </c>
      <c r="F190" s="249" t="s">
        <v>150</v>
      </c>
      <c r="G190" s="247"/>
      <c r="H190" s="250">
        <v>576.39999999999998</v>
      </c>
      <c r="I190" s="251"/>
      <c r="J190" s="247"/>
      <c r="K190" s="247"/>
      <c r="L190" s="252"/>
      <c r="M190" s="253"/>
      <c r="N190" s="254"/>
      <c r="O190" s="254"/>
      <c r="P190" s="254"/>
      <c r="Q190" s="254"/>
      <c r="R190" s="254"/>
      <c r="S190" s="254"/>
      <c r="T190" s="25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6" t="s">
        <v>147</v>
      </c>
      <c r="AU190" s="256" t="s">
        <v>88</v>
      </c>
      <c r="AV190" s="14" t="s">
        <v>130</v>
      </c>
      <c r="AW190" s="14" t="s">
        <v>36</v>
      </c>
      <c r="AX190" s="14" t="s">
        <v>8</v>
      </c>
      <c r="AY190" s="256" t="s">
        <v>124</v>
      </c>
    </row>
    <row r="191" s="2" customFormat="1" ht="37.8" customHeight="1">
      <c r="A191" s="39"/>
      <c r="B191" s="40"/>
      <c r="C191" s="220" t="s">
        <v>253</v>
      </c>
      <c r="D191" s="220" t="s">
        <v>126</v>
      </c>
      <c r="E191" s="221" t="s">
        <v>254</v>
      </c>
      <c r="F191" s="222" t="s">
        <v>255</v>
      </c>
      <c r="G191" s="223" t="s">
        <v>145</v>
      </c>
      <c r="H191" s="224">
        <v>494</v>
      </c>
      <c r="I191" s="225"/>
      <c r="J191" s="226">
        <f>ROUND(I191*H191,0)</f>
        <v>0</v>
      </c>
      <c r="K191" s="227"/>
      <c r="L191" s="45"/>
      <c r="M191" s="228" t="s">
        <v>1</v>
      </c>
      <c r="N191" s="229" t="s">
        <v>44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130</v>
      </c>
      <c r="AT191" s="232" t="s">
        <v>126</v>
      </c>
      <c r="AU191" s="232" t="s">
        <v>88</v>
      </c>
      <c r="AY191" s="18" t="s">
        <v>124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</v>
      </c>
      <c r="BK191" s="233">
        <f>ROUND(I191*H191,0)</f>
        <v>0</v>
      </c>
      <c r="BL191" s="18" t="s">
        <v>130</v>
      </c>
      <c r="BM191" s="232" t="s">
        <v>256</v>
      </c>
    </row>
    <row r="192" s="13" customFormat="1">
      <c r="A192" s="13"/>
      <c r="B192" s="234"/>
      <c r="C192" s="235"/>
      <c r="D192" s="236" t="s">
        <v>147</v>
      </c>
      <c r="E192" s="237" t="s">
        <v>1</v>
      </c>
      <c r="F192" s="238" t="s">
        <v>257</v>
      </c>
      <c r="G192" s="235"/>
      <c r="H192" s="239">
        <v>494</v>
      </c>
      <c r="I192" s="240"/>
      <c r="J192" s="235"/>
      <c r="K192" s="235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147</v>
      </c>
      <c r="AU192" s="245" t="s">
        <v>88</v>
      </c>
      <c r="AV192" s="13" t="s">
        <v>88</v>
      </c>
      <c r="AW192" s="13" t="s">
        <v>36</v>
      </c>
      <c r="AX192" s="13" t="s">
        <v>8</v>
      </c>
      <c r="AY192" s="245" t="s">
        <v>124</v>
      </c>
    </row>
    <row r="193" s="2" customFormat="1" ht="37.8" customHeight="1">
      <c r="A193" s="39"/>
      <c r="B193" s="40"/>
      <c r="C193" s="220" t="s">
        <v>258</v>
      </c>
      <c r="D193" s="220" t="s">
        <v>126</v>
      </c>
      <c r="E193" s="221" t="s">
        <v>259</v>
      </c>
      <c r="F193" s="222" t="s">
        <v>260</v>
      </c>
      <c r="G193" s="223" t="s">
        <v>145</v>
      </c>
      <c r="H193" s="224">
        <v>194</v>
      </c>
      <c r="I193" s="225"/>
      <c r="J193" s="226">
        <f>ROUND(I193*H193,0)</f>
        <v>0</v>
      </c>
      <c r="K193" s="227"/>
      <c r="L193" s="45"/>
      <c r="M193" s="228" t="s">
        <v>1</v>
      </c>
      <c r="N193" s="229" t="s">
        <v>44</v>
      </c>
      <c r="O193" s="92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130</v>
      </c>
      <c r="AT193" s="232" t="s">
        <v>126</v>
      </c>
      <c r="AU193" s="232" t="s">
        <v>88</v>
      </c>
      <c r="AY193" s="18" t="s">
        <v>124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</v>
      </c>
      <c r="BK193" s="233">
        <f>ROUND(I193*H193,0)</f>
        <v>0</v>
      </c>
      <c r="BL193" s="18" t="s">
        <v>130</v>
      </c>
      <c r="BM193" s="232" t="s">
        <v>261</v>
      </c>
    </row>
    <row r="194" s="13" customFormat="1">
      <c r="A194" s="13"/>
      <c r="B194" s="234"/>
      <c r="C194" s="235"/>
      <c r="D194" s="236" t="s">
        <v>147</v>
      </c>
      <c r="E194" s="237" t="s">
        <v>1</v>
      </c>
      <c r="F194" s="238" t="s">
        <v>262</v>
      </c>
      <c r="G194" s="235"/>
      <c r="H194" s="239">
        <v>194</v>
      </c>
      <c r="I194" s="240"/>
      <c r="J194" s="235"/>
      <c r="K194" s="235"/>
      <c r="L194" s="241"/>
      <c r="M194" s="242"/>
      <c r="N194" s="243"/>
      <c r="O194" s="243"/>
      <c r="P194" s="243"/>
      <c r="Q194" s="243"/>
      <c r="R194" s="243"/>
      <c r="S194" s="243"/>
      <c r="T194" s="24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5" t="s">
        <v>147</v>
      </c>
      <c r="AU194" s="245" t="s">
        <v>88</v>
      </c>
      <c r="AV194" s="13" t="s">
        <v>88</v>
      </c>
      <c r="AW194" s="13" t="s">
        <v>36</v>
      </c>
      <c r="AX194" s="13" t="s">
        <v>8</v>
      </c>
      <c r="AY194" s="245" t="s">
        <v>124</v>
      </c>
    </row>
    <row r="195" s="12" customFormat="1" ht="22.8" customHeight="1">
      <c r="A195" s="12"/>
      <c r="B195" s="204"/>
      <c r="C195" s="205"/>
      <c r="D195" s="206" t="s">
        <v>78</v>
      </c>
      <c r="E195" s="218" t="s">
        <v>88</v>
      </c>
      <c r="F195" s="218" t="s">
        <v>263</v>
      </c>
      <c r="G195" s="205"/>
      <c r="H195" s="205"/>
      <c r="I195" s="208"/>
      <c r="J195" s="219">
        <f>BK195</f>
        <v>0</v>
      </c>
      <c r="K195" s="205"/>
      <c r="L195" s="210"/>
      <c r="M195" s="211"/>
      <c r="N195" s="212"/>
      <c r="O195" s="212"/>
      <c r="P195" s="213">
        <f>SUM(P196:P207)</f>
        <v>0</v>
      </c>
      <c r="Q195" s="212"/>
      <c r="R195" s="213">
        <f>SUM(R196:R207)</f>
        <v>11.261458940000001</v>
      </c>
      <c r="S195" s="212"/>
      <c r="T195" s="214">
        <f>SUM(T196:T207)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8</v>
      </c>
      <c r="AT195" s="216" t="s">
        <v>78</v>
      </c>
      <c r="AU195" s="216" t="s">
        <v>8</v>
      </c>
      <c r="AY195" s="215" t="s">
        <v>124</v>
      </c>
      <c r="BK195" s="217">
        <f>SUM(BK196:BK207)</f>
        <v>0</v>
      </c>
    </row>
    <row r="196" s="2" customFormat="1" ht="37.8" customHeight="1">
      <c r="A196" s="39"/>
      <c r="B196" s="40"/>
      <c r="C196" s="220" t="s">
        <v>264</v>
      </c>
      <c r="D196" s="220" t="s">
        <v>126</v>
      </c>
      <c r="E196" s="221" t="s">
        <v>265</v>
      </c>
      <c r="F196" s="222" t="s">
        <v>266</v>
      </c>
      <c r="G196" s="223" t="s">
        <v>154</v>
      </c>
      <c r="H196" s="224">
        <v>0.28799999999999998</v>
      </c>
      <c r="I196" s="225"/>
      <c r="J196" s="226">
        <f>ROUND(I196*H196,0)</f>
        <v>0</v>
      </c>
      <c r="K196" s="227"/>
      <c r="L196" s="45"/>
      <c r="M196" s="228" t="s">
        <v>1</v>
      </c>
      <c r="N196" s="229" t="s">
        <v>44</v>
      </c>
      <c r="O196" s="92"/>
      <c r="P196" s="230">
        <f>O196*H196</f>
        <v>0</v>
      </c>
      <c r="Q196" s="230">
        <v>2.1600000000000001</v>
      </c>
      <c r="R196" s="230">
        <f>Q196*H196</f>
        <v>0.62207999999999997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130</v>
      </c>
      <c r="AT196" s="232" t="s">
        <v>126</v>
      </c>
      <c r="AU196" s="232" t="s">
        <v>88</v>
      </c>
      <c r="AY196" s="18" t="s">
        <v>124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</v>
      </c>
      <c r="BK196" s="233">
        <f>ROUND(I196*H196,0)</f>
        <v>0</v>
      </c>
      <c r="BL196" s="18" t="s">
        <v>130</v>
      </c>
      <c r="BM196" s="232" t="s">
        <v>267</v>
      </c>
    </row>
    <row r="197" s="13" customFormat="1">
      <c r="A197" s="13"/>
      <c r="B197" s="234"/>
      <c r="C197" s="235"/>
      <c r="D197" s="236" t="s">
        <v>147</v>
      </c>
      <c r="E197" s="237" t="s">
        <v>1</v>
      </c>
      <c r="F197" s="238" t="s">
        <v>268</v>
      </c>
      <c r="G197" s="235"/>
      <c r="H197" s="239">
        <v>0.28799999999999998</v>
      </c>
      <c r="I197" s="240"/>
      <c r="J197" s="235"/>
      <c r="K197" s="235"/>
      <c r="L197" s="241"/>
      <c r="M197" s="242"/>
      <c r="N197" s="243"/>
      <c r="O197" s="243"/>
      <c r="P197" s="243"/>
      <c r="Q197" s="243"/>
      <c r="R197" s="243"/>
      <c r="S197" s="243"/>
      <c r="T197" s="24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5" t="s">
        <v>147</v>
      </c>
      <c r="AU197" s="245" t="s">
        <v>88</v>
      </c>
      <c r="AV197" s="13" t="s">
        <v>88</v>
      </c>
      <c r="AW197" s="13" t="s">
        <v>36</v>
      </c>
      <c r="AX197" s="13" t="s">
        <v>8</v>
      </c>
      <c r="AY197" s="245" t="s">
        <v>124</v>
      </c>
    </row>
    <row r="198" s="2" customFormat="1" ht="24.15" customHeight="1">
      <c r="A198" s="39"/>
      <c r="B198" s="40"/>
      <c r="C198" s="220" t="s">
        <v>269</v>
      </c>
      <c r="D198" s="220" t="s">
        <v>126</v>
      </c>
      <c r="E198" s="221" t="s">
        <v>270</v>
      </c>
      <c r="F198" s="222" t="s">
        <v>271</v>
      </c>
      <c r="G198" s="223" t="s">
        <v>154</v>
      </c>
      <c r="H198" s="224">
        <v>3.2000000000000002</v>
      </c>
      <c r="I198" s="225"/>
      <c r="J198" s="226">
        <f>ROUND(I198*H198,0)</f>
        <v>0</v>
      </c>
      <c r="K198" s="227"/>
      <c r="L198" s="45"/>
      <c r="M198" s="228" t="s">
        <v>1</v>
      </c>
      <c r="N198" s="229" t="s">
        <v>44</v>
      </c>
      <c r="O198" s="92"/>
      <c r="P198" s="230">
        <f>O198*H198</f>
        <v>0</v>
      </c>
      <c r="Q198" s="230">
        <v>1.98</v>
      </c>
      <c r="R198" s="230">
        <f>Q198*H198</f>
        <v>6.3360000000000003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130</v>
      </c>
      <c r="AT198" s="232" t="s">
        <v>126</v>
      </c>
      <c r="AU198" s="232" t="s">
        <v>88</v>
      </c>
      <c r="AY198" s="18" t="s">
        <v>124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</v>
      </c>
      <c r="BK198" s="233">
        <f>ROUND(I198*H198,0)</f>
        <v>0</v>
      </c>
      <c r="BL198" s="18" t="s">
        <v>130</v>
      </c>
      <c r="BM198" s="232" t="s">
        <v>272</v>
      </c>
    </row>
    <row r="199" s="13" customFormat="1">
      <c r="A199" s="13"/>
      <c r="B199" s="234"/>
      <c r="C199" s="235"/>
      <c r="D199" s="236" t="s">
        <v>147</v>
      </c>
      <c r="E199" s="237" t="s">
        <v>1</v>
      </c>
      <c r="F199" s="238" t="s">
        <v>273</v>
      </c>
      <c r="G199" s="235"/>
      <c r="H199" s="239">
        <v>3.2000000000000002</v>
      </c>
      <c r="I199" s="240"/>
      <c r="J199" s="235"/>
      <c r="K199" s="235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147</v>
      </c>
      <c r="AU199" s="245" t="s">
        <v>88</v>
      </c>
      <c r="AV199" s="13" t="s">
        <v>88</v>
      </c>
      <c r="AW199" s="13" t="s">
        <v>36</v>
      </c>
      <c r="AX199" s="13" t="s">
        <v>8</v>
      </c>
      <c r="AY199" s="245" t="s">
        <v>124</v>
      </c>
    </row>
    <row r="200" s="2" customFormat="1" ht="33" customHeight="1">
      <c r="A200" s="39"/>
      <c r="B200" s="40"/>
      <c r="C200" s="220" t="s">
        <v>274</v>
      </c>
      <c r="D200" s="220" t="s">
        <v>126</v>
      </c>
      <c r="E200" s="221" t="s">
        <v>275</v>
      </c>
      <c r="F200" s="222" t="s">
        <v>276</v>
      </c>
      <c r="G200" s="223" t="s">
        <v>154</v>
      </c>
      <c r="H200" s="224">
        <v>1.728</v>
      </c>
      <c r="I200" s="225"/>
      <c r="J200" s="226">
        <f>ROUND(I200*H200,0)</f>
        <v>0</v>
      </c>
      <c r="K200" s="227"/>
      <c r="L200" s="45"/>
      <c r="M200" s="228" t="s">
        <v>1</v>
      </c>
      <c r="N200" s="229" t="s">
        <v>44</v>
      </c>
      <c r="O200" s="92"/>
      <c r="P200" s="230">
        <f>O200*H200</f>
        <v>0</v>
      </c>
      <c r="Q200" s="230">
        <v>2.45329</v>
      </c>
      <c r="R200" s="230">
        <f>Q200*H200</f>
        <v>4.2392851199999999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130</v>
      </c>
      <c r="AT200" s="232" t="s">
        <v>126</v>
      </c>
      <c r="AU200" s="232" t="s">
        <v>88</v>
      </c>
      <c r="AY200" s="18" t="s">
        <v>124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</v>
      </c>
      <c r="BK200" s="233">
        <f>ROUND(I200*H200,0)</f>
        <v>0</v>
      </c>
      <c r="BL200" s="18" t="s">
        <v>130</v>
      </c>
      <c r="BM200" s="232" t="s">
        <v>277</v>
      </c>
    </row>
    <row r="201" s="13" customFormat="1">
      <c r="A201" s="13"/>
      <c r="B201" s="234"/>
      <c r="C201" s="235"/>
      <c r="D201" s="236" t="s">
        <v>147</v>
      </c>
      <c r="E201" s="237" t="s">
        <v>1</v>
      </c>
      <c r="F201" s="238" t="s">
        <v>278</v>
      </c>
      <c r="G201" s="235"/>
      <c r="H201" s="239">
        <v>1.728</v>
      </c>
      <c r="I201" s="240"/>
      <c r="J201" s="235"/>
      <c r="K201" s="235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147</v>
      </c>
      <c r="AU201" s="245" t="s">
        <v>88</v>
      </c>
      <c r="AV201" s="13" t="s">
        <v>88</v>
      </c>
      <c r="AW201" s="13" t="s">
        <v>36</v>
      </c>
      <c r="AX201" s="13" t="s">
        <v>8</v>
      </c>
      <c r="AY201" s="245" t="s">
        <v>124</v>
      </c>
    </row>
    <row r="202" s="2" customFormat="1" ht="16.5" customHeight="1">
      <c r="A202" s="39"/>
      <c r="B202" s="40"/>
      <c r="C202" s="220" t="s">
        <v>279</v>
      </c>
      <c r="D202" s="220" t="s">
        <v>126</v>
      </c>
      <c r="E202" s="221" t="s">
        <v>280</v>
      </c>
      <c r="F202" s="222" t="s">
        <v>281</v>
      </c>
      <c r="G202" s="223" t="s">
        <v>145</v>
      </c>
      <c r="H202" s="224">
        <v>5.7599999999999998</v>
      </c>
      <c r="I202" s="225"/>
      <c r="J202" s="226">
        <f>ROUND(I202*H202,0)</f>
        <v>0</v>
      </c>
      <c r="K202" s="227"/>
      <c r="L202" s="45"/>
      <c r="M202" s="228" t="s">
        <v>1</v>
      </c>
      <c r="N202" s="229" t="s">
        <v>44</v>
      </c>
      <c r="O202" s="92"/>
      <c r="P202" s="230">
        <f>O202*H202</f>
        <v>0</v>
      </c>
      <c r="Q202" s="230">
        <v>0.00264</v>
      </c>
      <c r="R202" s="230">
        <f>Q202*H202</f>
        <v>0.0152064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130</v>
      </c>
      <c r="AT202" s="232" t="s">
        <v>126</v>
      </c>
      <c r="AU202" s="232" t="s">
        <v>88</v>
      </c>
      <c r="AY202" s="18" t="s">
        <v>124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</v>
      </c>
      <c r="BK202" s="233">
        <f>ROUND(I202*H202,0)</f>
        <v>0</v>
      </c>
      <c r="BL202" s="18" t="s">
        <v>130</v>
      </c>
      <c r="BM202" s="232" t="s">
        <v>282</v>
      </c>
    </row>
    <row r="203" s="13" customFormat="1">
      <c r="A203" s="13"/>
      <c r="B203" s="234"/>
      <c r="C203" s="235"/>
      <c r="D203" s="236" t="s">
        <v>147</v>
      </c>
      <c r="E203" s="237" t="s">
        <v>1</v>
      </c>
      <c r="F203" s="238" t="s">
        <v>283</v>
      </c>
      <c r="G203" s="235"/>
      <c r="H203" s="239">
        <v>5.7599999999999998</v>
      </c>
      <c r="I203" s="240"/>
      <c r="J203" s="235"/>
      <c r="K203" s="235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147</v>
      </c>
      <c r="AU203" s="245" t="s">
        <v>88</v>
      </c>
      <c r="AV203" s="13" t="s">
        <v>88</v>
      </c>
      <c r="AW203" s="13" t="s">
        <v>36</v>
      </c>
      <c r="AX203" s="13" t="s">
        <v>8</v>
      </c>
      <c r="AY203" s="245" t="s">
        <v>124</v>
      </c>
    </row>
    <row r="204" s="2" customFormat="1" ht="16.5" customHeight="1">
      <c r="A204" s="39"/>
      <c r="B204" s="40"/>
      <c r="C204" s="220" t="s">
        <v>284</v>
      </c>
      <c r="D204" s="220" t="s">
        <v>126</v>
      </c>
      <c r="E204" s="221" t="s">
        <v>285</v>
      </c>
      <c r="F204" s="222" t="s">
        <v>286</v>
      </c>
      <c r="G204" s="223" t="s">
        <v>145</v>
      </c>
      <c r="H204" s="224">
        <v>5.7599999999999998</v>
      </c>
      <c r="I204" s="225"/>
      <c r="J204" s="226">
        <f>ROUND(I204*H204,0)</f>
        <v>0</v>
      </c>
      <c r="K204" s="227"/>
      <c r="L204" s="45"/>
      <c r="M204" s="228" t="s">
        <v>1</v>
      </c>
      <c r="N204" s="229" t="s">
        <v>44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130</v>
      </c>
      <c r="AT204" s="232" t="s">
        <v>126</v>
      </c>
      <c r="AU204" s="232" t="s">
        <v>88</v>
      </c>
      <c r="AY204" s="18" t="s">
        <v>124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</v>
      </c>
      <c r="BK204" s="233">
        <f>ROUND(I204*H204,0)</f>
        <v>0</v>
      </c>
      <c r="BL204" s="18" t="s">
        <v>130</v>
      </c>
      <c r="BM204" s="232" t="s">
        <v>287</v>
      </c>
    </row>
    <row r="205" s="13" customFormat="1">
      <c r="A205" s="13"/>
      <c r="B205" s="234"/>
      <c r="C205" s="235"/>
      <c r="D205" s="236" t="s">
        <v>147</v>
      </c>
      <c r="E205" s="237" t="s">
        <v>1</v>
      </c>
      <c r="F205" s="238" t="s">
        <v>283</v>
      </c>
      <c r="G205" s="235"/>
      <c r="H205" s="239">
        <v>5.7599999999999998</v>
      </c>
      <c r="I205" s="240"/>
      <c r="J205" s="235"/>
      <c r="K205" s="235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147</v>
      </c>
      <c r="AU205" s="245" t="s">
        <v>88</v>
      </c>
      <c r="AV205" s="13" t="s">
        <v>88</v>
      </c>
      <c r="AW205" s="13" t="s">
        <v>36</v>
      </c>
      <c r="AX205" s="13" t="s">
        <v>8</v>
      </c>
      <c r="AY205" s="245" t="s">
        <v>124</v>
      </c>
    </row>
    <row r="206" s="2" customFormat="1" ht="24.15" customHeight="1">
      <c r="A206" s="39"/>
      <c r="B206" s="40"/>
      <c r="C206" s="220" t="s">
        <v>288</v>
      </c>
      <c r="D206" s="220" t="s">
        <v>126</v>
      </c>
      <c r="E206" s="221" t="s">
        <v>289</v>
      </c>
      <c r="F206" s="222" t="s">
        <v>290</v>
      </c>
      <c r="G206" s="223" t="s">
        <v>291</v>
      </c>
      <c r="H206" s="224">
        <v>0.045999999999999999</v>
      </c>
      <c r="I206" s="225"/>
      <c r="J206" s="226">
        <f>ROUND(I206*H206,0)</f>
        <v>0</v>
      </c>
      <c r="K206" s="227"/>
      <c r="L206" s="45"/>
      <c r="M206" s="228" t="s">
        <v>1</v>
      </c>
      <c r="N206" s="229" t="s">
        <v>44</v>
      </c>
      <c r="O206" s="92"/>
      <c r="P206" s="230">
        <f>O206*H206</f>
        <v>0</v>
      </c>
      <c r="Q206" s="230">
        <v>1.06277</v>
      </c>
      <c r="R206" s="230">
        <f>Q206*H206</f>
        <v>0.048887420000000001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130</v>
      </c>
      <c r="AT206" s="232" t="s">
        <v>126</v>
      </c>
      <c r="AU206" s="232" t="s">
        <v>88</v>
      </c>
      <c r="AY206" s="18" t="s">
        <v>124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</v>
      </c>
      <c r="BK206" s="233">
        <f>ROUND(I206*H206,0)</f>
        <v>0</v>
      </c>
      <c r="BL206" s="18" t="s">
        <v>130</v>
      </c>
      <c r="BM206" s="232" t="s">
        <v>292</v>
      </c>
    </row>
    <row r="207" s="13" customFormat="1">
      <c r="A207" s="13"/>
      <c r="B207" s="234"/>
      <c r="C207" s="235"/>
      <c r="D207" s="236" t="s">
        <v>147</v>
      </c>
      <c r="E207" s="237" t="s">
        <v>1</v>
      </c>
      <c r="F207" s="238" t="s">
        <v>293</v>
      </c>
      <c r="G207" s="235"/>
      <c r="H207" s="239">
        <v>0.045999999999999999</v>
      </c>
      <c r="I207" s="240"/>
      <c r="J207" s="235"/>
      <c r="K207" s="235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147</v>
      </c>
      <c r="AU207" s="245" t="s">
        <v>88</v>
      </c>
      <c r="AV207" s="13" t="s">
        <v>88</v>
      </c>
      <c r="AW207" s="13" t="s">
        <v>36</v>
      </c>
      <c r="AX207" s="13" t="s">
        <v>8</v>
      </c>
      <c r="AY207" s="245" t="s">
        <v>124</v>
      </c>
    </row>
    <row r="208" s="12" customFormat="1" ht="22.8" customHeight="1">
      <c r="A208" s="12"/>
      <c r="B208" s="204"/>
      <c r="C208" s="205"/>
      <c r="D208" s="206" t="s">
        <v>78</v>
      </c>
      <c r="E208" s="218" t="s">
        <v>84</v>
      </c>
      <c r="F208" s="218" t="s">
        <v>294</v>
      </c>
      <c r="G208" s="205"/>
      <c r="H208" s="205"/>
      <c r="I208" s="208"/>
      <c r="J208" s="219">
        <f>BK208</f>
        <v>0</v>
      </c>
      <c r="K208" s="205"/>
      <c r="L208" s="210"/>
      <c r="M208" s="211"/>
      <c r="N208" s="212"/>
      <c r="O208" s="212"/>
      <c r="P208" s="213">
        <f>SUM(P209:P211)</f>
        <v>0</v>
      </c>
      <c r="Q208" s="212"/>
      <c r="R208" s="213">
        <f>SUM(R209:R211)</f>
        <v>0.47979952999999997</v>
      </c>
      <c r="S208" s="212"/>
      <c r="T208" s="214">
        <f>SUM(T209:T211)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5" t="s">
        <v>8</v>
      </c>
      <c r="AT208" s="216" t="s">
        <v>78</v>
      </c>
      <c r="AU208" s="216" t="s">
        <v>8</v>
      </c>
      <c r="AY208" s="215" t="s">
        <v>124</v>
      </c>
      <c r="BK208" s="217">
        <f>SUM(BK209:BK211)</f>
        <v>0</v>
      </c>
    </row>
    <row r="209" s="2" customFormat="1" ht="24.15" customHeight="1">
      <c r="A209" s="39"/>
      <c r="B209" s="40"/>
      <c r="C209" s="220" t="s">
        <v>295</v>
      </c>
      <c r="D209" s="220" t="s">
        <v>126</v>
      </c>
      <c r="E209" s="221" t="s">
        <v>296</v>
      </c>
      <c r="F209" s="222" t="s">
        <v>297</v>
      </c>
      <c r="G209" s="223" t="s">
        <v>154</v>
      </c>
      <c r="H209" s="224">
        <v>1.913</v>
      </c>
      <c r="I209" s="225"/>
      <c r="J209" s="226">
        <f>ROUND(I209*H209,0)</f>
        <v>0</v>
      </c>
      <c r="K209" s="227"/>
      <c r="L209" s="45"/>
      <c r="M209" s="228" t="s">
        <v>1</v>
      </c>
      <c r="N209" s="229" t="s">
        <v>44</v>
      </c>
      <c r="O209" s="92"/>
      <c r="P209" s="230">
        <f>O209*H209</f>
        <v>0</v>
      </c>
      <c r="Q209" s="230">
        <v>0.25080999999999998</v>
      </c>
      <c r="R209" s="230">
        <f>Q209*H209</f>
        <v>0.47979952999999997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130</v>
      </c>
      <c r="AT209" s="232" t="s">
        <v>126</v>
      </c>
      <c r="AU209" s="232" t="s">
        <v>88</v>
      </c>
      <c r="AY209" s="18" t="s">
        <v>124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</v>
      </c>
      <c r="BK209" s="233">
        <f>ROUND(I209*H209,0)</f>
        <v>0</v>
      </c>
      <c r="BL209" s="18" t="s">
        <v>130</v>
      </c>
      <c r="BM209" s="232" t="s">
        <v>298</v>
      </c>
    </row>
    <row r="210" s="13" customFormat="1">
      <c r="A210" s="13"/>
      <c r="B210" s="234"/>
      <c r="C210" s="235"/>
      <c r="D210" s="236" t="s">
        <v>147</v>
      </c>
      <c r="E210" s="237" t="s">
        <v>1</v>
      </c>
      <c r="F210" s="238" t="s">
        <v>299</v>
      </c>
      <c r="G210" s="235"/>
      <c r="H210" s="239">
        <v>1.913</v>
      </c>
      <c r="I210" s="240"/>
      <c r="J210" s="235"/>
      <c r="K210" s="235"/>
      <c r="L210" s="241"/>
      <c r="M210" s="242"/>
      <c r="N210" s="243"/>
      <c r="O210" s="243"/>
      <c r="P210" s="243"/>
      <c r="Q210" s="243"/>
      <c r="R210" s="243"/>
      <c r="S210" s="243"/>
      <c r="T210" s="24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5" t="s">
        <v>147</v>
      </c>
      <c r="AU210" s="245" t="s">
        <v>88</v>
      </c>
      <c r="AV210" s="13" t="s">
        <v>88</v>
      </c>
      <c r="AW210" s="13" t="s">
        <v>36</v>
      </c>
      <c r="AX210" s="13" t="s">
        <v>8</v>
      </c>
      <c r="AY210" s="245" t="s">
        <v>124</v>
      </c>
    </row>
    <row r="211" s="2" customFormat="1" ht="16.5" customHeight="1">
      <c r="A211" s="39"/>
      <c r="B211" s="40"/>
      <c r="C211" s="257" t="s">
        <v>300</v>
      </c>
      <c r="D211" s="257" t="s">
        <v>232</v>
      </c>
      <c r="E211" s="258" t="s">
        <v>301</v>
      </c>
      <c r="F211" s="259" t="s">
        <v>302</v>
      </c>
      <c r="G211" s="260" t="s">
        <v>129</v>
      </c>
      <c r="H211" s="261">
        <v>1</v>
      </c>
      <c r="I211" s="262"/>
      <c r="J211" s="263">
        <f>ROUND(I211*H211,0)</f>
        <v>0</v>
      </c>
      <c r="K211" s="264"/>
      <c r="L211" s="265"/>
      <c r="M211" s="266" t="s">
        <v>1</v>
      </c>
      <c r="N211" s="267" t="s">
        <v>44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163</v>
      </c>
      <c r="AT211" s="232" t="s">
        <v>232</v>
      </c>
      <c r="AU211" s="232" t="s">
        <v>88</v>
      </c>
      <c r="AY211" s="18" t="s">
        <v>124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</v>
      </c>
      <c r="BK211" s="233">
        <f>ROUND(I211*H211,0)</f>
        <v>0</v>
      </c>
      <c r="BL211" s="18" t="s">
        <v>130</v>
      </c>
      <c r="BM211" s="232" t="s">
        <v>303</v>
      </c>
    </row>
    <row r="212" s="12" customFormat="1" ht="22.8" customHeight="1">
      <c r="A212" s="12"/>
      <c r="B212" s="204"/>
      <c r="C212" s="205"/>
      <c r="D212" s="206" t="s">
        <v>78</v>
      </c>
      <c r="E212" s="218" t="s">
        <v>130</v>
      </c>
      <c r="F212" s="218" t="s">
        <v>304</v>
      </c>
      <c r="G212" s="205"/>
      <c r="H212" s="205"/>
      <c r="I212" s="208"/>
      <c r="J212" s="219">
        <f>BK212</f>
        <v>0</v>
      </c>
      <c r="K212" s="205"/>
      <c r="L212" s="210"/>
      <c r="M212" s="211"/>
      <c r="N212" s="212"/>
      <c r="O212" s="212"/>
      <c r="P212" s="213">
        <f>SUM(P213:P229)</f>
        <v>0</v>
      </c>
      <c r="Q212" s="212"/>
      <c r="R212" s="213">
        <f>SUM(R213:R229)</f>
        <v>531.42032396000002</v>
      </c>
      <c r="S212" s="212"/>
      <c r="T212" s="214">
        <f>SUM(T213:T229)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8</v>
      </c>
      <c r="AT212" s="216" t="s">
        <v>78</v>
      </c>
      <c r="AU212" s="216" t="s">
        <v>8</v>
      </c>
      <c r="AY212" s="215" t="s">
        <v>124</v>
      </c>
      <c r="BK212" s="217">
        <f>SUM(BK213:BK229)</f>
        <v>0</v>
      </c>
    </row>
    <row r="213" s="2" customFormat="1" ht="33" customHeight="1">
      <c r="A213" s="39"/>
      <c r="B213" s="40"/>
      <c r="C213" s="220" t="s">
        <v>305</v>
      </c>
      <c r="D213" s="220" t="s">
        <v>126</v>
      </c>
      <c r="E213" s="221" t="s">
        <v>306</v>
      </c>
      <c r="F213" s="222" t="s">
        <v>307</v>
      </c>
      <c r="G213" s="223" t="s">
        <v>145</v>
      </c>
      <c r="H213" s="224">
        <v>141.91999999999999</v>
      </c>
      <c r="I213" s="225"/>
      <c r="J213" s="226">
        <f>ROUND(I213*H213,0)</f>
        <v>0</v>
      </c>
      <c r="K213" s="227"/>
      <c r="L213" s="45"/>
      <c r="M213" s="228" t="s">
        <v>1</v>
      </c>
      <c r="N213" s="229" t="s">
        <v>44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130</v>
      </c>
      <c r="AT213" s="232" t="s">
        <v>126</v>
      </c>
      <c r="AU213" s="232" t="s">
        <v>88</v>
      </c>
      <c r="AY213" s="18" t="s">
        <v>124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8</v>
      </c>
      <c r="BK213" s="233">
        <f>ROUND(I213*H213,0)</f>
        <v>0</v>
      </c>
      <c r="BL213" s="18" t="s">
        <v>130</v>
      </c>
      <c r="BM213" s="232" t="s">
        <v>308</v>
      </c>
    </row>
    <row r="214" s="13" customFormat="1">
      <c r="A214" s="13"/>
      <c r="B214" s="234"/>
      <c r="C214" s="235"/>
      <c r="D214" s="236" t="s">
        <v>147</v>
      </c>
      <c r="E214" s="237" t="s">
        <v>1</v>
      </c>
      <c r="F214" s="238" t="s">
        <v>309</v>
      </c>
      <c r="G214" s="235"/>
      <c r="H214" s="239">
        <v>135.52000000000001</v>
      </c>
      <c r="I214" s="240"/>
      <c r="J214" s="235"/>
      <c r="K214" s="235"/>
      <c r="L214" s="241"/>
      <c r="M214" s="242"/>
      <c r="N214" s="243"/>
      <c r="O214" s="243"/>
      <c r="P214" s="243"/>
      <c r="Q214" s="243"/>
      <c r="R214" s="243"/>
      <c r="S214" s="243"/>
      <c r="T214" s="24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5" t="s">
        <v>147</v>
      </c>
      <c r="AU214" s="245" t="s">
        <v>88</v>
      </c>
      <c r="AV214" s="13" t="s">
        <v>88</v>
      </c>
      <c r="AW214" s="13" t="s">
        <v>36</v>
      </c>
      <c r="AX214" s="13" t="s">
        <v>79</v>
      </c>
      <c r="AY214" s="245" t="s">
        <v>124</v>
      </c>
    </row>
    <row r="215" s="13" customFormat="1">
      <c r="A215" s="13"/>
      <c r="B215" s="234"/>
      <c r="C215" s="235"/>
      <c r="D215" s="236" t="s">
        <v>147</v>
      </c>
      <c r="E215" s="237" t="s">
        <v>1</v>
      </c>
      <c r="F215" s="238" t="s">
        <v>310</v>
      </c>
      <c r="G215" s="235"/>
      <c r="H215" s="239">
        <v>6.4000000000000004</v>
      </c>
      <c r="I215" s="240"/>
      <c r="J215" s="235"/>
      <c r="K215" s="235"/>
      <c r="L215" s="241"/>
      <c r="M215" s="242"/>
      <c r="N215" s="243"/>
      <c r="O215" s="243"/>
      <c r="P215" s="243"/>
      <c r="Q215" s="243"/>
      <c r="R215" s="243"/>
      <c r="S215" s="243"/>
      <c r="T215" s="24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5" t="s">
        <v>147</v>
      </c>
      <c r="AU215" s="245" t="s">
        <v>88</v>
      </c>
      <c r="AV215" s="13" t="s">
        <v>88</v>
      </c>
      <c r="AW215" s="13" t="s">
        <v>36</v>
      </c>
      <c r="AX215" s="13" t="s">
        <v>79</v>
      </c>
      <c r="AY215" s="245" t="s">
        <v>124</v>
      </c>
    </row>
    <row r="216" s="14" customFormat="1">
      <c r="A216" s="14"/>
      <c r="B216" s="246"/>
      <c r="C216" s="247"/>
      <c r="D216" s="236" t="s">
        <v>147</v>
      </c>
      <c r="E216" s="248" t="s">
        <v>1</v>
      </c>
      <c r="F216" s="249" t="s">
        <v>150</v>
      </c>
      <c r="G216" s="247"/>
      <c r="H216" s="250">
        <v>141.92000000000002</v>
      </c>
      <c r="I216" s="251"/>
      <c r="J216" s="247"/>
      <c r="K216" s="247"/>
      <c r="L216" s="252"/>
      <c r="M216" s="253"/>
      <c r="N216" s="254"/>
      <c r="O216" s="254"/>
      <c r="P216" s="254"/>
      <c r="Q216" s="254"/>
      <c r="R216" s="254"/>
      <c r="S216" s="254"/>
      <c r="T216" s="25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6" t="s">
        <v>147</v>
      </c>
      <c r="AU216" s="256" t="s">
        <v>88</v>
      </c>
      <c r="AV216" s="14" t="s">
        <v>130</v>
      </c>
      <c r="AW216" s="14" t="s">
        <v>36</v>
      </c>
      <c r="AX216" s="14" t="s">
        <v>8</v>
      </c>
      <c r="AY216" s="256" t="s">
        <v>124</v>
      </c>
    </row>
    <row r="217" s="2" customFormat="1" ht="49.05" customHeight="1">
      <c r="A217" s="39"/>
      <c r="B217" s="40"/>
      <c r="C217" s="220" t="s">
        <v>311</v>
      </c>
      <c r="D217" s="220" t="s">
        <v>126</v>
      </c>
      <c r="E217" s="221" t="s">
        <v>312</v>
      </c>
      <c r="F217" s="222" t="s">
        <v>313</v>
      </c>
      <c r="G217" s="223" t="s">
        <v>154</v>
      </c>
      <c r="H217" s="224">
        <v>8.1760000000000002</v>
      </c>
      <c r="I217" s="225"/>
      <c r="J217" s="226">
        <f>ROUND(I217*H217,0)</f>
        <v>0</v>
      </c>
      <c r="K217" s="227"/>
      <c r="L217" s="45"/>
      <c r="M217" s="228" t="s">
        <v>1</v>
      </c>
      <c r="N217" s="229" t="s">
        <v>44</v>
      </c>
      <c r="O217" s="92"/>
      <c r="P217" s="230">
        <f>O217*H217</f>
        <v>0</v>
      </c>
      <c r="Q217" s="230">
        <v>2.83331</v>
      </c>
      <c r="R217" s="230">
        <f>Q217*H217</f>
        <v>23.16514256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130</v>
      </c>
      <c r="AT217" s="232" t="s">
        <v>126</v>
      </c>
      <c r="AU217" s="232" t="s">
        <v>88</v>
      </c>
      <c r="AY217" s="18" t="s">
        <v>124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</v>
      </c>
      <c r="BK217" s="233">
        <f>ROUND(I217*H217,0)</f>
        <v>0</v>
      </c>
      <c r="BL217" s="18" t="s">
        <v>130</v>
      </c>
      <c r="BM217" s="232" t="s">
        <v>314</v>
      </c>
    </row>
    <row r="218" s="13" customFormat="1">
      <c r="A218" s="13"/>
      <c r="B218" s="234"/>
      <c r="C218" s="235"/>
      <c r="D218" s="236" t="s">
        <v>147</v>
      </c>
      <c r="E218" s="237" t="s">
        <v>1</v>
      </c>
      <c r="F218" s="238" t="s">
        <v>315</v>
      </c>
      <c r="G218" s="235"/>
      <c r="H218" s="239">
        <v>7.9199999999999999</v>
      </c>
      <c r="I218" s="240"/>
      <c r="J218" s="235"/>
      <c r="K218" s="235"/>
      <c r="L218" s="241"/>
      <c r="M218" s="242"/>
      <c r="N218" s="243"/>
      <c r="O218" s="243"/>
      <c r="P218" s="243"/>
      <c r="Q218" s="243"/>
      <c r="R218" s="243"/>
      <c r="S218" s="243"/>
      <c r="T218" s="24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5" t="s">
        <v>147</v>
      </c>
      <c r="AU218" s="245" t="s">
        <v>88</v>
      </c>
      <c r="AV218" s="13" t="s">
        <v>88</v>
      </c>
      <c r="AW218" s="13" t="s">
        <v>36</v>
      </c>
      <c r="AX218" s="13" t="s">
        <v>79</v>
      </c>
      <c r="AY218" s="245" t="s">
        <v>124</v>
      </c>
    </row>
    <row r="219" s="13" customFormat="1">
      <c r="A219" s="13"/>
      <c r="B219" s="234"/>
      <c r="C219" s="235"/>
      <c r="D219" s="236" t="s">
        <v>147</v>
      </c>
      <c r="E219" s="237" t="s">
        <v>1</v>
      </c>
      <c r="F219" s="238" t="s">
        <v>168</v>
      </c>
      <c r="G219" s="235"/>
      <c r="H219" s="239">
        <v>0.25600000000000001</v>
      </c>
      <c r="I219" s="240"/>
      <c r="J219" s="235"/>
      <c r="K219" s="235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147</v>
      </c>
      <c r="AU219" s="245" t="s">
        <v>88</v>
      </c>
      <c r="AV219" s="13" t="s">
        <v>88</v>
      </c>
      <c r="AW219" s="13" t="s">
        <v>36</v>
      </c>
      <c r="AX219" s="13" t="s">
        <v>79</v>
      </c>
      <c r="AY219" s="245" t="s">
        <v>124</v>
      </c>
    </row>
    <row r="220" s="14" customFormat="1">
      <c r="A220" s="14"/>
      <c r="B220" s="246"/>
      <c r="C220" s="247"/>
      <c r="D220" s="236" t="s">
        <v>147</v>
      </c>
      <c r="E220" s="248" t="s">
        <v>1</v>
      </c>
      <c r="F220" s="249" t="s">
        <v>150</v>
      </c>
      <c r="G220" s="247"/>
      <c r="H220" s="250">
        <v>8.1760000000000002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147</v>
      </c>
      <c r="AU220" s="256" t="s">
        <v>88</v>
      </c>
      <c r="AV220" s="14" t="s">
        <v>130</v>
      </c>
      <c r="AW220" s="14" t="s">
        <v>36</v>
      </c>
      <c r="AX220" s="14" t="s">
        <v>8</v>
      </c>
      <c r="AY220" s="256" t="s">
        <v>124</v>
      </c>
    </row>
    <row r="221" s="2" customFormat="1" ht="49.05" customHeight="1">
      <c r="A221" s="39"/>
      <c r="B221" s="40"/>
      <c r="C221" s="220" t="s">
        <v>316</v>
      </c>
      <c r="D221" s="220" t="s">
        <v>126</v>
      </c>
      <c r="E221" s="221" t="s">
        <v>317</v>
      </c>
      <c r="F221" s="222" t="s">
        <v>318</v>
      </c>
      <c r="G221" s="223" t="s">
        <v>154</v>
      </c>
      <c r="H221" s="224">
        <v>48</v>
      </c>
      <c r="I221" s="225"/>
      <c r="J221" s="226">
        <f>ROUND(I221*H221,0)</f>
        <v>0</v>
      </c>
      <c r="K221" s="227"/>
      <c r="L221" s="45"/>
      <c r="M221" s="228" t="s">
        <v>1</v>
      </c>
      <c r="N221" s="229" t="s">
        <v>44</v>
      </c>
      <c r="O221" s="92"/>
      <c r="P221" s="230">
        <f>O221*H221</f>
        <v>0</v>
      </c>
      <c r="Q221" s="230">
        <v>2.7893699999999999</v>
      </c>
      <c r="R221" s="230">
        <f>Q221*H221</f>
        <v>133.88976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130</v>
      </c>
      <c r="AT221" s="232" t="s">
        <v>126</v>
      </c>
      <c r="AU221" s="232" t="s">
        <v>88</v>
      </c>
      <c r="AY221" s="18" t="s">
        <v>124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</v>
      </c>
      <c r="BK221" s="233">
        <f>ROUND(I221*H221,0)</f>
        <v>0</v>
      </c>
      <c r="BL221" s="18" t="s">
        <v>130</v>
      </c>
      <c r="BM221" s="232" t="s">
        <v>319</v>
      </c>
    </row>
    <row r="222" s="2" customFormat="1" ht="33" customHeight="1">
      <c r="A222" s="39"/>
      <c r="B222" s="40"/>
      <c r="C222" s="220" t="s">
        <v>320</v>
      </c>
      <c r="D222" s="220" t="s">
        <v>126</v>
      </c>
      <c r="E222" s="221" t="s">
        <v>321</v>
      </c>
      <c r="F222" s="222" t="s">
        <v>322</v>
      </c>
      <c r="G222" s="223" t="s">
        <v>154</v>
      </c>
      <c r="H222" s="224">
        <v>136.80000000000001</v>
      </c>
      <c r="I222" s="225"/>
      <c r="J222" s="226">
        <f>ROUND(I222*H222,0)</f>
        <v>0</v>
      </c>
      <c r="K222" s="227"/>
      <c r="L222" s="45"/>
      <c r="M222" s="228" t="s">
        <v>1</v>
      </c>
      <c r="N222" s="229" t="s">
        <v>44</v>
      </c>
      <c r="O222" s="92"/>
      <c r="P222" s="230">
        <f>O222*H222</f>
        <v>0</v>
      </c>
      <c r="Q222" s="230">
        <v>1.8480000000000001</v>
      </c>
      <c r="R222" s="230">
        <f>Q222*H222</f>
        <v>252.80640000000003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130</v>
      </c>
      <c r="AT222" s="232" t="s">
        <v>126</v>
      </c>
      <c r="AU222" s="232" t="s">
        <v>88</v>
      </c>
      <c r="AY222" s="18" t="s">
        <v>124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</v>
      </c>
      <c r="BK222" s="233">
        <f>ROUND(I222*H222,0)</f>
        <v>0</v>
      </c>
      <c r="BL222" s="18" t="s">
        <v>130</v>
      </c>
      <c r="BM222" s="232" t="s">
        <v>323</v>
      </c>
    </row>
    <row r="223" s="13" customFormat="1">
      <c r="A223" s="13"/>
      <c r="B223" s="234"/>
      <c r="C223" s="235"/>
      <c r="D223" s="236" t="s">
        <v>147</v>
      </c>
      <c r="E223" s="237" t="s">
        <v>1</v>
      </c>
      <c r="F223" s="238" t="s">
        <v>324</v>
      </c>
      <c r="G223" s="235"/>
      <c r="H223" s="239">
        <v>136.80000000000001</v>
      </c>
      <c r="I223" s="240"/>
      <c r="J223" s="235"/>
      <c r="K223" s="235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147</v>
      </c>
      <c r="AU223" s="245" t="s">
        <v>88</v>
      </c>
      <c r="AV223" s="13" t="s">
        <v>88</v>
      </c>
      <c r="AW223" s="13" t="s">
        <v>36</v>
      </c>
      <c r="AX223" s="13" t="s">
        <v>8</v>
      </c>
      <c r="AY223" s="245" t="s">
        <v>124</v>
      </c>
    </row>
    <row r="224" s="2" customFormat="1" ht="44.25" customHeight="1">
      <c r="A224" s="39"/>
      <c r="B224" s="40"/>
      <c r="C224" s="220" t="s">
        <v>325</v>
      </c>
      <c r="D224" s="220" t="s">
        <v>126</v>
      </c>
      <c r="E224" s="221" t="s">
        <v>326</v>
      </c>
      <c r="F224" s="222" t="s">
        <v>327</v>
      </c>
      <c r="G224" s="223" t="s">
        <v>145</v>
      </c>
      <c r="H224" s="224">
        <v>7.5</v>
      </c>
      <c r="I224" s="225"/>
      <c r="J224" s="226">
        <f>ROUND(I224*H224,0)</f>
        <v>0</v>
      </c>
      <c r="K224" s="227"/>
      <c r="L224" s="45"/>
      <c r="M224" s="228" t="s">
        <v>1</v>
      </c>
      <c r="N224" s="229" t="s">
        <v>44</v>
      </c>
      <c r="O224" s="92"/>
      <c r="P224" s="230">
        <f>O224*H224</f>
        <v>0</v>
      </c>
      <c r="Q224" s="230">
        <v>0.78741000000000005</v>
      </c>
      <c r="R224" s="230">
        <f>Q224*H224</f>
        <v>5.9055750000000007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130</v>
      </c>
      <c r="AT224" s="232" t="s">
        <v>126</v>
      </c>
      <c r="AU224" s="232" t="s">
        <v>88</v>
      </c>
      <c r="AY224" s="18" t="s">
        <v>124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</v>
      </c>
      <c r="BK224" s="233">
        <f>ROUND(I224*H224,0)</f>
        <v>0</v>
      </c>
      <c r="BL224" s="18" t="s">
        <v>130</v>
      </c>
      <c r="BM224" s="232" t="s">
        <v>328</v>
      </c>
    </row>
    <row r="225" s="13" customFormat="1">
      <c r="A225" s="13"/>
      <c r="B225" s="234"/>
      <c r="C225" s="235"/>
      <c r="D225" s="236" t="s">
        <v>147</v>
      </c>
      <c r="E225" s="237" t="s">
        <v>1</v>
      </c>
      <c r="F225" s="238" t="s">
        <v>329</v>
      </c>
      <c r="G225" s="235"/>
      <c r="H225" s="239">
        <v>7.5</v>
      </c>
      <c r="I225" s="240"/>
      <c r="J225" s="235"/>
      <c r="K225" s="235"/>
      <c r="L225" s="241"/>
      <c r="M225" s="242"/>
      <c r="N225" s="243"/>
      <c r="O225" s="243"/>
      <c r="P225" s="243"/>
      <c r="Q225" s="243"/>
      <c r="R225" s="243"/>
      <c r="S225" s="243"/>
      <c r="T225" s="24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5" t="s">
        <v>147</v>
      </c>
      <c r="AU225" s="245" t="s">
        <v>88</v>
      </c>
      <c r="AV225" s="13" t="s">
        <v>88</v>
      </c>
      <c r="AW225" s="13" t="s">
        <v>36</v>
      </c>
      <c r="AX225" s="13" t="s">
        <v>8</v>
      </c>
      <c r="AY225" s="245" t="s">
        <v>124</v>
      </c>
    </row>
    <row r="226" s="2" customFormat="1" ht="55.5" customHeight="1">
      <c r="A226" s="39"/>
      <c r="B226" s="40"/>
      <c r="C226" s="220" t="s">
        <v>330</v>
      </c>
      <c r="D226" s="220" t="s">
        <v>126</v>
      </c>
      <c r="E226" s="221" t="s">
        <v>331</v>
      </c>
      <c r="F226" s="222" t="s">
        <v>332</v>
      </c>
      <c r="G226" s="223" t="s">
        <v>145</v>
      </c>
      <c r="H226" s="224">
        <v>141.91999999999999</v>
      </c>
      <c r="I226" s="225"/>
      <c r="J226" s="226">
        <f>ROUND(I226*H226,0)</f>
        <v>0</v>
      </c>
      <c r="K226" s="227"/>
      <c r="L226" s="45"/>
      <c r="M226" s="228" t="s">
        <v>1</v>
      </c>
      <c r="N226" s="229" t="s">
        <v>44</v>
      </c>
      <c r="O226" s="92"/>
      <c r="P226" s="230">
        <f>O226*H226</f>
        <v>0</v>
      </c>
      <c r="Q226" s="230">
        <v>0.81491999999999998</v>
      </c>
      <c r="R226" s="230">
        <f>Q226*H226</f>
        <v>115.65344639999999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130</v>
      </c>
      <c r="AT226" s="232" t="s">
        <v>126</v>
      </c>
      <c r="AU226" s="232" t="s">
        <v>88</v>
      </c>
      <c r="AY226" s="18" t="s">
        <v>124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</v>
      </c>
      <c r="BK226" s="233">
        <f>ROUND(I226*H226,0)</f>
        <v>0</v>
      </c>
      <c r="BL226" s="18" t="s">
        <v>130</v>
      </c>
      <c r="BM226" s="232" t="s">
        <v>333</v>
      </c>
    </row>
    <row r="227" s="13" customFormat="1">
      <c r="A227" s="13"/>
      <c r="B227" s="234"/>
      <c r="C227" s="235"/>
      <c r="D227" s="236" t="s">
        <v>147</v>
      </c>
      <c r="E227" s="237" t="s">
        <v>1</v>
      </c>
      <c r="F227" s="238" t="s">
        <v>309</v>
      </c>
      <c r="G227" s="235"/>
      <c r="H227" s="239">
        <v>135.52000000000001</v>
      </c>
      <c r="I227" s="240"/>
      <c r="J227" s="235"/>
      <c r="K227" s="235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147</v>
      </c>
      <c r="AU227" s="245" t="s">
        <v>88</v>
      </c>
      <c r="AV227" s="13" t="s">
        <v>88</v>
      </c>
      <c r="AW227" s="13" t="s">
        <v>36</v>
      </c>
      <c r="AX227" s="13" t="s">
        <v>79</v>
      </c>
      <c r="AY227" s="245" t="s">
        <v>124</v>
      </c>
    </row>
    <row r="228" s="13" customFormat="1">
      <c r="A228" s="13"/>
      <c r="B228" s="234"/>
      <c r="C228" s="235"/>
      <c r="D228" s="236" t="s">
        <v>147</v>
      </c>
      <c r="E228" s="237" t="s">
        <v>1</v>
      </c>
      <c r="F228" s="238" t="s">
        <v>310</v>
      </c>
      <c r="G228" s="235"/>
      <c r="H228" s="239">
        <v>6.4000000000000004</v>
      </c>
      <c r="I228" s="240"/>
      <c r="J228" s="235"/>
      <c r="K228" s="235"/>
      <c r="L228" s="241"/>
      <c r="M228" s="242"/>
      <c r="N228" s="243"/>
      <c r="O228" s="243"/>
      <c r="P228" s="243"/>
      <c r="Q228" s="243"/>
      <c r="R228" s="243"/>
      <c r="S228" s="243"/>
      <c r="T228" s="24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5" t="s">
        <v>147</v>
      </c>
      <c r="AU228" s="245" t="s">
        <v>88</v>
      </c>
      <c r="AV228" s="13" t="s">
        <v>88</v>
      </c>
      <c r="AW228" s="13" t="s">
        <v>36</v>
      </c>
      <c r="AX228" s="13" t="s">
        <v>79</v>
      </c>
      <c r="AY228" s="245" t="s">
        <v>124</v>
      </c>
    </row>
    <row r="229" s="14" customFormat="1">
      <c r="A229" s="14"/>
      <c r="B229" s="246"/>
      <c r="C229" s="247"/>
      <c r="D229" s="236" t="s">
        <v>147</v>
      </c>
      <c r="E229" s="248" t="s">
        <v>1</v>
      </c>
      <c r="F229" s="249" t="s">
        <v>150</v>
      </c>
      <c r="G229" s="247"/>
      <c r="H229" s="250">
        <v>141.92000000000002</v>
      </c>
      <c r="I229" s="251"/>
      <c r="J229" s="247"/>
      <c r="K229" s="247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147</v>
      </c>
      <c r="AU229" s="256" t="s">
        <v>88</v>
      </c>
      <c r="AV229" s="14" t="s">
        <v>130</v>
      </c>
      <c r="AW229" s="14" t="s">
        <v>36</v>
      </c>
      <c r="AX229" s="14" t="s">
        <v>8</v>
      </c>
      <c r="AY229" s="256" t="s">
        <v>124</v>
      </c>
    </row>
    <row r="230" s="12" customFormat="1" ht="22.8" customHeight="1">
      <c r="A230" s="12"/>
      <c r="B230" s="204"/>
      <c r="C230" s="205"/>
      <c r="D230" s="206" t="s">
        <v>78</v>
      </c>
      <c r="E230" s="218" t="s">
        <v>142</v>
      </c>
      <c r="F230" s="218" t="s">
        <v>334</v>
      </c>
      <c r="G230" s="205"/>
      <c r="H230" s="205"/>
      <c r="I230" s="208"/>
      <c r="J230" s="219">
        <f>BK230</f>
        <v>0</v>
      </c>
      <c r="K230" s="205"/>
      <c r="L230" s="210"/>
      <c r="M230" s="211"/>
      <c r="N230" s="212"/>
      <c r="O230" s="212"/>
      <c r="P230" s="213">
        <f>SUM(P231:P236)</f>
        <v>0</v>
      </c>
      <c r="Q230" s="212"/>
      <c r="R230" s="213">
        <f>SUM(R231:R236)</f>
        <v>0</v>
      </c>
      <c r="S230" s="212"/>
      <c r="T230" s="214">
        <f>SUM(T231:T236)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5" t="s">
        <v>8</v>
      </c>
      <c r="AT230" s="216" t="s">
        <v>78</v>
      </c>
      <c r="AU230" s="216" t="s">
        <v>8</v>
      </c>
      <c r="AY230" s="215" t="s">
        <v>124</v>
      </c>
      <c r="BK230" s="217">
        <f>SUM(BK231:BK236)</f>
        <v>0</v>
      </c>
    </row>
    <row r="231" s="2" customFormat="1" ht="24.15" customHeight="1">
      <c r="A231" s="39"/>
      <c r="B231" s="40"/>
      <c r="C231" s="220" t="s">
        <v>335</v>
      </c>
      <c r="D231" s="220" t="s">
        <v>126</v>
      </c>
      <c r="E231" s="221" t="s">
        <v>336</v>
      </c>
      <c r="F231" s="222" t="s">
        <v>337</v>
      </c>
      <c r="G231" s="223" t="s">
        <v>145</v>
      </c>
      <c r="H231" s="224">
        <v>302</v>
      </c>
      <c r="I231" s="225"/>
      <c r="J231" s="226">
        <f>ROUND(I231*H231,0)</f>
        <v>0</v>
      </c>
      <c r="K231" s="227"/>
      <c r="L231" s="45"/>
      <c r="M231" s="228" t="s">
        <v>1</v>
      </c>
      <c r="N231" s="229" t="s">
        <v>44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130</v>
      </c>
      <c r="AT231" s="232" t="s">
        <v>126</v>
      </c>
      <c r="AU231" s="232" t="s">
        <v>88</v>
      </c>
      <c r="AY231" s="18" t="s">
        <v>124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</v>
      </c>
      <c r="BK231" s="233">
        <f>ROUND(I231*H231,0)</f>
        <v>0</v>
      </c>
      <c r="BL231" s="18" t="s">
        <v>130</v>
      </c>
      <c r="BM231" s="232" t="s">
        <v>338</v>
      </c>
    </row>
    <row r="232" s="13" customFormat="1">
      <c r="A232" s="13"/>
      <c r="B232" s="234"/>
      <c r="C232" s="235"/>
      <c r="D232" s="236" t="s">
        <v>147</v>
      </c>
      <c r="E232" s="237" t="s">
        <v>1</v>
      </c>
      <c r="F232" s="238" t="s">
        <v>339</v>
      </c>
      <c r="G232" s="235"/>
      <c r="H232" s="239">
        <v>302</v>
      </c>
      <c r="I232" s="240"/>
      <c r="J232" s="235"/>
      <c r="K232" s="235"/>
      <c r="L232" s="241"/>
      <c r="M232" s="242"/>
      <c r="N232" s="243"/>
      <c r="O232" s="243"/>
      <c r="P232" s="243"/>
      <c r="Q232" s="243"/>
      <c r="R232" s="243"/>
      <c r="S232" s="243"/>
      <c r="T232" s="24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5" t="s">
        <v>147</v>
      </c>
      <c r="AU232" s="245" t="s">
        <v>88</v>
      </c>
      <c r="AV232" s="13" t="s">
        <v>88</v>
      </c>
      <c r="AW232" s="13" t="s">
        <v>36</v>
      </c>
      <c r="AX232" s="13" t="s">
        <v>8</v>
      </c>
      <c r="AY232" s="245" t="s">
        <v>124</v>
      </c>
    </row>
    <row r="233" s="2" customFormat="1" ht="24.15" customHeight="1">
      <c r="A233" s="39"/>
      <c r="B233" s="40"/>
      <c r="C233" s="220" t="s">
        <v>340</v>
      </c>
      <c r="D233" s="220" t="s">
        <v>126</v>
      </c>
      <c r="E233" s="221" t="s">
        <v>341</v>
      </c>
      <c r="F233" s="222" t="s">
        <v>342</v>
      </c>
      <c r="G233" s="223" t="s">
        <v>145</v>
      </c>
      <c r="H233" s="224">
        <v>321</v>
      </c>
      <c r="I233" s="225"/>
      <c r="J233" s="226">
        <f>ROUND(I233*H233,0)</f>
        <v>0</v>
      </c>
      <c r="K233" s="227"/>
      <c r="L233" s="45"/>
      <c r="M233" s="228" t="s">
        <v>1</v>
      </c>
      <c r="N233" s="229" t="s">
        <v>44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130</v>
      </c>
      <c r="AT233" s="232" t="s">
        <v>126</v>
      </c>
      <c r="AU233" s="232" t="s">
        <v>88</v>
      </c>
      <c r="AY233" s="18" t="s">
        <v>124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</v>
      </c>
      <c r="BK233" s="233">
        <f>ROUND(I233*H233,0)</f>
        <v>0</v>
      </c>
      <c r="BL233" s="18" t="s">
        <v>130</v>
      </c>
      <c r="BM233" s="232" t="s">
        <v>343</v>
      </c>
    </row>
    <row r="234" s="13" customFormat="1">
      <c r="A234" s="13"/>
      <c r="B234" s="234"/>
      <c r="C234" s="235"/>
      <c r="D234" s="236" t="s">
        <v>147</v>
      </c>
      <c r="E234" s="237" t="s">
        <v>1</v>
      </c>
      <c r="F234" s="238" t="s">
        <v>344</v>
      </c>
      <c r="G234" s="235"/>
      <c r="H234" s="239">
        <v>321</v>
      </c>
      <c r="I234" s="240"/>
      <c r="J234" s="235"/>
      <c r="K234" s="235"/>
      <c r="L234" s="241"/>
      <c r="M234" s="242"/>
      <c r="N234" s="243"/>
      <c r="O234" s="243"/>
      <c r="P234" s="243"/>
      <c r="Q234" s="243"/>
      <c r="R234" s="243"/>
      <c r="S234" s="243"/>
      <c r="T234" s="24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5" t="s">
        <v>147</v>
      </c>
      <c r="AU234" s="245" t="s">
        <v>88</v>
      </c>
      <c r="AV234" s="13" t="s">
        <v>88</v>
      </c>
      <c r="AW234" s="13" t="s">
        <v>36</v>
      </c>
      <c r="AX234" s="13" t="s">
        <v>8</v>
      </c>
      <c r="AY234" s="245" t="s">
        <v>124</v>
      </c>
    </row>
    <row r="235" s="2" customFormat="1" ht="37.8" customHeight="1">
      <c r="A235" s="39"/>
      <c r="B235" s="40"/>
      <c r="C235" s="220" t="s">
        <v>345</v>
      </c>
      <c r="D235" s="220" t="s">
        <v>126</v>
      </c>
      <c r="E235" s="221" t="s">
        <v>346</v>
      </c>
      <c r="F235" s="222" t="s">
        <v>347</v>
      </c>
      <c r="G235" s="223" t="s">
        <v>145</v>
      </c>
      <c r="H235" s="224">
        <v>295</v>
      </c>
      <c r="I235" s="225"/>
      <c r="J235" s="226">
        <f>ROUND(I235*H235,0)</f>
        <v>0</v>
      </c>
      <c r="K235" s="227"/>
      <c r="L235" s="45"/>
      <c r="M235" s="228" t="s">
        <v>1</v>
      </c>
      <c r="N235" s="229" t="s">
        <v>44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130</v>
      </c>
      <c r="AT235" s="232" t="s">
        <v>126</v>
      </c>
      <c r="AU235" s="232" t="s">
        <v>88</v>
      </c>
      <c r="AY235" s="18" t="s">
        <v>124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</v>
      </c>
      <c r="BK235" s="233">
        <f>ROUND(I235*H235,0)</f>
        <v>0</v>
      </c>
      <c r="BL235" s="18" t="s">
        <v>130</v>
      </c>
      <c r="BM235" s="232" t="s">
        <v>348</v>
      </c>
    </row>
    <row r="236" s="13" customFormat="1">
      <c r="A236" s="13"/>
      <c r="B236" s="234"/>
      <c r="C236" s="235"/>
      <c r="D236" s="236" t="s">
        <v>147</v>
      </c>
      <c r="E236" s="237" t="s">
        <v>1</v>
      </c>
      <c r="F236" s="238" t="s">
        <v>349</v>
      </c>
      <c r="G236" s="235"/>
      <c r="H236" s="239">
        <v>295</v>
      </c>
      <c r="I236" s="240"/>
      <c r="J236" s="235"/>
      <c r="K236" s="235"/>
      <c r="L236" s="241"/>
      <c r="M236" s="242"/>
      <c r="N236" s="243"/>
      <c r="O236" s="243"/>
      <c r="P236" s="243"/>
      <c r="Q236" s="243"/>
      <c r="R236" s="243"/>
      <c r="S236" s="243"/>
      <c r="T236" s="24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5" t="s">
        <v>147</v>
      </c>
      <c r="AU236" s="245" t="s">
        <v>88</v>
      </c>
      <c r="AV236" s="13" t="s">
        <v>88</v>
      </c>
      <c r="AW236" s="13" t="s">
        <v>36</v>
      </c>
      <c r="AX236" s="13" t="s">
        <v>8</v>
      </c>
      <c r="AY236" s="245" t="s">
        <v>124</v>
      </c>
    </row>
    <row r="237" s="12" customFormat="1" ht="22.8" customHeight="1">
      <c r="A237" s="12"/>
      <c r="B237" s="204"/>
      <c r="C237" s="205"/>
      <c r="D237" s="206" t="s">
        <v>78</v>
      </c>
      <c r="E237" s="218" t="s">
        <v>163</v>
      </c>
      <c r="F237" s="218" t="s">
        <v>350</v>
      </c>
      <c r="G237" s="205"/>
      <c r="H237" s="205"/>
      <c r="I237" s="208"/>
      <c r="J237" s="219">
        <f>BK237</f>
        <v>0</v>
      </c>
      <c r="K237" s="205"/>
      <c r="L237" s="210"/>
      <c r="M237" s="211"/>
      <c r="N237" s="212"/>
      <c r="O237" s="212"/>
      <c r="P237" s="213">
        <f>SUM(P238:P241)</f>
        <v>0</v>
      </c>
      <c r="Q237" s="212"/>
      <c r="R237" s="213">
        <f>SUM(R238:R241)</f>
        <v>0.41930928000000001</v>
      </c>
      <c r="S237" s="212"/>
      <c r="T237" s="214">
        <f>SUM(T238:T241)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5" t="s">
        <v>8</v>
      </c>
      <c r="AT237" s="216" t="s">
        <v>78</v>
      </c>
      <c r="AU237" s="216" t="s">
        <v>8</v>
      </c>
      <c r="AY237" s="215" t="s">
        <v>124</v>
      </c>
      <c r="BK237" s="217">
        <f>SUM(BK238:BK241)</f>
        <v>0</v>
      </c>
    </row>
    <row r="238" s="2" customFormat="1" ht="33" customHeight="1">
      <c r="A238" s="39"/>
      <c r="B238" s="40"/>
      <c r="C238" s="220" t="s">
        <v>351</v>
      </c>
      <c r="D238" s="220" t="s">
        <v>126</v>
      </c>
      <c r="E238" s="221" t="s">
        <v>352</v>
      </c>
      <c r="F238" s="222" t="s">
        <v>353</v>
      </c>
      <c r="G238" s="223" t="s">
        <v>140</v>
      </c>
      <c r="H238" s="224">
        <v>14.5</v>
      </c>
      <c r="I238" s="225"/>
      <c r="J238" s="226">
        <f>ROUND(I238*H238,0)</f>
        <v>0</v>
      </c>
      <c r="K238" s="227"/>
      <c r="L238" s="45"/>
      <c r="M238" s="228" t="s">
        <v>1</v>
      </c>
      <c r="N238" s="229" t="s">
        <v>44</v>
      </c>
      <c r="O238" s="92"/>
      <c r="P238" s="230">
        <f>O238*H238</f>
        <v>0</v>
      </c>
      <c r="Q238" s="230">
        <v>3.0000000000000001E-05</v>
      </c>
      <c r="R238" s="230">
        <f>Q238*H238</f>
        <v>0.000435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130</v>
      </c>
      <c r="AT238" s="232" t="s">
        <v>126</v>
      </c>
      <c r="AU238" s="232" t="s">
        <v>88</v>
      </c>
      <c r="AY238" s="18" t="s">
        <v>124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</v>
      </c>
      <c r="BK238" s="233">
        <f>ROUND(I238*H238,0)</f>
        <v>0</v>
      </c>
      <c r="BL238" s="18" t="s">
        <v>130</v>
      </c>
      <c r="BM238" s="232" t="s">
        <v>354</v>
      </c>
    </row>
    <row r="239" s="13" customFormat="1">
      <c r="A239" s="13"/>
      <c r="B239" s="234"/>
      <c r="C239" s="235"/>
      <c r="D239" s="236" t="s">
        <v>147</v>
      </c>
      <c r="E239" s="237" t="s">
        <v>1</v>
      </c>
      <c r="F239" s="238" t="s">
        <v>355</v>
      </c>
      <c r="G239" s="235"/>
      <c r="H239" s="239">
        <v>14.5</v>
      </c>
      <c r="I239" s="240"/>
      <c r="J239" s="235"/>
      <c r="K239" s="235"/>
      <c r="L239" s="241"/>
      <c r="M239" s="242"/>
      <c r="N239" s="243"/>
      <c r="O239" s="243"/>
      <c r="P239" s="243"/>
      <c r="Q239" s="243"/>
      <c r="R239" s="243"/>
      <c r="S239" s="243"/>
      <c r="T239" s="24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5" t="s">
        <v>147</v>
      </c>
      <c r="AU239" s="245" t="s">
        <v>88</v>
      </c>
      <c r="AV239" s="13" t="s">
        <v>88</v>
      </c>
      <c r="AW239" s="13" t="s">
        <v>36</v>
      </c>
      <c r="AX239" s="13" t="s">
        <v>8</v>
      </c>
      <c r="AY239" s="245" t="s">
        <v>124</v>
      </c>
    </row>
    <row r="240" s="2" customFormat="1" ht="24.15" customHeight="1">
      <c r="A240" s="39"/>
      <c r="B240" s="40"/>
      <c r="C240" s="257" t="s">
        <v>356</v>
      </c>
      <c r="D240" s="257" t="s">
        <v>232</v>
      </c>
      <c r="E240" s="258" t="s">
        <v>357</v>
      </c>
      <c r="F240" s="259" t="s">
        <v>358</v>
      </c>
      <c r="G240" s="260" t="s">
        <v>140</v>
      </c>
      <c r="H240" s="261">
        <v>14.718</v>
      </c>
      <c r="I240" s="262"/>
      <c r="J240" s="263">
        <f>ROUND(I240*H240,0)</f>
        <v>0</v>
      </c>
      <c r="K240" s="264"/>
      <c r="L240" s="265"/>
      <c r="M240" s="266" t="s">
        <v>1</v>
      </c>
      <c r="N240" s="267" t="s">
        <v>44</v>
      </c>
      <c r="O240" s="92"/>
      <c r="P240" s="230">
        <f>O240*H240</f>
        <v>0</v>
      </c>
      <c r="Q240" s="230">
        <v>0.028459999999999999</v>
      </c>
      <c r="R240" s="230">
        <f>Q240*H240</f>
        <v>0.41887427999999999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163</v>
      </c>
      <c r="AT240" s="232" t="s">
        <v>232</v>
      </c>
      <c r="AU240" s="232" t="s">
        <v>88</v>
      </c>
      <c r="AY240" s="18" t="s">
        <v>124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</v>
      </c>
      <c r="BK240" s="233">
        <f>ROUND(I240*H240,0)</f>
        <v>0</v>
      </c>
      <c r="BL240" s="18" t="s">
        <v>130</v>
      </c>
      <c r="BM240" s="232" t="s">
        <v>359</v>
      </c>
    </row>
    <row r="241" s="13" customFormat="1">
      <c r="A241" s="13"/>
      <c r="B241" s="234"/>
      <c r="C241" s="235"/>
      <c r="D241" s="236" t="s">
        <v>147</v>
      </c>
      <c r="E241" s="237" t="s">
        <v>1</v>
      </c>
      <c r="F241" s="238" t="s">
        <v>360</v>
      </c>
      <c r="G241" s="235"/>
      <c r="H241" s="239">
        <v>14.718</v>
      </c>
      <c r="I241" s="240"/>
      <c r="J241" s="235"/>
      <c r="K241" s="235"/>
      <c r="L241" s="241"/>
      <c r="M241" s="242"/>
      <c r="N241" s="243"/>
      <c r="O241" s="243"/>
      <c r="P241" s="243"/>
      <c r="Q241" s="243"/>
      <c r="R241" s="243"/>
      <c r="S241" s="243"/>
      <c r="T241" s="24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5" t="s">
        <v>147</v>
      </c>
      <c r="AU241" s="245" t="s">
        <v>88</v>
      </c>
      <c r="AV241" s="13" t="s">
        <v>88</v>
      </c>
      <c r="AW241" s="13" t="s">
        <v>36</v>
      </c>
      <c r="AX241" s="13" t="s">
        <v>8</v>
      </c>
      <c r="AY241" s="245" t="s">
        <v>124</v>
      </c>
    </row>
    <row r="242" s="12" customFormat="1" ht="22.8" customHeight="1">
      <c r="A242" s="12"/>
      <c r="B242" s="204"/>
      <c r="C242" s="205"/>
      <c r="D242" s="206" t="s">
        <v>78</v>
      </c>
      <c r="E242" s="218" t="s">
        <v>169</v>
      </c>
      <c r="F242" s="218" t="s">
        <v>361</v>
      </c>
      <c r="G242" s="205"/>
      <c r="H242" s="205"/>
      <c r="I242" s="208"/>
      <c r="J242" s="219">
        <f>BK242</f>
        <v>0</v>
      </c>
      <c r="K242" s="205"/>
      <c r="L242" s="210"/>
      <c r="M242" s="211"/>
      <c r="N242" s="212"/>
      <c r="O242" s="212"/>
      <c r="P242" s="213">
        <f>SUM(P243:P250)</f>
        <v>0</v>
      </c>
      <c r="Q242" s="212"/>
      <c r="R242" s="213">
        <f>SUM(R243:R250)</f>
        <v>13.675119199999999</v>
      </c>
      <c r="S242" s="212"/>
      <c r="T242" s="214">
        <f>SUM(T243:T250)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5" t="s">
        <v>8</v>
      </c>
      <c r="AT242" s="216" t="s">
        <v>78</v>
      </c>
      <c r="AU242" s="216" t="s">
        <v>8</v>
      </c>
      <c r="AY242" s="215" t="s">
        <v>124</v>
      </c>
      <c r="BK242" s="217">
        <f>SUM(BK243:BK250)</f>
        <v>0</v>
      </c>
    </row>
    <row r="243" s="2" customFormat="1" ht="33" customHeight="1">
      <c r="A243" s="39"/>
      <c r="B243" s="40"/>
      <c r="C243" s="220" t="s">
        <v>362</v>
      </c>
      <c r="D243" s="220" t="s">
        <v>126</v>
      </c>
      <c r="E243" s="221" t="s">
        <v>363</v>
      </c>
      <c r="F243" s="222" t="s">
        <v>364</v>
      </c>
      <c r="G243" s="223" t="s">
        <v>129</v>
      </c>
      <c r="H243" s="224">
        <v>1</v>
      </c>
      <c r="I243" s="225"/>
      <c r="J243" s="226">
        <f>ROUND(I243*H243,0)</f>
        <v>0</v>
      </c>
      <c r="K243" s="227"/>
      <c r="L243" s="45"/>
      <c r="M243" s="228" t="s">
        <v>1</v>
      </c>
      <c r="N243" s="229" t="s">
        <v>44</v>
      </c>
      <c r="O243" s="92"/>
      <c r="P243" s="230">
        <f>O243*H243</f>
        <v>0</v>
      </c>
      <c r="Q243" s="230">
        <v>7.0056599999999998</v>
      </c>
      <c r="R243" s="230">
        <f>Q243*H243</f>
        <v>7.0056599999999998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130</v>
      </c>
      <c r="AT243" s="232" t="s">
        <v>126</v>
      </c>
      <c r="AU243" s="232" t="s">
        <v>88</v>
      </c>
      <c r="AY243" s="18" t="s">
        <v>124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8</v>
      </c>
      <c r="BK243" s="233">
        <f>ROUND(I243*H243,0)</f>
        <v>0</v>
      </c>
      <c r="BL243" s="18" t="s">
        <v>130</v>
      </c>
      <c r="BM243" s="232" t="s">
        <v>365</v>
      </c>
    </row>
    <row r="244" s="13" customFormat="1">
      <c r="A244" s="13"/>
      <c r="B244" s="234"/>
      <c r="C244" s="235"/>
      <c r="D244" s="236" t="s">
        <v>147</v>
      </c>
      <c r="E244" s="237" t="s">
        <v>1</v>
      </c>
      <c r="F244" s="238" t="s">
        <v>366</v>
      </c>
      <c r="G244" s="235"/>
      <c r="H244" s="239">
        <v>1</v>
      </c>
      <c r="I244" s="240"/>
      <c r="J244" s="235"/>
      <c r="K244" s="235"/>
      <c r="L244" s="241"/>
      <c r="M244" s="242"/>
      <c r="N244" s="243"/>
      <c r="O244" s="243"/>
      <c r="P244" s="243"/>
      <c r="Q244" s="243"/>
      <c r="R244" s="243"/>
      <c r="S244" s="243"/>
      <c r="T244" s="24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5" t="s">
        <v>147</v>
      </c>
      <c r="AU244" s="245" t="s">
        <v>88</v>
      </c>
      <c r="AV244" s="13" t="s">
        <v>88</v>
      </c>
      <c r="AW244" s="13" t="s">
        <v>36</v>
      </c>
      <c r="AX244" s="13" t="s">
        <v>8</v>
      </c>
      <c r="AY244" s="245" t="s">
        <v>124</v>
      </c>
    </row>
    <row r="245" s="2" customFormat="1" ht="24.15" customHeight="1">
      <c r="A245" s="39"/>
      <c r="B245" s="40"/>
      <c r="C245" s="220" t="s">
        <v>367</v>
      </c>
      <c r="D245" s="220" t="s">
        <v>126</v>
      </c>
      <c r="E245" s="221" t="s">
        <v>368</v>
      </c>
      <c r="F245" s="222" t="s">
        <v>369</v>
      </c>
      <c r="G245" s="223" t="s">
        <v>154</v>
      </c>
      <c r="H245" s="224">
        <v>2.8999999999999999</v>
      </c>
      <c r="I245" s="225"/>
      <c r="J245" s="226">
        <f>ROUND(I245*H245,0)</f>
        <v>0</v>
      </c>
      <c r="K245" s="227"/>
      <c r="L245" s="45"/>
      <c r="M245" s="228" t="s">
        <v>1</v>
      </c>
      <c r="N245" s="229" t="s">
        <v>44</v>
      </c>
      <c r="O245" s="92"/>
      <c r="P245" s="230">
        <f>O245*H245</f>
        <v>0</v>
      </c>
      <c r="Q245" s="230">
        <v>2.2667199999999998</v>
      </c>
      <c r="R245" s="230">
        <f>Q245*H245</f>
        <v>6.5734879999999993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130</v>
      </c>
      <c r="AT245" s="232" t="s">
        <v>126</v>
      </c>
      <c r="AU245" s="232" t="s">
        <v>88</v>
      </c>
      <c r="AY245" s="18" t="s">
        <v>124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</v>
      </c>
      <c r="BK245" s="233">
        <f>ROUND(I245*H245,0)</f>
        <v>0</v>
      </c>
      <c r="BL245" s="18" t="s">
        <v>130</v>
      </c>
      <c r="BM245" s="232" t="s">
        <v>370</v>
      </c>
    </row>
    <row r="246" s="13" customFormat="1">
      <c r="A246" s="13"/>
      <c r="B246" s="234"/>
      <c r="C246" s="235"/>
      <c r="D246" s="236" t="s">
        <v>147</v>
      </c>
      <c r="E246" s="237" t="s">
        <v>1</v>
      </c>
      <c r="F246" s="238" t="s">
        <v>371</v>
      </c>
      <c r="G246" s="235"/>
      <c r="H246" s="239">
        <v>2.8999999999999999</v>
      </c>
      <c r="I246" s="240"/>
      <c r="J246" s="235"/>
      <c r="K246" s="235"/>
      <c r="L246" s="241"/>
      <c r="M246" s="242"/>
      <c r="N246" s="243"/>
      <c r="O246" s="243"/>
      <c r="P246" s="243"/>
      <c r="Q246" s="243"/>
      <c r="R246" s="243"/>
      <c r="S246" s="243"/>
      <c r="T246" s="24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5" t="s">
        <v>147</v>
      </c>
      <c r="AU246" s="245" t="s">
        <v>88</v>
      </c>
      <c r="AV246" s="13" t="s">
        <v>88</v>
      </c>
      <c r="AW246" s="13" t="s">
        <v>36</v>
      </c>
      <c r="AX246" s="13" t="s">
        <v>8</v>
      </c>
      <c r="AY246" s="245" t="s">
        <v>124</v>
      </c>
    </row>
    <row r="247" s="2" customFormat="1" ht="44.25" customHeight="1">
      <c r="A247" s="39"/>
      <c r="B247" s="40"/>
      <c r="C247" s="220" t="s">
        <v>372</v>
      </c>
      <c r="D247" s="220" t="s">
        <v>126</v>
      </c>
      <c r="E247" s="221" t="s">
        <v>373</v>
      </c>
      <c r="F247" s="222" t="s">
        <v>374</v>
      </c>
      <c r="G247" s="223" t="s">
        <v>145</v>
      </c>
      <c r="H247" s="224">
        <v>3.1200000000000001</v>
      </c>
      <c r="I247" s="225"/>
      <c r="J247" s="226">
        <f>ROUND(I247*H247,0)</f>
        <v>0</v>
      </c>
      <c r="K247" s="227"/>
      <c r="L247" s="45"/>
      <c r="M247" s="228" t="s">
        <v>1</v>
      </c>
      <c r="N247" s="229" t="s">
        <v>44</v>
      </c>
      <c r="O247" s="92"/>
      <c r="P247" s="230">
        <f>O247*H247</f>
        <v>0</v>
      </c>
      <c r="Q247" s="230">
        <v>0.030759999999999999</v>
      </c>
      <c r="R247" s="230">
        <f>Q247*H247</f>
        <v>0.095971200000000006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130</v>
      </c>
      <c r="AT247" s="232" t="s">
        <v>126</v>
      </c>
      <c r="AU247" s="232" t="s">
        <v>88</v>
      </c>
      <c r="AY247" s="18" t="s">
        <v>124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</v>
      </c>
      <c r="BK247" s="233">
        <f>ROUND(I247*H247,0)</f>
        <v>0</v>
      </c>
      <c r="BL247" s="18" t="s">
        <v>130</v>
      </c>
      <c r="BM247" s="232" t="s">
        <v>375</v>
      </c>
    </row>
    <row r="248" s="13" customFormat="1">
      <c r="A248" s="13"/>
      <c r="B248" s="234"/>
      <c r="C248" s="235"/>
      <c r="D248" s="236" t="s">
        <v>147</v>
      </c>
      <c r="E248" s="237" t="s">
        <v>1</v>
      </c>
      <c r="F248" s="238" t="s">
        <v>376</v>
      </c>
      <c r="G248" s="235"/>
      <c r="H248" s="239">
        <v>3.1200000000000001</v>
      </c>
      <c r="I248" s="240"/>
      <c r="J248" s="235"/>
      <c r="K248" s="235"/>
      <c r="L248" s="241"/>
      <c r="M248" s="242"/>
      <c r="N248" s="243"/>
      <c r="O248" s="243"/>
      <c r="P248" s="243"/>
      <c r="Q248" s="243"/>
      <c r="R248" s="243"/>
      <c r="S248" s="243"/>
      <c r="T248" s="24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5" t="s">
        <v>147</v>
      </c>
      <c r="AU248" s="245" t="s">
        <v>88</v>
      </c>
      <c r="AV248" s="13" t="s">
        <v>88</v>
      </c>
      <c r="AW248" s="13" t="s">
        <v>36</v>
      </c>
      <c r="AX248" s="13" t="s">
        <v>8</v>
      </c>
      <c r="AY248" s="245" t="s">
        <v>124</v>
      </c>
    </row>
    <row r="249" s="2" customFormat="1" ht="16.5" customHeight="1">
      <c r="A249" s="39"/>
      <c r="B249" s="40"/>
      <c r="C249" s="220" t="s">
        <v>377</v>
      </c>
      <c r="D249" s="220" t="s">
        <v>126</v>
      </c>
      <c r="E249" s="221" t="s">
        <v>378</v>
      </c>
      <c r="F249" s="222" t="s">
        <v>379</v>
      </c>
      <c r="G249" s="223" t="s">
        <v>129</v>
      </c>
      <c r="H249" s="224">
        <v>1</v>
      </c>
      <c r="I249" s="225"/>
      <c r="J249" s="226">
        <f>ROUND(I249*H249,0)</f>
        <v>0</v>
      </c>
      <c r="K249" s="227"/>
      <c r="L249" s="45"/>
      <c r="M249" s="228" t="s">
        <v>1</v>
      </c>
      <c r="N249" s="229" t="s">
        <v>44</v>
      </c>
      <c r="O249" s="92"/>
      <c r="P249" s="230">
        <f>O249*H249</f>
        <v>0</v>
      </c>
      <c r="Q249" s="230">
        <v>0</v>
      </c>
      <c r="R249" s="230">
        <f>Q249*H249</f>
        <v>0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130</v>
      </c>
      <c r="AT249" s="232" t="s">
        <v>126</v>
      </c>
      <c r="AU249" s="232" t="s">
        <v>88</v>
      </c>
      <c r="AY249" s="18" t="s">
        <v>124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</v>
      </c>
      <c r="BK249" s="233">
        <f>ROUND(I249*H249,0)</f>
        <v>0</v>
      </c>
      <c r="BL249" s="18" t="s">
        <v>130</v>
      </c>
      <c r="BM249" s="232" t="s">
        <v>380</v>
      </c>
    </row>
    <row r="250" s="13" customFormat="1">
      <c r="A250" s="13"/>
      <c r="B250" s="234"/>
      <c r="C250" s="235"/>
      <c r="D250" s="236" t="s">
        <v>147</v>
      </c>
      <c r="E250" s="237" t="s">
        <v>1</v>
      </c>
      <c r="F250" s="238" t="s">
        <v>381</v>
      </c>
      <c r="G250" s="235"/>
      <c r="H250" s="239">
        <v>1</v>
      </c>
      <c r="I250" s="240"/>
      <c r="J250" s="235"/>
      <c r="K250" s="235"/>
      <c r="L250" s="241"/>
      <c r="M250" s="242"/>
      <c r="N250" s="243"/>
      <c r="O250" s="243"/>
      <c r="P250" s="243"/>
      <c r="Q250" s="243"/>
      <c r="R250" s="243"/>
      <c r="S250" s="243"/>
      <c r="T250" s="24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5" t="s">
        <v>147</v>
      </c>
      <c r="AU250" s="245" t="s">
        <v>88</v>
      </c>
      <c r="AV250" s="13" t="s">
        <v>88</v>
      </c>
      <c r="AW250" s="13" t="s">
        <v>36</v>
      </c>
      <c r="AX250" s="13" t="s">
        <v>8</v>
      </c>
      <c r="AY250" s="245" t="s">
        <v>124</v>
      </c>
    </row>
    <row r="251" s="12" customFormat="1" ht="22.8" customHeight="1">
      <c r="A251" s="12"/>
      <c r="B251" s="204"/>
      <c r="C251" s="205"/>
      <c r="D251" s="206" t="s">
        <v>78</v>
      </c>
      <c r="E251" s="218" t="s">
        <v>382</v>
      </c>
      <c r="F251" s="218" t="s">
        <v>383</v>
      </c>
      <c r="G251" s="205"/>
      <c r="H251" s="205"/>
      <c r="I251" s="208"/>
      <c r="J251" s="219">
        <f>BK251</f>
        <v>0</v>
      </c>
      <c r="K251" s="205"/>
      <c r="L251" s="210"/>
      <c r="M251" s="211"/>
      <c r="N251" s="212"/>
      <c r="O251" s="212"/>
      <c r="P251" s="213">
        <f>P252</f>
        <v>0</v>
      </c>
      <c r="Q251" s="212"/>
      <c r="R251" s="213">
        <f>R252</f>
        <v>0</v>
      </c>
      <c r="S251" s="212"/>
      <c r="T251" s="214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5" t="s">
        <v>8</v>
      </c>
      <c r="AT251" s="216" t="s">
        <v>78</v>
      </c>
      <c r="AU251" s="216" t="s">
        <v>8</v>
      </c>
      <c r="AY251" s="215" t="s">
        <v>124</v>
      </c>
      <c r="BK251" s="217">
        <f>BK252</f>
        <v>0</v>
      </c>
    </row>
    <row r="252" s="2" customFormat="1" ht="21.75" customHeight="1">
      <c r="A252" s="39"/>
      <c r="B252" s="40"/>
      <c r="C252" s="220" t="s">
        <v>384</v>
      </c>
      <c r="D252" s="220" t="s">
        <v>126</v>
      </c>
      <c r="E252" s="221" t="s">
        <v>385</v>
      </c>
      <c r="F252" s="222" t="s">
        <v>386</v>
      </c>
      <c r="G252" s="223" t="s">
        <v>291</v>
      </c>
      <c r="H252" s="224">
        <v>557.52099999999996</v>
      </c>
      <c r="I252" s="225"/>
      <c r="J252" s="226">
        <f>ROUND(I252*H252,0)</f>
        <v>0</v>
      </c>
      <c r="K252" s="227"/>
      <c r="L252" s="45"/>
      <c r="M252" s="289" t="s">
        <v>1</v>
      </c>
      <c r="N252" s="290" t="s">
        <v>44</v>
      </c>
      <c r="O252" s="291"/>
      <c r="P252" s="292">
        <f>O252*H252</f>
        <v>0</v>
      </c>
      <c r="Q252" s="292">
        <v>0</v>
      </c>
      <c r="R252" s="292">
        <f>Q252*H252</f>
        <v>0</v>
      </c>
      <c r="S252" s="292">
        <v>0</v>
      </c>
      <c r="T252" s="293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130</v>
      </c>
      <c r="AT252" s="232" t="s">
        <v>126</v>
      </c>
      <c r="AU252" s="232" t="s">
        <v>88</v>
      </c>
      <c r="AY252" s="18" t="s">
        <v>124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</v>
      </c>
      <c r="BK252" s="233">
        <f>ROUND(I252*H252,0)</f>
        <v>0</v>
      </c>
      <c r="BL252" s="18" t="s">
        <v>130</v>
      </c>
      <c r="BM252" s="232" t="s">
        <v>387</v>
      </c>
    </row>
    <row r="253" s="2" customFormat="1" ht="6.96" customHeight="1">
      <c r="A253" s="39"/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45"/>
      <c r="M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</row>
  </sheetData>
  <sheetProtection sheet="1" autoFilter="0" formatColumns="0" formatRows="0" objects="1" scenarios="1" spinCount="100000" saltValue="8bneMHesSJqqD7iRB0FDMp2j7ZtXxFAfLGQhiXj2uhGbgJQlX9rih4k34wfKjR3UUexGY7ECZM2pd6wthliQrQ==" hashValue="/5pN8YGbxcYpYctHg7pRtzJ8yxbecNOeOOgbBGlHIpuu3lRK1Hf0hMJnc/7Af4EL1GfO3NdcZNWtCVjbd8T2cA==" algorithmName="SHA-512" password="CC35"/>
  <autoFilter ref="C124:K25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92</v>
      </c>
      <c r="L4" s="21"/>
      <c r="M4" s="140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17</v>
      </c>
      <c r="L6" s="21"/>
    </row>
    <row r="7" s="1" customFormat="1" ht="16.5" customHeight="1">
      <c r="B7" s="21"/>
      <c r="E7" s="142" t="str">
        <f>'Rekapitulace stavby'!K6</f>
        <v>Obnova vodní nádrže Tetřeví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93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388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19</v>
      </c>
      <c r="E11" s="39"/>
      <c r="F11" s="144" t="s">
        <v>20</v>
      </c>
      <c r="G11" s="39"/>
      <c r="H11" s="39"/>
      <c r="I11" s="141" t="s">
        <v>21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22</v>
      </c>
      <c r="E12" s="39"/>
      <c r="F12" s="144" t="s">
        <v>23</v>
      </c>
      <c r="G12" s="39"/>
      <c r="H12" s="39"/>
      <c r="I12" s="141" t="s">
        <v>24</v>
      </c>
      <c r="J12" s="145" t="str">
        <f>'Rekapitulace stavby'!AN8</f>
        <v>7. 12. 2021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26</v>
      </c>
      <c r="E14" s="39"/>
      <c r="F14" s="39"/>
      <c r="G14" s="39"/>
      <c r="H14" s="39"/>
      <c r="I14" s="141" t="s">
        <v>27</v>
      </c>
      <c r="J14" s="144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29</v>
      </c>
      <c r="F15" s="39"/>
      <c r="G15" s="39"/>
      <c r="H15" s="39"/>
      <c r="I15" s="141" t="s">
        <v>30</v>
      </c>
      <c r="J15" s="144" t="s">
        <v>31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32</v>
      </c>
      <c r="E17" s="39"/>
      <c r="F17" s="39"/>
      <c r="G17" s="39"/>
      <c r="H17" s="39"/>
      <c r="I17" s="141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34</v>
      </c>
      <c r="E20" s="39"/>
      <c r="F20" s="39"/>
      <c r="G20" s="39"/>
      <c r="H20" s="39"/>
      <c r="I20" s="141" t="s">
        <v>27</v>
      </c>
      <c r="J20" s="144" t="s">
        <v>28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1</v>
      </c>
      <c r="F21" s="39"/>
      <c r="G21" s="39"/>
      <c r="H21" s="39"/>
      <c r="I21" s="141" t="s">
        <v>30</v>
      </c>
      <c r="J21" s="144" t="s">
        <v>31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37</v>
      </c>
      <c r="E23" s="39"/>
      <c r="F23" s="39"/>
      <c r="G23" s="39"/>
      <c r="H23" s="39"/>
      <c r="I23" s="141" t="s">
        <v>27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30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38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39</v>
      </c>
      <c r="E30" s="39"/>
      <c r="F30" s="39"/>
      <c r="G30" s="39"/>
      <c r="H30" s="39"/>
      <c r="I30" s="39"/>
      <c r="J30" s="152">
        <f>ROUND(J119, 0)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41</v>
      </c>
      <c r="G32" s="39"/>
      <c r="H32" s="39"/>
      <c r="I32" s="153" t="s">
        <v>40</v>
      </c>
      <c r="J32" s="153" t="s">
        <v>42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43</v>
      </c>
      <c r="E33" s="141" t="s">
        <v>44</v>
      </c>
      <c r="F33" s="155">
        <f>ROUND((SUM(BE119:BE130)),  0)</f>
        <v>0</v>
      </c>
      <c r="G33" s="39"/>
      <c r="H33" s="39"/>
      <c r="I33" s="156">
        <v>0.20999999999999999</v>
      </c>
      <c r="J33" s="155">
        <f>ROUND(((SUM(BE119:BE130))*I33),  0)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45</v>
      </c>
      <c r="F34" s="155">
        <f>ROUND((SUM(BF119:BF130)),  0)</f>
        <v>0</v>
      </c>
      <c r="G34" s="39"/>
      <c r="H34" s="39"/>
      <c r="I34" s="156">
        <v>0.12</v>
      </c>
      <c r="J34" s="155">
        <f>ROUND(((SUM(BF119:BF130))*I34),  0)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46</v>
      </c>
      <c r="F35" s="155">
        <f>ROUND((SUM(BG119:BG130)),  0)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47</v>
      </c>
      <c r="F36" s="155">
        <f>ROUND((SUM(BH119:BH130)),  0)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48</v>
      </c>
      <c r="F37" s="155">
        <f>ROUND((SUM(BI119:BI130)),  0)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49</v>
      </c>
      <c r="E39" s="159"/>
      <c r="F39" s="159"/>
      <c r="G39" s="160" t="s">
        <v>50</v>
      </c>
      <c r="H39" s="161" t="s">
        <v>51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52</v>
      </c>
      <c r="E50" s="165"/>
      <c r="F50" s="165"/>
      <c r="G50" s="164" t="s">
        <v>53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54</v>
      </c>
      <c r="E61" s="167"/>
      <c r="F61" s="168" t="s">
        <v>55</v>
      </c>
      <c r="G61" s="166" t="s">
        <v>54</v>
      </c>
      <c r="H61" s="167"/>
      <c r="I61" s="167"/>
      <c r="J61" s="169" t="s">
        <v>55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56</v>
      </c>
      <c r="E65" s="170"/>
      <c r="F65" s="170"/>
      <c r="G65" s="164" t="s">
        <v>57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54</v>
      </c>
      <c r="E76" s="167"/>
      <c r="F76" s="168" t="s">
        <v>55</v>
      </c>
      <c r="G76" s="166" t="s">
        <v>54</v>
      </c>
      <c r="H76" s="167"/>
      <c r="I76" s="167"/>
      <c r="J76" s="169" t="s">
        <v>55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95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Obnova vodní nádrže Tetřeví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93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3b -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Turovec</v>
      </c>
      <c r="G89" s="41"/>
      <c r="H89" s="41"/>
      <c r="I89" s="33" t="s">
        <v>24</v>
      </c>
      <c r="J89" s="80" t="str">
        <f>IF(J12="","",J12)</f>
        <v>7. 12. 2021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Město Tábor,Žižkovo náměstí 3,390 01 Tábor 1</v>
      </c>
      <c r="G91" s="41"/>
      <c r="H91" s="41"/>
      <c r="I91" s="33" t="s">
        <v>34</v>
      </c>
      <c r="J91" s="37" t="str">
        <f>E21</f>
        <v/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32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96</v>
      </c>
      <c r="D94" s="177"/>
      <c r="E94" s="177"/>
      <c r="F94" s="177"/>
      <c r="G94" s="177"/>
      <c r="H94" s="177"/>
      <c r="I94" s="177"/>
      <c r="J94" s="178" t="s">
        <v>97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98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99</v>
      </c>
    </row>
    <row r="97" s="9" customFormat="1" ht="24.96" customHeight="1">
      <c r="A97" s="9"/>
      <c r="B97" s="180"/>
      <c r="C97" s="181"/>
      <c r="D97" s="182" t="s">
        <v>389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390</v>
      </c>
      <c r="E98" s="189"/>
      <c r="F98" s="189"/>
      <c r="G98" s="189"/>
      <c r="H98" s="189"/>
      <c r="I98" s="189"/>
      <c r="J98" s="190">
        <f>J121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391</v>
      </c>
      <c r="E99" s="189"/>
      <c r="F99" s="189"/>
      <c r="G99" s="189"/>
      <c r="H99" s="189"/>
      <c r="I99" s="189"/>
      <c r="J99" s="190">
        <f>J129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109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17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75" t="str">
        <f>E7</f>
        <v>Obnova vodní nádrže Tetřeví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93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3b - Vedlejší rozpočtové náklady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22</v>
      </c>
      <c r="D113" s="41"/>
      <c r="E113" s="41"/>
      <c r="F113" s="28" t="str">
        <f>F12</f>
        <v>Turovec</v>
      </c>
      <c r="G113" s="41"/>
      <c r="H113" s="41"/>
      <c r="I113" s="33" t="s">
        <v>24</v>
      </c>
      <c r="J113" s="80" t="str">
        <f>IF(J12="","",J12)</f>
        <v>7. 12. 2021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26</v>
      </c>
      <c r="D115" s="41"/>
      <c r="E115" s="41"/>
      <c r="F115" s="28" t="str">
        <f>E15</f>
        <v>Město Tábor,Žižkovo náměstí 3,390 01 Tábor 1</v>
      </c>
      <c r="G115" s="41"/>
      <c r="H115" s="41"/>
      <c r="I115" s="33" t="s">
        <v>34</v>
      </c>
      <c r="J115" s="37" t="str">
        <f>E21</f>
        <v/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32</v>
      </c>
      <c r="D116" s="41"/>
      <c r="E116" s="41"/>
      <c r="F116" s="28" t="str">
        <f>IF(E18="","",E18)</f>
        <v>Vyplň údaj</v>
      </c>
      <c r="G116" s="41"/>
      <c r="H116" s="41"/>
      <c r="I116" s="33" t="s">
        <v>37</v>
      </c>
      <c r="J116" s="37" t="str">
        <f>E24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2"/>
      <c r="B118" s="193"/>
      <c r="C118" s="194" t="s">
        <v>110</v>
      </c>
      <c r="D118" s="195" t="s">
        <v>64</v>
      </c>
      <c r="E118" s="195" t="s">
        <v>60</v>
      </c>
      <c r="F118" s="195" t="s">
        <v>61</v>
      </c>
      <c r="G118" s="195" t="s">
        <v>111</v>
      </c>
      <c r="H118" s="195" t="s">
        <v>112</v>
      </c>
      <c r="I118" s="195" t="s">
        <v>113</v>
      </c>
      <c r="J118" s="196" t="s">
        <v>97</v>
      </c>
      <c r="K118" s="197" t="s">
        <v>114</v>
      </c>
      <c r="L118" s="198"/>
      <c r="M118" s="101" t="s">
        <v>1</v>
      </c>
      <c r="N118" s="102" t="s">
        <v>43</v>
      </c>
      <c r="O118" s="102" t="s">
        <v>115</v>
      </c>
      <c r="P118" s="102" t="s">
        <v>116</v>
      </c>
      <c r="Q118" s="102" t="s">
        <v>117</v>
      </c>
      <c r="R118" s="102" t="s">
        <v>118</v>
      </c>
      <c r="S118" s="102" t="s">
        <v>119</v>
      </c>
      <c r="T118" s="103" t="s">
        <v>120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9"/>
      <c r="B119" s="40"/>
      <c r="C119" s="108" t="s">
        <v>121</v>
      </c>
      <c r="D119" s="41"/>
      <c r="E119" s="41"/>
      <c r="F119" s="41"/>
      <c r="G119" s="41"/>
      <c r="H119" s="41"/>
      <c r="I119" s="41"/>
      <c r="J119" s="199">
        <f>BK119</f>
        <v>0</v>
      </c>
      <c r="K119" s="41"/>
      <c r="L119" s="45"/>
      <c r="M119" s="104"/>
      <c r="N119" s="200"/>
      <c r="O119" s="105"/>
      <c r="P119" s="201">
        <f>P120</f>
        <v>0</v>
      </c>
      <c r="Q119" s="105"/>
      <c r="R119" s="201">
        <f>R120</f>
        <v>0</v>
      </c>
      <c r="S119" s="105"/>
      <c r="T119" s="202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78</v>
      </c>
      <c r="AU119" s="18" t="s">
        <v>99</v>
      </c>
      <c r="BK119" s="203">
        <f>BK120</f>
        <v>0</v>
      </c>
    </row>
    <row r="120" s="12" customFormat="1" ht="25.92" customHeight="1">
      <c r="A120" s="12"/>
      <c r="B120" s="204"/>
      <c r="C120" s="205"/>
      <c r="D120" s="206" t="s">
        <v>78</v>
      </c>
      <c r="E120" s="207" t="s">
        <v>392</v>
      </c>
      <c r="F120" s="207" t="s">
        <v>90</v>
      </c>
      <c r="G120" s="205"/>
      <c r="H120" s="205"/>
      <c r="I120" s="208"/>
      <c r="J120" s="209">
        <f>BK120</f>
        <v>0</v>
      </c>
      <c r="K120" s="205"/>
      <c r="L120" s="210"/>
      <c r="M120" s="211"/>
      <c r="N120" s="212"/>
      <c r="O120" s="212"/>
      <c r="P120" s="213">
        <f>P121+P129</f>
        <v>0</v>
      </c>
      <c r="Q120" s="212"/>
      <c r="R120" s="213">
        <f>R121+R129</f>
        <v>0</v>
      </c>
      <c r="S120" s="212"/>
      <c r="T120" s="214">
        <f>T121+T129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142</v>
      </c>
      <c r="AT120" s="216" t="s">
        <v>78</v>
      </c>
      <c r="AU120" s="216" t="s">
        <v>79</v>
      </c>
      <c r="AY120" s="215" t="s">
        <v>124</v>
      </c>
      <c r="BK120" s="217">
        <f>BK121+BK129</f>
        <v>0</v>
      </c>
    </row>
    <row r="121" s="12" customFormat="1" ht="22.8" customHeight="1">
      <c r="A121" s="12"/>
      <c r="B121" s="204"/>
      <c r="C121" s="205"/>
      <c r="D121" s="206" t="s">
        <v>78</v>
      </c>
      <c r="E121" s="218" t="s">
        <v>393</v>
      </c>
      <c r="F121" s="218" t="s">
        <v>394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SUM(P122:P128)</f>
        <v>0</v>
      </c>
      <c r="Q121" s="212"/>
      <c r="R121" s="213">
        <f>SUM(R122:R128)</f>
        <v>0</v>
      </c>
      <c r="S121" s="212"/>
      <c r="T121" s="214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142</v>
      </c>
      <c r="AT121" s="216" t="s">
        <v>78</v>
      </c>
      <c r="AU121" s="216" t="s">
        <v>8</v>
      </c>
      <c r="AY121" s="215" t="s">
        <v>124</v>
      </c>
      <c r="BK121" s="217">
        <f>SUM(BK122:BK128)</f>
        <v>0</v>
      </c>
    </row>
    <row r="122" s="2" customFormat="1" ht="16.5" customHeight="1">
      <c r="A122" s="39"/>
      <c r="B122" s="40"/>
      <c r="C122" s="220" t="s">
        <v>8</v>
      </c>
      <c r="D122" s="220" t="s">
        <v>126</v>
      </c>
      <c r="E122" s="221" t="s">
        <v>395</v>
      </c>
      <c r="F122" s="222" t="s">
        <v>396</v>
      </c>
      <c r="G122" s="223" t="s">
        <v>140</v>
      </c>
      <c r="H122" s="224">
        <v>227</v>
      </c>
      <c r="I122" s="225"/>
      <c r="J122" s="226">
        <f>ROUND(I122*H122,0)</f>
        <v>0</v>
      </c>
      <c r="K122" s="227"/>
      <c r="L122" s="45"/>
      <c r="M122" s="228" t="s">
        <v>1</v>
      </c>
      <c r="N122" s="229" t="s">
        <v>44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397</v>
      </c>
      <c r="AT122" s="232" t="s">
        <v>126</v>
      </c>
      <c r="AU122" s="232" t="s">
        <v>88</v>
      </c>
      <c r="AY122" s="18" t="s">
        <v>124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</v>
      </c>
      <c r="BK122" s="233">
        <f>ROUND(I122*H122,0)</f>
        <v>0</v>
      </c>
      <c r="BL122" s="18" t="s">
        <v>397</v>
      </c>
      <c r="BM122" s="232" t="s">
        <v>398</v>
      </c>
    </row>
    <row r="123" s="13" customFormat="1">
      <c r="A123" s="13"/>
      <c r="B123" s="234"/>
      <c r="C123" s="235"/>
      <c r="D123" s="236" t="s">
        <v>147</v>
      </c>
      <c r="E123" s="237" t="s">
        <v>1</v>
      </c>
      <c r="F123" s="238" t="s">
        <v>399</v>
      </c>
      <c r="G123" s="235"/>
      <c r="H123" s="239">
        <v>227</v>
      </c>
      <c r="I123" s="240"/>
      <c r="J123" s="235"/>
      <c r="K123" s="235"/>
      <c r="L123" s="241"/>
      <c r="M123" s="242"/>
      <c r="N123" s="243"/>
      <c r="O123" s="243"/>
      <c r="P123" s="243"/>
      <c r="Q123" s="243"/>
      <c r="R123" s="243"/>
      <c r="S123" s="243"/>
      <c r="T123" s="24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5" t="s">
        <v>147</v>
      </c>
      <c r="AU123" s="245" t="s">
        <v>88</v>
      </c>
      <c r="AV123" s="13" t="s">
        <v>88</v>
      </c>
      <c r="AW123" s="13" t="s">
        <v>36</v>
      </c>
      <c r="AX123" s="13" t="s">
        <v>8</v>
      </c>
      <c r="AY123" s="245" t="s">
        <v>124</v>
      </c>
    </row>
    <row r="124" s="2" customFormat="1" ht="16.5" customHeight="1">
      <c r="A124" s="39"/>
      <c r="B124" s="40"/>
      <c r="C124" s="220" t="s">
        <v>88</v>
      </c>
      <c r="D124" s="220" t="s">
        <v>126</v>
      </c>
      <c r="E124" s="221" t="s">
        <v>400</v>
      </c>
      <c r="F124" s="222" t="s">
        <v>401</v>
      </c>
      <c r="G124" s="223" t="s">
        <v>129</v>
      </c>
      <c r="H124" s="224">
        <v>2</v>
      </c>
      <c r="I124" s="225"/>
      <c r="J124" s="226">
        <f>ROUND(I124*H124,0)</f>
        <v>0</v>
      </c>
      <c r="K124" s="227"/>
      <c r="L124" s="45"/>
      <c r="M124" s="228" t="s">
        <v>1</v>
      </c>
      <c r="N124" s="229" t="s">
        <v>44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397</v>
      </c>
      <c r="AT124" s="232" t="s">
        <v>126</v>
      </c>
      <c r="AU124" s="232" t="s">
        <v>88</v>
      </c>
      <c r="AY124" s="18" t="s">
        <v>124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</v>
      </c>
      <c r="BK124" s="233">
        <f>ROUND(I124*H124,0)</f>
        <v>0</v>
      </c>
      <c r="BL124" s="18" t="s">
        <v>397</v>
      </c>
      <c r="BM124" s="232" t="s">
        <v>402</v>
      </c>
    </row>
    <row r="125" s="13" customFormat="1">
      <c r="A125" s="13"/>
      <c r="B125" s="234"/>
      <c r="C125" s="235"/>
      <c r="D125" s="236" t="s">
        <v>147</v>
      </c>
      <c r="E125" s="237" t="s">
        <v>1</v>
      </c>
      <c r="F125" s="238" t="s">
        <v>403</v>
      </c>
      <c r="G125" s="235"/>
      <c r="H125" s="239">
        <v>1</v>
      </c>
      <c r="I125" s="240"/>
      <c r="J125" s="235"/>
      <c r="K125" s="235"/>
      <c r="L125" s="241"/>
      <c r="M125" s="242"/>
      <c r="N125" s="243"/>
      <c r="O125" s="243"/>
      <c r="P125" s="243"/>
      <c r="Q125" s="243"/>
      <c r="R125" s="243"/>
      <c r="S125" s="243"/>
      <c r="T125" s="24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5" t="s">
        <v>147</v>
      </c>
      <c r="AU125" s="245" t="s">
        <v>88</v>
      </c>
      <c r="AV125" s="13" t="s">
        <v>88</v>
      </c>
      <c r="AW125" s="13" t="s">
        <v>36</v>
      </c>
      <c r="AX125" s="13" t="s">
        <v>79</v>
      </c>
      <c r="AY125" s="245" t="s">
        <v>124</v>
      </c>
    </row>
    <row r="126" s="13" customFormat="1">
      <c r="A126" s="13"/>
      <c r="B126" s="234"/>
      <c r="C126" s="235"/>
      <c r="D126" s="236" t="s">
        <v>147</v>
      </c>
      <c r="E126" s="237" t="s">
        <v>1</v>
      </c>
      <c r="F126" s="238" t="s">
        <v>404</v>
      </c>
      <c r="G126" s="235"/>
      <c r="H126" s="239">
        <v>1</v>
      </c>
      <c r="I126" s="240"/>
      <c r="J126" s="235"/>
      <c r="K126" s="235"/>
      <c r="L126" s="241"/>
      <c r="M126" s="242"/>
      <c r="N126" s="243"/>
      <c r="O126" s="243"/>
      <c r="P126" s="243"/>
      <c r="Q126" s="243"/>
      <c r="R126" s="243"/>
      <c r="S126" s="243"/>
      <c r="T126" s="24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5" t="s">
        <v>147</v>
      </c>
      <c r="AU126" s="245" t="s">
        <v>88</v>
      </c>
      <c r="AV126" s="13" t="s">
        <v>88</v>
      </c>
      <c r="AW126" s="13" t="s">
        <v>36</v>
      </c>
      <c r="AX126" s="13" t="s">
        <v>79</v>
      </c>
      <c r="AY126" s="245" t="s">
        <v>124</v>
      </c>
    </row>
    <row r="127" s="14" customFormat="1">
      <c r="A127" s="14"/>
      <c r="B127" s="246"/>
      <c r="C127" s="247"/>
      <c r="D127" s="236" t="s">
        <v>147</v>
      </c>
      <c r="E127" s="248" t="s">
        <v>1</v>
      </c>
      <c r="F127" s="249" t="s">
        <v>150</v>
      </c>
      <c r="G127" s="247"/>
      <c r="H127" s="250">
        <v>2</v>
      </c>
      <c r="I127" s="251"/>
      <c r="J127" s="247"/>
      <c r="K127" s="247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147</v>
      </c>
      <c r="AU127" s="256" t="s">
        <v>88</v>
      </c>
      <c r="AV127" s="14" t="s">
        <v>130</v>
      </c>
      <c r="AW127" s="14" t="s">
        <v>36</v>
      </c>
      <c r="AX127" s="14" t="s">
        <v>8</v>
      </c>
      <c r="AY127" s="256" t="s">
        <v>124</v>
      </c>
    </row>
    <row r="128" s="2" customFormat="1" ht="16.5" customHeight="1">
      <c r="A128" s="39"/>
      <c r="B128" s="40"/>
      <c r="C128" s="220" t="s">
        <v>84</v>
      </c>
      <c r="D128" s="220" t="s">
        <v>126</v>
      </c>
      <c r="E128" s="221" t="s">
        <v>405</v>
      </c>
      <c r="F128" s="222" t="s">
        <v>406</v>
      </c>
      <c r="G128" s="223" t="s">
        <v>407</v>
      </c>
      <c r="H128" s="224">
        <v>1</v>
      </c>
      <c r="I128" s="225"/>
      <c r="J128" s="226">
        <f>ROUND(I128*H128,0)</f>
        <v>0</v>
      </c>
      <c r="K128" s="227"/>
      <c r="L128" s="45"/>
      <c r="M128" s="228" t="s">
        <v>1</v>
      </c>
      <c r="N128" s="229" t="s">
        <v>44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397</v>
      </c>
      <c r="AT128" s="232" t="s">
        <v>126</v>
      </c>
      <c r="AU128" s="232" t="s">
        <v>88</v>
      </c>
      <c r="AY128" s="18" t="s">
        <v>124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</v>
      </c>
      <c r="BK128" s="233">
        <f>ROUND(I128*H128,0)</f>
        <v>0</v>
      </c>
      <c r="BL128" s="18" t="s">
        <v>397</v>
      </c>
      <c r="BM128" s="232" t="s">
        <v>408</v>
      </c>
    </row>
    <row r="129" s="12" customFormat="1" ht="22.8" customHeight="1">
      <c r="A129" s="12"/>
      <c r="B129" s="204"/>
      <c r="C129" s="205"/>
      <c r="D129" s="206" t="s">
        <v>78</v>
      </c>
      <c r="E129" s="218" t="s">
        <v>409</v>
      </c>
      <c r="F129" s="218" t="s">
        <v>410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P130</f>
        <v>0</v>
      </c>
      <c r="Q129" s="212"/>
      <c r="R129" s="213">
        <f>R130</f>
        <v>0</v>
      </c>
      <c r="S129" s="212"/>
      <c r="T129" s="214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142</v>
      </c>
      <c r="AT129" s="216" t="s">
        <v>78</v>
      </c>
      <c r="AU129" s="216" t="s">
        <v>8</v>
      </c>
      <c r="AY129" s="215" t="s">
        <v>124</v>
      </c>
      <c r="BK129" s="217">
        <f>BK130</f>
        <v>0</v>
      </c>
    </row>
    <row r="130" s="2" customFormat="1" ht="16.5" customHeight="1">
      <c r="A130" s="39"/>
      <c r="B130" s="40"/>
      <c r="C130" s="220" t="s">
        <v>130</v>
      </c>
      <c r="D130" s="220" t="s">
        <v>126</v>
      </c>
      <c r="E130" s="221" t="s">
        <v>411</v>
      </c>
      <c r="F130" s="222" t="s">
        <v>412</v>
      </c>
      <c r="G130" s="223" t="s">
        <v>407</v>
      </c>
      <c r="H130" s="224">
        <v>1</v>
      </c>
      <c r="I130" s="225"/>
      <c r="J130" s="226">
        <f>ROUND(I130*H130,0)</f>
        <v>0</v>
      </c>
      <c r="K130" s="227"/>
      <c r="L130" s="45"/>
      <c r="M130" s="289" t="s">
        <v>1</v>
      </c>
      <c r="N130" s="290" t="s">
        <v>44</v>
      </c>
      <c r="O130" s="291"/>
      <c r="P130" s="292">
        <f>O130*H130</f>
        <v>0</v>
      </c>
      <c r="Q130" s="292">
        <v>0</v>
      </c>
      <c r="R130" s="292">
        <f>Q130*H130</f>
        <v>0</v>
      </c>
      <c r="S130" s="292">
        <v>0</v>
      </c>
      <c r="T130" s="29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397</v>
      </c>
      <c r="AT130" s="232" t="s">
        <v>126</v>
      </c>
      <c r="AU130" s="232" t="s">
        <v>88</v>
      </c>
      <c r="AY130" s="18" t="s">
        <v>124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</v>
      </c>
      <c r="BK130" s="233">
        <f>ROUND(I130*H130,0)</f>
        <v>0</v>
      </c>
      <c r="BL130" s="18" t="s">
        <v>397</v>
      </c>
      <c r="BM130" s="232" t="s">
        <v>413</v>
      </c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92L7u1O30rldBQWV4nCO+X9LQnkdTV3ryQy7JvAsa8PZbZ/UsBnHtc61rU+hWPvOPWTLZ9vb8PBshUbwN9tq1A==" hashValue="kIQv+bq/74ZxMEGiR4+M2syWJqtfcHAQZtubiJTO3JGTGDGwMSCgPYFQKxlEI2DMOLDVEHIbo2ZSaCh2lxx2uA==" algorithmName="SHA-512" password="CC35"/>
  <autoFilter ref="C118:K13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Jana</dc:creator>
  <cp:lastModifiedBy>Jana</cp:lastModifiedBy>
  <dcterms:created xsi:type="dcterms:W3CDTF">2025-10-13T11:51:53Z</dcterms:created>
  <dcterms:modified xsi:type="dcterms:W3CDTF">2025-10-13T11:51:57Z</dcterms:modified>
</cp:coreProperties>
</file>