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%_DATA\%%Marta\%_ZAKAZKY_2025\01_2025_TECHNICKE_SLUZBY_______KOMPLET\%%%%_ROZPOCTY_2025_05_12\"/>
    </mc:Choice>
  </mc:AlternateContent>
  <bookViews>
    <workbookView xWindow="0" yWindow="0" windowWidth="0" windowHeight="0"/>
  </bookViews>
  <sheets>
    <sheet name="Rekapitulace stavby" sheetId="1" r:id="rId1"/>
    <sheet name="01 - SO301 DEŠŤOVÁ KANALI..." sheetId="2" r:id="rId2"/>
    <sheet name="02 - SO302 SPLAŠKOVÁ KANA..." sheetId="3" r:id="rId3"/>
    <sheet name="03 - SO303 VODOVOD -1.ETAPA" sheetId="4" r:id="rId4"/>
    <sheet name="04 - SO304 PRODLOUŽENÍ VO..." sheetId="5" r:id="rId5"/>
    <sheet name="05 - Opravy povrchů, VRN,..." sheetId="6" r:id="rId6"/>
    <sheet name="06 - Přípojka kanalizační..." sheetId="7" r:id="rId7"/>
    <sheet name="07 - Přípojka kanalizační..." sheetId="8" r:id="rId8"/>
    <sheet name="08 - Přípojka vodovodní (..." sheetId="9" r:id="rId9"/>
    <sheet name="Seznam figur" sheetId="10" r:id="rId10"/>
  </sheets>
  <definedNames>
    <definedName name="_xlnm.Print_Area" localSheetId="0">'Rekapitulace stavby'!$D$4:$AO$76,'Rekapitulace stavby'!$C$82:$AQ$103</definedName>
    <definedName name="_xlnm.Print_Titles" localSheetId="0">'Rekapitulace stavby'!$92:$92</definedName>
    <definedName name="_xlnm._FilterDatabase" localSheetId="1" hidden="1">'01 - SO301 DEŠŤOVÁ KANALI...'!$C$125:$K$464</definedName>
    <definedName name="_xlnm.Print_Area" localSheetId="1">'01 - SO301 DEŠŤOVÁ KANALI...'!$C$4:$J$39,'01 - SO301 DEŠŤOVÁ KANALI...'!$C$50:$J$76,'01 - SO301 DEŠŤOVÁ KANALI...'!$C$82:$J$107,'01 - SO301 DEŠŤOVÁ KANALI...'!$C$113:$K$464</definedName>
    <definedName name="_xlnm.Print_Titles" localSheetId="1">'01 - SO301 DEŠŤOVÁ KANALI...'!$125:$125</definedName>
    <definedName name="_xlnm._FilterDatabase" localSheetId="2" hidden="1">'02 - SO302 SPLAŠKOVÁ KANA...'!$C$123:$K$361</definedName>
    <definedName name="_xlnm.Print_Area" localSheetId="2">'02 - SO302 SPLAŠKOVÁ KANA...'!$C$4:$J$39,'02 - SO302 SPLAŠKOVÁ KANA...'!$C$50:$J$76,'02 - SO302 SPLAŠKOVÁ KANA...'!$C$82:$J$105,'02 - SO302 SPLAŠKOVÁ KANA...'!$C$111:$K$361</definedName>
    <definedName name="_xlnm.Print_Titles" localSheetId="2">'02 - SO302 SPLAŠKOVÁ KANA...'!$123:$123</definedName>
    <definedName name="_xlnm._FilterDatabase" localSheetId="3" hidden="1">'03 - SO303 VODOVOD -1.ETAPA'!$C$125:$K$387</definedName>
    <definedName name="_xlnm.Print_Area" localSheetId="3">'03 - SO303 VODOVOD -1.ETAPA'!$C$4:$J$39,'03 - SO303 VODOVOD -1.ETAPA'!$C$50:$J$76,'03 - SO303 VODOVOD -1.ETAPA'!$C$82:$J$107,'03 - SO303 VODOVOD -1.ETAPA'!$C$113:$K$387</definedName>
    <definedName name="_xlnm.Print_Titles" localSheetId="3">'03 - SO303 VODOVOD -1.ETAPA'!$125:$125</definedName>
    <definedName name="_xlnm._FilterDatabase" localSheetId="4" hidden="1">'04 - SO304 PRODLOUŽENÍ VO...'!$C$122:$K$315</definedName>
    <definedName name="_xlnm.Print_Area" localSheetId="4">'04 - SO304 PRODLOUŽENÍ VO...'!$C$4:$J$39,'04 - SO304 PRODLOUŽENÍ VO...'!$C$50:$J$76,'04 - SO304 PRODLOUŽENÍ VO...'!$C$82:$J$104,'04 - SO304 PRODLOUŽENÍ VO...'!$C$110:$K$315</definedName>
    <definedName name="_xlnm.Print_Titles" localSheetId="4">'04 - SO304 PRODLOUŽENÍ VO...'!$122:$122</definedName>
    <definedName name="_xlnm._FilterDatabase" localSheetId="5" hidden="1">'05 - Opravy povrchů, VRN,...'!$C$122:$K$183</definedName>
    <definedName name="_xlnm.Print_Area" localSheetId="5">'05 - Opravy povrchů, VRN,...'!$C$4:$J$39,'05 - Opravy povrchů, VRN,...'!$C$50:$J$76,'05 - Opravy povrchů, VRN,...'!$C$82:$J$104,'05 - Opravy povrchů, VRN,...'!$C$110:$K$183</definedName>
    <definedName name="_xlnm.Print_Titles" localSheetId="5">'05 - Opravy povrchů, VRN,...'!$122:$122</definedName>
    <definedName name="_xlnm._FilterDatabase" localSheetId="6" hidden="1">'06 - Přípojka kanalizační...'!$C$123:$K$230</definedName>
    <definedName name="_xlnm.Print_Area" localSheetId="6">'06 - Přípojka kanalizační...'!$C$4:$J$39,'06 - Přípojka kanalizační...'!$C$50:$J$76,'06 - Přípojka kanalizační...'!$C$82:$J$105,'06 - Přípojka kanalizační...'!$C$111:$K$230</definedName>
    <definedName name="_xlnm.Print_Titles" localSheetId="6">'06 - Přípojka kanalizační...'!$123:$123</definedName>
    <definedName name="_xlnm._FilterDatabase" localSheetId="7" hidden="1">'07 - Přípojka kanalizační...'!$C$123:$K$223</definedName>
    <definedName name="_xlnm.Print_Area" localSheetId="7">'07 - Přípojka kanalizační...'!$C$4:$J$39,'07 - Přípojka kanalizační...'!$C$50:$J$76,'07 - Přípojka kanalizační...'!$C$82:$J$105,'07 - Přípojka kanalizační...'!$C$111:$K$223</definedName>
    <definedName name="_xlnm.Print_Titles" localSheetId="7">'07 - Přípojka kanalizační...'!$123:$123</definedName>
    <definedName name="_xlnm._FilterDatabase" localSheetId="8" hidden="1">'08 - Přípojka vodovodní (...'!$C$122:$K$179</definedName>
    <definedName name="_xlnm.Print_Area" localSheetId="8">'08 - Přípojka vodovodní (...'!$C$4:$J$39,'08 - Přípojka vodovodní (...'!$C$50:$J$76,'08 - Přípojka vodovodní (...'!$C$82:$J$104,'08 - Přípojka vodovodní (...'!$C$110:$K$179</definedName>
    <definedName name="_xlnm.Print_Titles" localSheetId="8">'08 - Přípojka vodovodní (...'!$122:$122</definedName>
    <definedName name="_xlnm.Print_Area" localSheetId="9">'Seznam figur'!$C$4:$G$418</definedName>
    <definedName name="_xlnm.Print_Titles" localSheetId="9">'Seznam figur'!$9:$9</definedName>
  </definedNames>
  <calcPr/>
</workbook>
</file>

<file path=xl/calcChain.xml><?xml version="1.0" encoding="utf-8"?>
<calcChain xmlns="http://schemas.openxmlformats.org/spreadsheetml/2006/main">
  <c i="10" l="1" r="D7"/>
  <c i="9" r="J37"/>
  <c r="J36"/>
  <c i="1" r="AY102"/>
  <c i="9" r="J35"/>
  <c i="1" r="AX102"/>
  <c i="9"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T170"/>
  <c r="R171"/>
  <c r="R170"/>
  <c r="P171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4"/>
  <c r="BH154"/>
  <c r="BG154"/>
  <c r="BF154"/>
  <c r="T154"/>
  <c r="T153"/>
  <c r="R154"/>
  <c r="R153"/>
  <c r="P154"/>
  <c r="P153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BI126"/>
  <c r="BH126"/>
  <c r="BG126"/>
  <c r="BF126"/>
  <c r="T126"/>
  <c r="R126"/>
  <c r="P126"/>
  <c r="J119"/>
  <c r="F117"/>
  <c r="E115"/>
  <c r="J91"/>
  <c r="F89"/>
  <c r="E87"/>
  <c r="J24"/>
  <c r="E24"/>
  <c r="J120"/>
  <c r="J23"/>
  <c r="J18"/>
  <c r="E18"/>
  <c r="F120"/>
  <c r="J17"/>
  <c r="J15"/>
  <c r="E15"/>
  <c r="F91"/>
  <c r="J14"/>
  <c r="J12"/>
  <c r="J89"/>
  <c r="E7"/>
  <c r="E113"/>
  <c i="8" r="J37"/>
  <c r="J36"/>
  <c i="1" r="AY101"/>
  <c i="8" r="J35"/>
  <c i="1" r="AX101"/>
  <c i="8" r="BI223"/>
  <c r="BH223"/>
  <c r="BG223"/>
  <c r="BF223"/>
  <c r="T223"/>
  <c r="R223"/>
  <c r="P223"/>
  <c r="BI222"/>
  <c r="BH222"/>
  <c r="BG222"/>
  <c r="BF222"/>
  <c r="T222"/>
  <c r="R222"/>
  <c r="P222"/>
  <c r="BI219"/>
  <c r="BH219"/>
  <c r="BG219"/>
  <c r="BF219"/>
  <c r="T219"/>
  <c r="T218"/>
  <c r="R219"/>
  <c r="R218"/>
  <c r="P219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68"/>
  <c r="BH168"/>
  <c r="BG168"/>
  <c r="BF168"/>
  <c r="T168"/>
  <c r="R168"/>
  <c r="P168"/>
  <c r="BI166"/>
  <c r="BH166"/>
  <c r="BG166"/>
  <c r="BF166"/>
  <c r="T166"/>
  <c r="R166"/>
  <c r="P166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7"/>
  <c r="BH127"/>
  <c r="BG127"/>
  <c r="BF127"/>
  <c r="T127"/>
  <c r="R127"/>
  <c r="P127"/>
  <c r="J120"/>
  <c r="F118"/>
  <c r="E116"/>
  <c r="J91"/>
  <c r="F89"/>
  <c r="E87"/>
  <c r="J24"/>
  <c r="E24"/>
  <c r="J121"/>
  <c r="J23"/>
  <c r="J18"/>
  <c r="E18"/>
  <c r="F92"/>
  <c r="J17"/>
  <c r="J15"/>
  <c r="E15"/>
  <c r="F120"/>
  <c r="J14"/>
  <c r="J12"/>
  <c r="J118"/>
  <c r="E7"/>
  <c r="E85"/>
  <c i="7" r="J37"/>
  <c r="J36"/>
  <c i="1" r="AY100"/>
  <c i="7" r="J35"/>
  <c i="1" r="AX100"/>
  <c i="7" r="BI230"/>
  <c r="BH230"/>
  <c r="BG230"/>
  <c r="BF230"/>
  <c r="T230"/>
  <c r="T229"/>
  <c r="R230"/>
  <c r="R229"/>
  <c r="P230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0"/>
  <c r="BH200"/>
  <c r="BG200"/>
  <c r="BF200"/>
  <c r="T200"/>
  <c r="R200"/>
  <c r="P200"/>
  <c r="BI199"/>
  <c r="BH199"/>
  <c r="BG199"/>
  <c r="BF199"/>
  <c r="T199"/>
  <c r="R199"/>
  <c r="P199"/>
  <c r="BI195"/>
  <c r="BH195"/>
  <c r="BG195"/>
  <c r="BF195"/>
  <c r="T195"/>
  <c r="T194"/>
  <c r="R195"/>
  <c r="R194"/>
  <c r="P195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7"/>
  <c r="BH157"/>
  <c r="BG157"/>
  <c r="BF157"/>
  <c r="T157"/>
  <c r="R157"/>
  <c r="P157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28"/>
  <c r="BH128"/>
  <c r="BG128"/>
  <c r="BF128"/>
  <c r="T128"/>
  <c r="R128"/>
  <c r="P128"/>
  <c r="BI127"/>
  <c r="BH127"/>
  <c r="BG127"/>
  <c r="BF127"/>
  <c r="T127"/>
  <c r="R127"/>
  <c r="P127"/>
  <c r="J120"/>
  <c r="F118"/>
  <c r="E116"/>
  <c r="J91"/>
  <c r="F89"/>
  <c r="E87"/>
  <c r="J24"/>
  <c r="E24"/>
  <c r="J121"/>
  <c r="J23"/>
  <c r="J18"/>
  <c r="E18"/>
  <c r="F121"/>
  <c r="J17"/>
  <c r="J15"/>
  <c r="E15"/>
  <c r="F91"/>
  <c r="J14"/>
  <c r="J12"/>
  <c r="J118"/>
  <c r="E7"/>
  <c r="E114"/>
  <c i="6" r="J37"/>
  <c r="J36"/>
  <c i="1" r="AY99"/>
  <c i="6" r="J35"/>
  <c i="1" r="AX99"/>
  <c i="6"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T168"/>
  <c r="R169"/>
  <c r="R168"/>
  <c r="P169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19"/>
  <c r="F117"/>
  <c r="E115"/>
  <c r="J91"/>
  <c r="F89"/>
  <c r="E87"/>
  <c r="J24"/>
  <c r="E24"/>
  <c r="J120"/>
  <c r="J23"/>
  <c r="J18"/>
  <c r="E18"/>
  <c r="F92"/>
  <c r="J17"/>
  <c r="J15"/>
  <c r="E15"/>
  <c r="F91"/>
  <c r="J14"/>
  <c r="J12"/>
  <c r="J117"/>
  <c r="E7"/>
  <c r="E113"/>
  <c i="5" r="J37"/>
  <c r="J36"/>
  <c i="1" r="AY98"/>
  <c i="5" r="J35"/>
  <c i="1" r="AX98"/>
  <c i="5" r="BI315"/>
  <c r="BH315"/>
  <c r="BG315"/>
  <c r="BF315"/>
  <c r="T315"/>
  <c r="T314"/>
  <c r="R315"/>
  <c r="R314"/>
  <c r="P315"/>
  <c r="P314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2"/>
  <c r="BH222"/>
  <c r="BG222"/>
  <c r="BF222"/>
  <c r="T222"/>
  <c r="T221"/>
  <c r="R222"/>
  <c r="R221"/>
  <c r="P222"/>
  <c r="P221"/>
  <c r="BI219"/>
  <c r="BH219"/>
  <c r="BG219"/>
  <c r="BF219"/>
  <c r="T219"/>
  <c r="R219"/>
  <c r="P219"/>
  <c r="BI217"/>
  <c r="BH217"/>
  <c r="BG217"/>
  <c r="BF217"/>
  <c r="T217"/>
  <c r="R217"/>
  <c r="P217"/>
  <c r="BI211"/>
  <c r="BH211"/>
  <c r="BG211"/>
  <c r="BF211"/>
  <c r="T211"/>
  <c r="R211"/>
  <c r="P211"/>
  <c r="BI208"/>
  <c r="BH208"/>
  <c r="BG208"/>
  <c r="BF208"/>
  <c r="T208"/>
  <c r="R208"/>
  <c r="P208"/>
  <c r="BI203"/>
  <c r="BH203"/>
  <c r="BG203"/>
  <c r="BF203"/>
  <c r="T203"/>
  <c r="R203"/>
  <c r="P203"/>
  <c r="BI198"/>
  <c r="BH198"/>
  <c r="BG198"/>
  <c r="BF198"/>
  <c r="T198"/>
  <c r="R198"/>
  <c r="P198"/>
  <c r="BI191"/>
  <c r="BH191"/>
  <c r="BG191"/>
  <c r="BF191"/>
  <c r="T191"/>
  <c r="R191"/>
  <c r="P191"/>
  <c r="BI189"/>
  <c r="BH189"/>
  <c r="BG189"/>
  <c r="BF189"/>
  <c r="T189"/>
  <c r="R189"/>
  <c r="P189"/>
  <c r="BI183"/>
  <c r="BH183"/>
  <c r="BG183"/>
  <c r="BF183"/>
  <c r="T183"/>
  <c r="R183"/>
  <c r="P183"/>
  <c r="BI176"/>
  <c r="BH176"/>
  <c r="BG176"/>
  <c r="BF176"/>
  <c r="T176"/>
  <c r="R176"/>
  <c r="P176"/>
  <c r="BI174"/>
  <c r="BH174"/>
  <c r="BG174"/>
  <c r="BF174"/>
  <c r="T174"/>
  <c r="R174"/>
  <c r="P174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60"/>
  <c r="BH160"/>
  <c r="BG160"/>
  <c r="BF160"/>
  <c r="T160"/>
  <c r="R160"/>
  <c r="P160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26"/>
  <c r="BH126"/>
  <c r="BG126"/>
  <c r="BF126"/>
  <c r="T126"/>
  <c r="R126"/>
  <c r="P126"/>
  <c r="J119"/>
  <c r="F117"/>
  <c r="E115"/>
  <c r="J91"/>
  <c r="F89"/>
  <c r="E87"/>
  <c r="J24"/>
  <c r="E24"/>
  <c r="J92"/>
  <c r="J23"/>
  <c r="J18"/>
  <c r="E18"/>
  <c r="F120"/>
  <c r="J17"/>
  <c r="J15"/>
  <c r="E15"/>
  <c r="F119"/>
  <c r="J14"/>
  <c r="J12"/>
  <c r="J89"/>
  <c r="E7"/>
  <c r="E113"/>
  <c i="4" r="J37"/>
  <c r="J36"/>
  <c i="1" r="AY97"/>
  <c i="4" r="J35"/>
  <c i="1" r="AX97"/>
  <c i="4" r="BI386"/>
  <c r="BH386"/>
  <c r="BG386"/>
  <c r="BF386"/>
  <c r="T386"/>
  <c r="R386"/>
  <c r="P386"/>
  <c r="BI384"/>
  <c r="BH384"/>
  <c r="BG384"/>
  <c r="BF384"/>
  <c r="T384"/>
  <c r="R384"/>
  <c r="P384"/>
  <c r="BI381"/>
  <c r="BH381"/>
  <c r="BG381"/>
  <c r="BF381"/>
  <c r="T381"/>
  <c r="T380"/>
  <c r="R381"/>
  <c r="R380"/>
  <c r="P381"/>
  <c r="P380"/>
  <c r="BI378"/>
  <c r="BH378"/>
  <c r="BG378"/>
  <c r="BF378"/>
  <c r="T378"/>
  <c r="T377"/>
  <c r="R378"/>
  <c r="R377"/>
  <c r="P378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72"/>
  <c r="BH372"/>
  <c r="BG372"/>
  <c r="BF372"/>
  <c r="T372"/>
  <c r="R372"/>
  <c r="P372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3"/>
  <c r="BH363"/>
  <c r="BG363"/>
  <c r="BF363"/>
  <c r="T363"/>
  <c r="R363"/>
  <c r="P363"/>
  <c r="BI359"/>
  <c r="BH359"/>
  <c r="BG359"/>
  <c r="BF359"/>
  <c r="T359"/>
  <c r="R359"/>
  <c r="P359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50"/>
  <c r="BH350"/>
  <c r="BG350"/>
  <c r="BF350"/>
  <c r="T350"/>
  <c r="R350"/>
  <c r="P350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0"/>
  <c r="BH330"/>
  <c r="BG330"/>
  <c r="BF330"/>
  <c r="T330"/>
  <c r="R330"/>
  <c r="P330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48"/>
  <c r="BH248"/>
  <c r="BG248"/>
  <c r="BF248"/>
  <c r="T248"/>
  <c r="T247"/>
  <c r="R248"/>
  <c r="R247"/>
  <c r="P248"/>
  <c r="P247"/>
  <c r="BI243"/>
  <c r="BH243"/>
  <c r="BG243"/>
  <c r="BF243"/>
  <c r="T243"/>
  <c r="R243"/>
  <c r="P243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24"/>
  <c r="BH224"/>
  <c r="BG224"/>
  <c r="BF224"/>
  <c r="T224"/>
  <c r="R224"/>
  <c r="P224"/>
  <c r="BI221"/>
  <c r="BH221"/>
  <c r="BG221"/>
  <c r="BF221"/>
  <c r="T221"/>
  <c r="R221"/>
  <c r="P221"/>
  <c r="BI214"/>
  <c r="BH214"/>
  <c r="BG214"/>
  <c r="BF214"/>
  <c r="T214"/>
  <c r="R214"/>
  <c r="P214"/>
  <c r="BI213"/>
  <c r="BH213"/>
  <c r="BG213"/>
  <c r="BF213"/>
  <c r="T213"/>
  <c r="R213"/>
  <c r="P213"/>
  <c r="BI206"/>
  <c r="BH206"/>
  <c r="BG206"/>
  <c r="BF206"/>
  <c r="T206"/>
  <c r="R206"/>
  <c r="P206"/>
  <c r="BI204"/>
  <c r="BH204"/>
  <c r="BG204"/>
  <c r="BF204"/>
  <c r="T204"/>
  <c r="R204"/>
  <c r="P204"/>
  <c r="BI195"/>
  <c r="BH195"/>
  <c r="BG195"/>
  <c r="BF195"/>
  <c r="T195"/>
  <c r="R195"/>
  <c r="P195"/>
  <c r="BI186"/>
  <c r="BH186"/>
  <c r="BG186"/>
  <c r="BF186"/>
  <c r="T186"/>
  <c r="R186"/>
  <c r="P186"/>
  <c r="BI184"/>
  <c r="BH184"/>
  <c r="BG184"/>
  <c r="BF184"/>
  <c r="T184"/>
  <c r="R184"/>
  <c r="P184"/>
  <c r="BI176"/>
  <c r="BH176"/>
  <c r="BG176"/>
  <c r="BF176"/>
  <c r="T176"/>
  <c r="R176"/>
  <c r="P176"/>
  <c r="BI174"/>
  <c r="BH174"/>
  <c r="BG174"/>
  <c r="BF174"/>
  <c r="T174"/>
  <c r="R174"/>
  <c r="P174"/>
  <c r="BI170"/>
  <c r="BH170"/>
  <c r="BG170"/>
  <c r="BF170"/>
  <c r="T170"/>
  <c r="R170"/>
  <c r="P170"/>
  <c r="BI169"/>
  <c r="BH169"/>
  <c r="BG169"/>
  <c r="BF169"/>
  <c r="T169"/>
  <c r="R169"/>
  <c r="P169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29"/>
  <c r="BH129"/>
  <c r="BG129"/>
  <c r="BF129"/>
  <c r="T129"/>
  <c r="R129"/>
  <c r="P129"/>
  <c r="J122"/>
  <c r="F120"/>
  <c r="E118"/>
  <c r="J91"/>
  <c r="F89"/>
  <c r="E87"/>
  <c r="J24"/>
  <c r="E24"/>
  <c r="J92"/>
  <c r="J23"/>
  <c r="J18"/>
  <c r="E18"/>
  <c r="F123"/>
  <c r="J17"/>
  <c r="J15"/>
  <c r="E15"/>
  <c r="F122"/>
  <c r="J14"/>
  <c r="J12"/>
  <c r="J89"/>
  <c r="E7"/>
  <c r="E116"/>
  <c i="3" r="J37"/>
  <c r="J36"/>
  <c i="1" r="AY96"/>
  <c i="3" r="J35"/>
  <c i="1" r="AX96"/>
  <c i="3" r="BI361"/>
  <c r="BH361"/>
  <c r="BG361"/>
  <c r="BF361"/>
  <c r="T361"/>
  <c r="T360"/>
  <c r="R361"/>
  <c r="R360"/>
  <c r="P361"/>
  <c r="P360"/>
  <c r="BI358"/>
  <c r="BH358"/>
  <c r="BG358"/>
  <c r="BF358"/>
  <c r="T358"/>
  <c r="T357"/>
  <c r="R358"/>
  <c r="R357"/>
  <c r="P358"/>
  <c r="P357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8"/>
  <c r="BH288"/>
  <c r="BG288"/>
  <c r="BF288"/>
  <c r="T288"/>
  <c r="R288"/>
  <c r="P288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59"/>
  <c r="BH259"/>
  <c r="BG259"/>
  <c r="BF259"/>
  <c r="T259"/>
  <c r="T258"/>
  <c r="R259"/>
  <c r="R258"/>
  <c r="P259"/>
  <c r="P258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3"/>
  <c r="BH243"/>
  <c r="BG243"/>
  <c r="BF243"/>
  <c r="T243"/>
  <c r="R243"/>
  <c r="P243"/>
  <c r="BI240"/>
  <c r="BH240"/>
  <c r="BG240"/>
  <c r="BF240"/>
  <c r="T240"/>
  <c r="R240"/>
  <c r="P240"/>
  <c r="BI234"/>
  <c r="BH234"/>
  <c r="BG234"/>
  <c r="BF234"/>
  <c r="T234"/>
  <c r="R234"/>
  <c r="P234"/>
  <c r="BI229"/>
  <c r="BH229"/>
  <c r="BG229"/>
  <c r="BF229"/>
  <c r="T229"/>
  <c r="R229"/>
  <c r="P229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4"/>
  <c r="BH214"/>
  <c r="BG214"/>
  <c r="BF214"/>
  <c r="T214"/>
  <c r="R214"/>
  <c r="P214"/>
  <c r="BI212"/>
  <c r="BH212"/>
  <c r="BG212"/>
  <c r="BF212"/>
  <c r="T212"/>
  <c r="R212"/>
  <c r="P212"/>
  <c r="BI205"/>
  <c r="BH205"/>
  <c r="BG205"/>
  <c r="BF205"/>
  <c r="T205"/>
  <c r="R205"/>
  <c r="P205"/>
  <c r="BI196"/>
  <c r="BH196"/>
  <c r="BG196"/>
  <c r="BF196"/>
  <c r="T196"/>
  <c r="R196"/>
  <c r="P196"/>
  <c r="BI194"/>
  <c r="BH194"/>
  <c r="BG194"/>
  <c r="BF194"/>
  <c r="T194"/>
  <c r="R194"/>
  <c r="P194"/>
  <c r="BI181"/>
  <c r="BH181"/>
  <c r="BG181"/>
  <c r="BF181"/>
  <c r="T181"/>
  <c r="R181"/>
  <c r="P181"/>
  <c r="BI179"/>
  <c r="BH179"/>
  <c r="BG179"/>
  <c r="BF179"/>
  <c r="T179"/>
  <c r="R179"/>
  <c r="P179"/>
  <c r="BI175"/>
  <c r="BH175"/>
  <c r="BG175"/>
  <c r="BF175"/>
  <c r="T175"/>
  <c r="R175"/>
  <c r="P175"/>
  <c r="BI174"/>
  <c r="BH174"/>
  <c r="BG174"/>
  <c r="BF174"/>
  <c r="T174"/>
  <c r="R174"/>
  <c r="P174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27"/>
  <c r="BH127"/>
  <c r="BG127"/>
  <c r="BF127"/>
  <c r="T127"/>
  <c r="R127"/>
  <c r="P127"/>
  <c r="J120"/>
  <c r="F118"/>
  <c r="E116"/>
  <c r="J91"/>
  <c r="F89"/>
  <c r="E87"/>
  <c r="J24"/>
  <c r="E24"/>
  <c r="J92"/>
  <c r="J23"/>
  <c r="J18"/>
  <c r="E18"/>
  <c r="F121"/>
  <c r="J17"/>
  <c r="J15"/>
  <c r="E15"/>
  <c r="F91"/>
  <c r="J14"/>
  <c r="J12"/>
  <c r="J89"/>
  <c r="E7"/>
  <c r="E114"/>
  <c i="2" r="J37"/>
  <c r="J36"/>
  <c i="1" r="AY95"/>
  <c i="2" r="J35"/>
  <c i="1" r="AX95"/>
  <c i="2" r="BI464"/>
  <c r="BH464"/>
  <c r="BG464"/>
  <c r="BF464"/>
  <c r="T464"/>
  <c r="T463"/>
  <c r="T462"/>
  <c r="R464"/>
  <c r="R463"/>
  <c r="R462"/>
  <c r="P464"/>
  <c r="P463"/>
  <c r="P462"/>
  <c r="BI461"/>
  <c r="BH461"/>
  <c r="BG461"/>
  <c r="BF461"/>
  <c r="T461"/>
  <c r="T460"/>
  <c r="R461"/>
  <c r="R460"/>
  <c r="P461"/>
  <c r="P460"/>
  <c r="BI458"/>
  <c r="BH458"/>
  <c r="BG458"/>
  <c r="BF458"/>
  <c r="T458"/>
  <c r="T457"/>
  <c r="R458"/>
  <c r="R457"/>
  <c r="P458"/>
  <c r="P457"/>
  <c r="BI456"/>
  <c r="BH456"/>
  <c r="BG456"/>
  <c r="BF456"/>
  <c r="T456"/>
  <c r="R456"/>
  <c r="P456"/>
  <c r="BI452"/>
  <c r="BH452"/>
  <c r="BG452"/>
  <c r="BF452"/>
  <c r="T452"/>
  <c r="R452"/>
  <c r="P452"/>
  <c r="BI450"/>
  <c r="BH450"/>
  <c r="BG450"/>
  <c r="BF450"/>
  <c r="T450"/>
  <c r="R450"/>
  <c r="P450"/>
  <c r="BI446"/>
  <c r="BH446"/>
  <c r="BG446"/>
  <c r="BF446"/>
  <c r="T446"/>
  <c r="R446"/>
  <c r="P446"/>
  <c r="BI435"/>
  <c r="BH435"/>
  <c r="BG435"/>
  <c r="BF435"/>
  <c r="T435"/>
  <c r="R435"/>
  <c r="P435"/>
  <c r="BI430"/>
  <c r="BH430"/>
  <c r="BG430"/>
  <c r="BF430"/>
  <c r="T430"/>
  <c r="R430"/>
  <c r="P430"/>
  <c r="BI414"/>
  <c r="BH414"/>
  <c r="BG414"/>
  <c r="BF414"/>
  <c r="T414"/>
  <c r="R414"/>
  <c r="P414"/>
  <c r="BI412"/>
  <c r="BH412"/>
  <c r="BG412"/>
  <c r="BF412"/>
  <c r="T412"/>
  <c r="R412"/>
  <c r="P412"/>
  <c r="BI407"/>
  <c r="BH407"/>
  <c r="BG407"/>
  <c r="BF407"/>
  <c r="T407"/>
  <c r="R407"/>
  <c r="P407"/>
  <c r="BI406"/>
  <c r="BH406"/>
  <c r="BG406"/>
  <c r="BF406"/>
  <c r="T406"/>
  <c r="R406"/>
  <c r="P406"/>
  <c r="BI405"/>
  <c r="BH405"/>
  <c r="BG405"/>
  <c r="BF405"/>
  <c r="T405"/>
  <c r="R405"/>
  <c r="P405"/>
  <c r="BI403"/>
  <c r="BH403"/>
  <c r="BG403"/>
  <c r="BF403"/>
  <c r="T403"/>
  <c r="R403"/>
  <c r="P403"/>
  <c r="BI402"/>
  <c r="BH402"/>
  <c r="BG402"/>
  <c r="BF402"/>
  <c r="T402"/>
  <c r="R402"/>
  <c r="P402"/>
  <c r="BI401"/>
  <c r="BH401"/>
  <c r="BG401"/>
  <c r="BF401"/>
  <c r="T401"/>
  <c r="R401"/>
  <c r="P401"/>
  <c r="BI400"/>
  <c r="BH400"/>
  <c r="BG400"/>
  <c r="BF400"/>
  <c r="T400"/>
  <c r="R400"/>
  <c r="P400"/>
  <c r="BI399"/>
  <c r="BH399"/>
  <c r="BG399"/>
  <c r="BF399"/>
  <c r="T399"/>
  <c r="R399"/>
  <c r="P399"/>
  <c r="BI398"/>
  <c r="BH398"/>
  <c r="BG398"/>
  <c r="BF398"/>
  <c r="T398"/>
  <c r="R398"/>
  <c r="P398"/>
  <c r="BI397"/>
  <c r="BH397"/>
  <c r="BG397"/>
  <c r="BF397"/>
  <c r="T397"/>
  <c r="R397"/>
  <c r="P397"/>
  <c r="BI396"/>
  <c r="BH396"/>
  <c r="BG396"/>
  <c r="BF396"/>
  <c r="T396"/>
  <c r="R396"/>
  <c r="P396"/>
  <c r="BI395"/>
  <c r="BH395"/>
  <c r="BG395"/>
  <c r="BF395"/>
  <c r="T395"/>
  <c r="R395"/>
  <c r="P395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91"/>
  <c r="BH391"/>
  <c r="BG391"/>
  <c r="BF391"/>
  <c r="T391"/>
  <c r="R391"/>
  <c r="P391"/>
  <c r="BI390"/>
  <c r="BH390"/>
  <c r="BG390"/>
  <c r="BF390"/>
  <c r="T390"/>
  <c r="R390"/>
  <c r="P390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3"/>
  <c r="BH373"/>
  <c r="BG373"/>
  <c r="BF373"/>
  <c r="T373"/>
  <c r="R373"/>
  <c r="P373"/>
  <c r="BI372"/>
  <c r="BH372"/>
  <c r="BG372"/>
  <c r="BF372"/>
  <c r="T372"/>
  <c r="R372"/>
  <c r="P372"/>
  <c r="BI371"/>
  <c r="BH371"/>
  <c r="BG371"/>
  <c r="BF371"/>
  <c r="T371"/>
  <c r="R371"/>
  <c r="P371"/>
  <c r="BI369"/>
  <c r="BH369"/>
  <c r="BG369"/>
  <c r="BF369"/>
  <c r="T369"/>
  <c r="R369"/>
  <c r="P369"/>
  <c r="BI365"/>
  <c r="BH365"/>
  <c r="BG365"/>
  <c r="BF365"/>
  <c r="T365"/>
  <c r="R365"/>
  <c r="P365"/>
  <c r="BI363"/>
  <c r="BH363"/>
  <c r="BG363"/>
  <c r="BF363"/>
  <c r="T363"/>
  <c r="R363"/>
  <c r="P363"/>
  <c r="BI359"/>
  <c r="BH359"/>
  <c r="BG359"/>
  <c r="BF359"/>
  <c r="T359"/>
  <c r="R359"/>
  <c r="P359"/>
  <c r="BI357"/>
  <c r="BH357"/>
  <c r="BG357"/>
  <c r="BF357"/>
  <c r="T357"/>
  <c r="R357"/>
  <c r="P357"/>
  <c r="BI353"/>
  <c r="BH353"/>
  <c r="BG353"/>
  <c r="BF353"/>
  <c r="T353"/>
  <c r="R353"/>
  <c r="P353"/>
  <c r="BI343"/>
  <c r="BH343"/>
  <c r="BG343"/>
  <c r="BF343"/>
  <c r="T343"/>
  <c r="R343"/>
  <c r="P343"/>
  <c r="BI339"/>
  <c r="BH339"/>
  <c r="BG339"/>
  <c r="BF339"/>
  <c r="T339"/>
  <c r="R339"/>
  <c r="P339"/>
  <c r="BI337"/>
  <c r="BH337"/>
  <c r="BG337"/>
  <c r="BF337"/>
  <c r="T337"/>
  <c r="R337"/>
  <c r="P337"/>
  <c r="BI333"/>
  <c r="BH333"/>
  <c r="BG333"/>
  <c r="BF333"/>
  <c r="T333"/>
  <c r="R333"/>
  <c r="P333"/>
  <c r="BI329"/>
  <c r="BH329"/>
  <c r="BG329"/>
  <c r="BF329"/>
  <c r="T329"/>
  <c r="R329"/>
  <c r="P329"/>
  <c r="BI325"/>
  <c r="BH325"/>
  <c r="BG325"/>
  <c r="BF325"/>
  <c r="T325"/>
  <c r="R325"/>
  <c r="P325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3"/>
  <c r="BH313"/>
  <c r="BG313"/>
  <c r="BF313"/>
  <c r="T313"/>
  <c r="R313"/>
  <c r="P313"/>
  <c r="BI311"/>
  <c r="BH311"/>
  <c r="BG311"/>
  <c r="BF311"/>
  <c r="T311"/>
  <c r="R311"/>
  <c r="P311"/>
  <c r="BI292"/>
  <c r="BH292"/>
  <c r="BG292"/>
  <c r="BF292"/>
  <c r="T292"/>
  <c r="T291"/>
  <c r="R292"/>
  <c r="R291"/>
  <c r="P292"/>
  <c r="P291"/>
  <c r="BI289"/>
  <c r="BH289"/>
  <c r="BG289"/>
  <c r="BF289"/>
  <c r="T289"/>
  <c r="R289"/>
  <c r="P289"/>
  <c r="BI287"/>
  <c r="BH287"/>
  <c r="BG287"/>
  <c r="BF287"/>
  <c r="T287"/>
  <c r="R287"/>
  <c r="P287"/>
  <c r="BI271"/>
  <c r="BH271"/>
  <c r="BG271"/>
  <c r="BF271"/>
  <c r="T271"/>
  <c r="R271"/>
  <c r="P271"/>
  <c r="BI268"/>
  <c r="BH268"/>
  <c r="BG268"/>
  <c r="BF268"/>
  <c r="T268"/>
  <c r="R268"/>
  <c r="P268"/>
  <c r="BI262"/>
  <c r="BH262"/>
  <c r="BG262"/>
  <c r="BF262"/>
  <c r="T262"/>
  <c r="R262"/>
  <c r="P262"/>
  <c r="BI254"/>
  <c r="BH254"/>
  <c r="BG254"/>
  <c r="BF254"/>
  <c r="T254"/>
  <c r="R254"/>
  <c r="P254"/>
  <c r="BI247"/>
  <c r="BH247"/>
  <c r="BG247"/>
  <c r="BF247"/>
  <c r="T247"/>
  <c r="R247"/>
  <c r="P247"/>
  <c r="BI245"/>
  <c r="BH245"/>
  <c r="BG245"/>
  <c r="BF245"/>
  <c r="T245"/>
  <c r="R245"/>
  <c r="P245"/>
  <c r="BI229"/>
  <c r="BH229"/>
  <c r="BG229"/>
  <c r="BF229"/>
  <c r="T229"/>
  <c r="R229"/>
  <c r="P229"/>
  <c r="BI216"/>
  <c r="BH216"/>
  <c r="BG216"/>
  <c r="BF216"/>
  <c r="T216"/>
  <c r="R216"/>
  <c r="P216"/>
  <c r="BI214"/>
  <c r="BH214"/>
  <c r="BG214"/>
  <c r="BF214"/>
  <c r="T214"/>
  <c r="R214"/>
  <c r="P214"/>
  <c r="BI204"/>
  <c r="BH204"/>
  <c r="BG204"/>
  <c r="BF204"/>
  <c r="T204"/>
  <c r="R204"/>
  <c r="P204"/>
  <c r="BI202"/>
  <c r="BH202"/>
  <c r="BG202"/>
  <c r="BF202"/>
  <c r="T202"/>
  <c r="R202"/>
  <c r="P202"/>
  <c r="BI198"/>
  <c r="BH198"/>
  <c r="BG198"/>
  <c r="BF198"/>
  <c r="T198"/>
  <c r="R198"/>
  <c r="P198"/>
  <c r="BI197"/>
  <c r="BH197"/>
  <c r="BG197"/>
  <c r="BF197"/>
  <c r="T197"/>
  <c r="R197"/>
  <c r="P197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29"/>
  <c r="BH129"/>
  <c r="BG129"/>
  <c r="BF129"/>
  <c r="T129"/>
  <c r="R129"/>
  <c r="P129"/>
  <c r="J122"/>
  <c r="F120"/>
  <c r="E118"/>
  <c r="J91"/>
  <c r="F89"/>
  <c r="E87"/>
  <c r="J24"/>
  <c r="E24"/>
  <c r="J123"/>
  <c r="J23"/>
  <c r="J18"/>
  <c r="E18"/>
  <c r="F123"/>
  <c r="J17"/>
  <c r="J15"/>
  <c r="E15"/>
  <c r="F122"/>
  <c r="J14"/>
  <c r="J12"/>
  <c r="J120"/>
  <c r="E7"/>
  <c r="E85"/>
  <c i="1" r="L90"/>
  <c r="AM90"/>
  <c r="AM89"/>
  <c r="L89"/>
  <c r="AM87"/>
  <c r="L87"/>
  <c r="L85"/>
  <c r="L84"/>
  <c i="2" r="BK452"/>
  <c r="J405"/>
  <c r="J392"/>
  <c r="BK382"/>
  <c r="BK343"/>
  <c r="J319"/>
  <c r="BK271"/>
  <c r="BK216"/>
  <c r="J172"/>
  <c i="1" r="AS94"/>
  <c i="2" r="J379"/>
  <c r="J373"/>
  <c r="J339"/>
  <c r="BK321"/>
  <c r="BK247"/>
  <c r="BK197"/>
  <c r="BK172"/>
  <c r="J461"/>
  <c r="J430"/>
  <c r="BK399"/>
  <c r="BK390"/>
  <c r="BK384"/>
  <c r="J378"/>
  <c r="J371"/>
  <c r="BK359"/>
  <c r="BK339"/>
  <c r="BK313"/>
  <c r="J247"/>
  <c r="BK176"/>
  <c r="BK156"/>
  <c r="BK430"/>
  <c r="J403"/>
  <c r="J399"/>
  <c r="J395"/>
  <c r="J384"/>
  <c r="J369"/>
  <c r="BK353"/>
  <c r="J318"/>
  <c r="J287"/>
  <c r="BK254"/>
  <c r="J129"/>
  <c i="3" r="J350"/>
  <c r="J343"/>
  <c r="J335"/>
  <c r="BK327"/>
  <c r="J316"/>
  <c r="J311"/>
  <c r="BK302"/>
  <c r="BK281"/>
  <c r="J254"/>
  <c r="BK234"/>
  <c r="J222"/>
  <c r="J194"/>
  <c r="BK174"/>
  <c r="BK361"/>
  <c r="BK354"/>
  <c r="BK331"/>
  <c r="J326"/>
  <c r="J309"/>
  <c r="J277"/>
  <c r="J224"/>
  <c r="BK332"/>
  <c r="J323"/>
  <c r="J317"/>
  <c r="BK311"/>
  <c r="BK297"/>
  <c r="BK290"/>
  <c r="J276"/>
  <c r="BK259"/>
  <c r="J240"/>
  <c r="BK225"/>
  <c r="BK196"/>
  <c r="J156"/>
  <c r="BK350"/>
  <c r="J337"/>
  <c r="BK334"/>
  <c r="J324"/>
  <c r="BK319"/>
  <c r="J305"/>
  <c r="BK293"/>
  <c r="J279"/>
  <c r="BK275"/>
  <c r="BK270"/>
  <c r="BK220"/>
  <c r="J175"/>
  <c r="BK153"/>
  <c i="4" r="BK386"/>
  <c r="J374"/>
  <c r="BK369"/>
  <c r="BK356"/>
  <c r="BK340"/>
  <c r="J316"/>
  <c r="BK313"/>
  <c r="J308"/>
  <c r="J302"/>
  <c r="BK297"/>
  <c r="J293"/>
  <c r="BK281"/>
  <c r="BK268"/>
  <c r="J263"/>
  <c r="J256"/>
  <c r="J221"/>
  <c r="J170"/>
  <c r="J150"/>
  <c r="BK345"/>
  <c r="BK338"/>
  <c r="J312"/>
  <c r="J305"/>
  <c r="BK300"/>
  <c r="J285"/>
  <c r="J276"/>
  <c r="J265"/>
  <c r="J243"/>
  <c r="J233"/>
  <c r="J195"/>
  <c r="J174"/>
  <c r="J142"/>
  <c r="BK373"/>
  <c r="BK354"/>
  <c r="J347"/>
  <c r="BK334"/>
  <c r="J321"/>
  <c r="BK315"/>
  <c r="J303"/>
  <c r="BK293"/>
  <c r="BK279"/>
  <c r="BK270"/>
  <c r="BK262"/>
  <c r="BK258"/>
  <c r="BK195"/>
  <c r="J146"/>
  <c r="J384"/>
  <c r="J375"/>
  <c r="BK371"/>
  <c r="J355"/>
  <c r="J350"/>
  <c r="J342"/>
  <c r="BK323"/>
  <c r="BK318"/>
  <c r="J313"/>
  <c r="J299"/>
  <c r="J273"/>
  <c r="BK243"/>
  <c r="J213"/>
  <c r="J186"/>
  <c r="BK170"/>
  <c r="J148"/>
  <c i="5" r="BK313"/>
  <c r="J295"/>
  <c r="BK287"/>
  <c r="J278"/>
  <c r="BK274"/>
  <c r="J258"/>
  <c r="BK249"/>
  <c r="J234"/>
  <c r="BK211"/>
  <c r="J183"/>
  <c r="J165"/>
  <c r="BK150"/>
  <c r="J126"/>
  <c r="J305"/>
  <c r="J285"/>
  <c r="J277"/>
  <c r="J268"/>
  <c r="BK253"/>
  <c r="BK248"/>
  <c r="J233"/>
  <c r="BK229"/>
  <c r="BK208"/>
  <c r="J167"/>
  <c r="J138"/>
  <c r="J311"/>
  <c r="BK304"/>
  <c r="BK288"/>
  <c r="J275"/>
  <c r="J266"/>
  <c r="J252"/>
  <c r="J238"/>
  <c r="BK217"/>
  <c r="J150"/>
  <c r="J142"/>
  <c r="BK296"/>
  <c r="J282"/>
  <c r="BK278"/>
  <c r="J253"/>
  <c r="J232"/>
  <c r="J191"/>
  <c r="BK174"/>
  <c r="BK126"/>
  <c i="6" r="J175"/>
  <c r="BK171"/>
  <c r="BK164"/>
  <c r="BK158"/>
  <c r="BK149"/>
  <c r="J141"/>
  <c r="BK134"/>
  <c r="BK128"/>
  <c r="BK181"/>
  <c r="J144"/>
  <c r="BK136"/>
  <c r="BK129"/>
  <c r="J179"/>
  <c r="J174"/>
  <c r="BK154"/>
  <c r="BK132"/>
  <c r="BK176"/>
  <c r="J169"/>
  <c r="BK140"/>
  <c i="7" r="BK227"/>
  <c r="J218"/>
  <c r="J215"/>
  <c r="BK211"/>
  <c r="J200"/>
  <c r="BK162"/>
  <c r="J149"/>
  <c r="BK228"/>
  <c r="BK219"/>
  <c r="J195"/>
  <c r="BK182"/>
  <c r="J153"/>
  <c r="J128"/>
  <c r="BK221"/>
  <c r="BK218"/>
  <c r="BK199"/>
  <c r="J171"/>
  <c r="BK133"/>
  <c r="BK217"/>
  <c r="BK207"/>
  <c r="J199"/>
  <c r="J184"/>
  <c r="BK158"/>
  <c i="8" r="J223"/>
  <c r="BK196"/>
  <c r="BK180"/>
  <c r="BK158"/>
  <c r="BK135"/>
  <c r="BK216"/>
  <c r="BK209"/>
  <c r="BK203"/>
  <c r="BK185"/>
  <c r="BK172"/>
  <c r="J144"/>
  <c r="J222"/>
  <c r="BK208"/>
  <c r="J203"/>
  <c r="J195"/>
  <c r="J188"/>
  <c r="J141"/>
  <c r="J216"/>
  <c r="J204"/>
  <c r="BK195"/>
  <c r="J177"/>
  <c r="J158"/>
  <c i="9" r="J178"/>
  <c r="J165"/>
  <c r="J158"/>
  <c r="BK141"/>
  <c r="BK177"/>
  <c r="BK162"/>
  <c r="J154"/>
  <c r="BK148"/>
  <c r="BK176"/>
  <c r="J167"/>
  <c r="BK163"/>
  <c r="BK152"/>
  <c r="BK132"/>
  <c r="J177"/>
  <c r="BK165"/>
  <c r="J132"/>
  <c i="2" r="J458"/>
  <c r="J412"/>
  <c r="BK394"/>
  <c r="BK388"/>
  <c r="BK377"/>
  <c r="J333"/>
  <c r="J289"/>
  <c r="J245"/>
  <c r="BK202"/>
  <c r="J156"/>
  <c r="J450"/>
  <c r="BK407"/>
  <c r="J396"/>
  <c r="J388"/>
  <c r="BK378"/>
  <c r="BK372"/>
  <c r="J337"/>
  <c r="J313"/>
  <c r="BK245"/>
  <c r="J174"/>
  <c r="J464"/>
  <c r="BK450"/>
  <c r="BK403"/>
  <c r="J400"/>
  <c r="J394"/>
  <c r="J389"/>
  <c r="J382"/>
  <c r="BK376"/>
  <c r="BK369"/>
  <c r="J357"/>
  <c r="J320"/>
  <c r="BK289"/>
  <c r="J202"/>
  <c r="BK174"/>
  <c r="J456"/>
  <c r="BK405"/>
  <c r="J398"/>
  <c r="J393"/>
  <c r="J383"/>
  <c r="J363"/>
  <c r="J321"/>
  <c r="J317"/>
  <c r="J268"/>
  <c r="J198"/>
  <c i="3" r="BK356"/>
  <c r="J346"/>
  <c r="BK337"/>
  <c r="J333"/>
  <c r="J321"/>
  <c r="BK309"/>
  <c r="BK299"/>
  <c r="BK279"/>
  <c r="J250"/>
  <c r="J229"/>
  <c r="J221"/>
  <c r="BK181"/>
  <c r="J164"/>
  <c r="J361"/>
  <c r="J344"/>
  <c r="J332"/>
  <c r="J327"/>
  <c r="BK318"/>
  <c r="J290"/>
  <c r="BK250"/>
  <c r="J223"/>
  <c r="BK329"/>
  <c r="BK321"/>
  <c r="BK316"/>
  <c r="J310"/>
  <c r="J293"/>
  <c r="J284"/>
  <c r="J274"/>
  <c r="BK243"/>
  <c r="J226"/>
  <c r="BK214"/>
  <c r="J162"/>
  <c r="J356"/>
  <c r="BK346"/>
  <c r="J336"/>
  <c r="J331"/>
  <c r="BK323"/>
  <c r="BK317"/>
  <c r="BK301"/>
  <c r="J282"/>
  <c r="BK276"/>
  <c r="BK274"/>
  <c r="BK222"/>
  <c r="BK179"/>
  <c r="BK156"/>
  <c i="4" r="BK384"/>
  <c r="J372"/>
  <c r="BK367"/>
  <c r="BK353"/>
  <c r="BK330"/>
  <c r="BK321"/>
  <c r="BK310"/>
  <c r="BK303"/>
  <c r="BK299"/>
  <c r="J288"/>
  <c r="J282"/>
  <c r="J278"/>
  <c r="BK260"/>
  <c r="BK239"/>
  <c r="J204"/>
  <c r="BK154"/>
  <c r="BK359"/>
  <c r="J343"/>
  <c r="BK336"/>
  <c r="J310"/>
  <c r="BK304"/>
  <c r="J297"/>
  <c r="BK283"/>
  <c r="J271"/>
  <c r="J261"/>
  <c r="J237"/>
  <c r="J206"/>
  <c r="J154"/>
  <c r="J376"/>
  <c r="J369"/>
  <c r="BK352"/>
  <c r="J338"/>
  <c r="J330"/>
  <c r="BK320"/>
  <c r="BK308"/>
  <c r="BK294"/>
  <c r="J280"/>
  <c r="BK273"/>
  <c r="BK263"/>
  <c r="J259"/>
  <c r="BK237"/>
  <c r="J176"/>
  <c r="BK144"/>
  <c r="J378"/>
  <c r="J373"/>
  <c r="J357"/>
  <c r="BK347"/>
  <c r="BK343"/>
  <c r="J324"/>
  <c r="J319"/>
  <c r="BK314"/>
  <c r="J304"/>
  <c r="BK284"/>
  <c r="BK271"/>
  <c r="BK233"/>
  <c r="BK176"/>
  <c r="J156"/>
  <c i="5" r="BK303"/>
  <c r="J296"/>
  <c r="J290"/>
  <c r="BK282"/>
  <c r="BK275"/>
  <c r="J259"/>
  <c r="J254"/>
  <c r="J246"/>
  <c r="J222"/>
  <c r="BK191"/>
  <c r="BK167"/>
  <c r="J160"/>
  <c r="BK142"/>
  <c r="J315"/>
  <c r="J306"/>
  <c r="J294"/>
  <c r="BK279"/>
  <c r="J271"/>
  <c r="J257"/>
  <c r="J251"/>
  <c r="BK242"/>
  <c r="BK231"/>
  <c r="BK219"/>
  <c r="J176"/>
  <c r="BK144"/>
  <c r="BK315"/>
  <c r="BK306"/>
  <c r="J297"/>
  <c r="J287"/>
  <c r="J274"/>
  <c r="J261"/>
  <c r="BK246"/>
  <c r="BK241"/>
  <c r="J219"/>
  <c r="BK165"/>
  <c r="J144"/>
  <c r="BK138"/>
  <c r="BK294"/>
  <c r="BK289"/>
  <c r="BK273"/>
  <c r="BK272"/>
  <c r="BK271"/>
  <c r="J270"/>
  <c r="BK266"/>
  <c r="BK259"/>
  <c r="J256"/>
  <c r="BK243"/>
  <c r="BK233"/>
  <c r="BK203"/>
  <c r="BK176"/>
  <c i="6" r="BK180"/>
  <c r="BK174"/>
  <c r="J163"/>
  <c r="BK159"/>
  <c r="J156"/>
  <c r="BK147"/>
  <c r="BK139"/>
  <c r="J132"/>
  <c r="J183"/>
  <c r="J180"/>
  <c r="BK173"/>
  <c r="J159"/>
  <c r="J154"/>
  <c r="J142"/>
  <c r="J133"/>
  <c r="J181"/>
  <c r="BK177"/>
  <c r="J164"/>
  <c r="J160"/>
  <c r="J145"/>
  <c r="J135"/>
  <c r="BK182"/>
  <c r="BK163"/>
  <c r="BK145"/>
  <c r="J134"/>
  <c i="7" r="J230"/>
  <c r="J221"/>
  <c r="BK216"/>
  <c r="J210"/>
  <c r="J192"/>
  <c r="J187"/>
  <c r="J151"/>
  <c r="J133"/>
  <c r="J226"/>
  <c r="BK215"/>
  <c r="J206"/>
  <c r="BK187"/>
  <c r="J162"/>
  <c r="J136"/>
  <c r="BK224"/>
  <c r="J214"/>
  <c r="BK210"/>
  <c r="J182"/>
  <c r="J173"/>
  <c r="BK139"/>
  <c r="J209"/>
  <c r="BK195"/>
  <c r="J179"/>
  <c r="BK164"/>
  <c r="BK136"/>
  <c i="8" r="BK204"/>
  <c r="J185"/>
  <c r="J168"/>
  <c r="BK144"/>
  <c r="BK222"/>
  <c r="J211"/>
  <c r="J207"/>
  <c r="J196"/>
  <c r="BK177"/>
  <c r="J160"/>
  <c r="BK147"/>
  <c r="BK132"/>
  <c r="J212"/>
  <c r="J206"/>
  <c r="BK200"/>
  <c r="J172"/>
  <c r="BK149"/>
  <c r="J132"/>
  <c r="BK211"/>
  <c r="BK202"/>
  <c r="J190"/>
  <c r="BK154"/>
  <c i="9" r="J168"/>
  <c r="BK167"/>
  <c r="BK160"/>
  <c r="J143"/>
  <c r="J128"/>
  <c r="J176"/>
  <c r="BK161"/>
  <c r="J150"/>
  <c r="BK171"/>
  <c r="J164"/>
  <c r="J148"/>
  <c i="2" r="BK435"/>
  <c r="J414"/>
  <c r="J401"/>
  <c r="BK389"/>
  <c r="J381"/>
  <c r="BK337"/>
  <c r="BK317"/>
  <c r="J254"/>
  <c r="BK214"/>
  <c r="BK168"/>
  <c r="BK461"/>
  <c r="BK446"/>
  <c r="BK406"/>
  <c r="BK395"/>
  <c r="J387"/>
  <c r="J377"/>
  <c r="BK371"/>
  <c r="BK325"/>
  <c r="BK268"/>
  <c r="J216"/>
  <c r="J168"/>
  <c r="BK458"/>
  <c r="J435"/>
  <c r="J402"/>
  <c r="BK397"/>
  <c r="BK387"/>
  <c r="BK379"/>
  <c r="J372"/>
  <c r="BK363"/>
  <c r="J343"/>
  <c r="BK318"/>
  <c r="J262"/>
  <c r="BK198"/>
  <c r="J165"/>
  <c r="J446"/>
  <c r="BK402"/>
  <c r="J397"/>
  <c r="BK392"/>
  <c r="J375"/>
  <c r="BK357"/>
  <c r="BK320"/>
  <c r="BK311"/>
  <c r="J271"/>
  <c r="BK204"/>
  <c r="J162"/>
  <c i="3" r="J348"/>
  <c r="J338"/>
  <c r="J334"/>
  <c r="BK326"/>
  <c r="BK314"/>
  <c r="BK305"/>
  <c r="J288"/>
  <c r="J259"/>
  <c r="J243"/>
  <c r="BK223"/>
  <c r="BK205"/>
  <c r="BK175"/>
  <c r="BK147"/>
  <c r="J358"/>
  <c r="BK333"/>
  <c r="J329"/>
  <c r="J319"/>
  <c r="J301"/>
  <c r="J272"/>
  <c r="BK221"/>
  <c r="BK324"/>
  <c r="J318"/>
  <c r="J313"/>
  <c r="J299"/>
  <c r="J291"/>
  <c r="J281"/>
  <c r="J270"/>
  <c r="J234"/>
  <c r="BK224"/>
  <c r="J212"/>
  <c r="J127"/>
  <c r="BK347"/>
  <c r="BK343"/>
  <c r="BK330"/>
  <c r="J322"/>
  <c r="J314"/>
  <c r="BK304"/>
  <c r="BK291"/>
  <c r="J278"/>
  <c r="BK254"/>
  <c r="J214"/>
  <c r="BK164"/>
  <c r="J150"/>
  <c i="4" r="J386"/>
  <c r="BK378"/>
  <c r="BK357"/>
  <c r="BK341"/>
  <c r="BK324"/>
  <c r="J311"/>
  <c r="J306"/>
  <c r="J300"/>
  <c r="BK295"/>
  <c r="J286"/>
  <c r="BK280"/>
  <c r="BK266"/>
  <c r="BK259"/>
  <c r="J235"/>
  <c r="BK174"/>
  <c r="BK169"/>
  <c r="BK129"/>
  <c r="J353"/>
  <c r="BK325"/>
  <c r="BK309"/>
  <c r="J301"/>
  <c r="BK288"/>
  <c r="BK282"/>
  <c r="J270"/>
  <c r="J258"/>
  <c r="BK235"/>
  <c r="BK213"/>
  <c r="BK186"/>
  <c r="J158"/>
  <c r="J129"/>
  <c r="BK372"/>
  <c r="BK350"/>
  <c r="BK342"/>
  <c r="J323"/>
  <c r="BK319"/>
  <c r="BK312"/>
  <c r="J307"/>
  <c r="J287"/>
  <c r="BK275"/>
  <c r="J268"/>
  <c r="BK261"/>
  <c r="BK256"/>
  <c r="BK221"/>
  <c r="BK150"/>
  <c r="J381"/>
  <c r="BK374"/>
  <c r="J359"/>
  <c r="J352"/>
  <c r="J345"/>
  <c r="J336"/>
  <c r="BK322"/>
  <c r="BK316"/>
  <c r="BK306"/>
  <c r="BK286"/>
  <c r="BK278"/>
  <c r="BK272"/>
  <c r="BK206"/>
  <c r="BK184"/>
  <c r="J169"/>
  <c i="5" r="BK299"/>
  <c r="BK292"/>
  <c r="BK284"/>
  <c r="J273"/>
  <c r="BK255"/>
  <c r="J248"/>
  <c r="J239"/>
  <c r="J217"/>
  <c r="BK189"/>
  <c r="BK161"/>
  <c r="BK148"/>
  <c r="BK311"/>
  <c r="J298"/>
  <c r="BK286"/>
  <c r="BK276"/>
  <c r="BK261"/>
  <c r="BK256"/>
  <c r="J249"/>
  <c r="BK244"/>
  <c r="BK238"/>
  <c r="J230"/>
  <c r="J203"/>
  <c r="J152"/>
  <c r="BK136"/>
  <c r="J307"/>
  <c r="J299"/>
  <c r="J292"/>
  <c r="BK285"/>
  <c r="BK270"/>
  <c r="BK254"/>
  <c r="J243"/>
  <c r="J236"/>
  <c r="J211"/>
  <c r="BK160"/>
  <c r="J309"/>
  <c r="BK290"/>
  <c r="J284"/>
  <c r="J279"/>
  <c r="BK257"/>
  <c r="J242"/>
  <c r="BK234"/>
  <c r="J189"/>
  <c r="J161"/>
  <c i="6" r="BK178"/>
  <c r="BK172"/>
  <c r="J165"/>
  <c r="BK160"/>
  <c r="J155"/>
  <c r="BK144"/>
  <c r="J137"/>
  <c r="BK133"/>
  <c r="J182"/>
  <c r="J176"/>
  <c r="BK165"/>
  <c r="BK155"/>
  <c r="BK143"/>
  <c r="BK137"/>
  <c r="J128"/>
  <c r="J178"/>
  <c r="BK169"/>
  <c r="J158"/>
  <c r="BK142"/>
  <c r="BK127"/>
  <c r="BK183"/>
  <c r="J171"/>
  <c r="J148"/>
  <c r="BK135"/>
  <c r="BK130"/>
  <c i="7" r="BK223"/>
  <c r="BK214"/>
  <c r="BK212"/>
  <c r="BK204"/>
  <c r="J164"/>
  <c r="BK153"/>
  <c r="J142"/>
  <c r="J227"/>
  <c r="J223"/>
  <c r="BK208"/>
  <c r="J204"/>
  <c r="BK171"/>
  <c r="BK151"/>
  <c r="J127"/>
  <c r="J220"/>
  <c r="J212"/>
  <c r="J205"/>
  <c r="J176"/>
  <c r="BK142"/>
  <c r="BK220"/>
  <c r="J208"/>
  <c r="BK206"/>
  <c r="BK192"/>
  <c r="BK176"/>
  <c r="BK157"/>
  <c r="BK127"/>
  <c i="8" r="BK201"/>
  <c r="J182"/>
  <c r="BK160"/>
  <c r="J138"/>
  <c r="J214"/>
  <c r="J208"/>
  <c r="J202"/>
  <c r="BK182"/>
  <c r="BK166"/>
  <c r="J149"/>
  <c r="BK223"/>
  <c r="BK210"/>
  <c r="BK207"/>
  <c r="J201"/>
  <c r="BK193"/>
  <c r="BK168"/>
  <c r="J127"/>
  <c r="BK205"/>
  <c r="BK194"/>
  <c r="J180"/>
  <c r="J166"/>
  <c r="J135"/>
  <c i="9" r="J174"/>
  <c r="J161"/>
  <c r="BK154"/>
  <c r="J179"/>
  <c r="J171"/>
  <c r="J163"/>
  <c r="BK157"/>
  <c r="BK136"/>
  <c r="BK175"/>
  <c r="BK166"/>
  <c r="J157"/>
  <c r="BK137"/>
  <c r="BK178"/>
  <c r="BK168"/>
  <c r="BK164"/>
  <c r="BK128"/>
  <c i="2" r="BK464"/>
  <c r="J406"/>
  <c r="BK393"/>
  <c r="BK383"/>
  <c r="BK375"/>
  <c r="J325"/>
  <c r="BK287"/>
  <c r="J229"/>
  <c r="J204"/>
  <c r="J159"/>
  <c r="BK456"/>
  <c r="BK412"/>
  <c r="BK401"/>
  <c r="J391"/>
  <c r="J385"/>
  <c r="J376"/>
  <c r="J359"/>
  <c r="BK333"/>
  <c r="BK292"/>
  <c r="BK229"/>
  <c r="J176"/>
  <c r="BK159"/>
  <c r="J452"/>
  <c r="J407"/>
  <c r="BK398"/>
  <c r="BK391"/>
  <c r="BK385"/>
  <c r="BK381"/>
  <c r="BK373"/>
  <c r="BK365"/>
  <c r="J353"/>
  <c r="J329"/>
  <c r="J311"/>
  <c r="J214"/>
  <c r="J197"/>
  <c r="BK162"/>
  <c r="BK129"/>
  <c r="BK414"/>
  <c r="BK400"/>
  <c r="BK396"/>
  <c r="J390"/>
  <c r="J365"/>
  <c r="BK329"/>
  <c r="BK319"/>
  <c r="J292"/>
  <c r="BK262"/>
  <c r="BK165"/>
  <c i="3" r="J352"/>
  <c r="BK344"/>
  <c r="BK336"/>
  <c r="BK328"/>
  <c r="BK322"/>
  <c r="BK313"/>
  <c r="J304"/>
  <c r="BK282"/>
  <c r="BK256"/>
  <c r="BK240"/>
  <c r="BK226"/>
  <c r="BK212"/>
  <c r="J179"/>
  <c r="J153"/>
  <c r="BK358"/>
  <c r="BK338"/>
  <c r="J330"/>
  <c r="BK325"/>
  <c r="J315"/>
  <c r="BK278"/>
  <c r="J225"/>
  <c r="J205"/>
  <c r="J196"/>
  <c r="BK194"/>
  <c r="J174"/>
  <c r="BK160"/>
  <c r="BK150"/>
  <c r="J147"/>
  <c r="J144"/>
  <c r="BK127"/>
  <c r="J354"/>
  <c r="BK348"/>
  <c r="J347"/>
  <c r="BK345"/>
  <c r="J325"/>
  <c r="J320"/>
  <c r="BK315"/>
  <c r="J302"/>
  <c r="BK288"/>
  <c r="J275"/>
  <c r="J256"/>
  <c r="BK229"/>
  <c r="J220"/>
  <c r="J160"/>
  <c r="BK352"/>
  <c r="J345"/>
  <c r="BK335"/>
  <c r="J328"/>
  <c r="BK320"/>
  <c r="BK310"/>
  <c r="J297"/>
  <c r="BK284"/>
  <c r="BK277"/>
  <c r="BK272"/>
  <c r="J181"/>
  <c r="BK162"/>
  <c r="BK144"/>
  <c i="4" r="BK381"/>
  <c r="J371"/>
  <c r="BK363"/>
  <c r="J344"/>
  <c r="J325"/>
  <c r="J317"/>
  <c r="J314"/>
  <c r="J309"/>
  <c r="BK301"/>
  <c r="J294"/>
  <c r="J284"/>
  <c r="J279"/>
  <c r="BK265"/>
  <c r="J248"/>
  <c r="BK214"/>
  <c r="BK156"/>
  <c r="J363"/>
  <c r="J356"/>
  <c r="J340"/>
  <c r="J318"/>
  <c r="BK307"/>
  <c r="BK302"/>
  <c r="BK287"/>
  <c r="J281"/>
  <c r="J275"/>
  <c r="J262"/>
  <c r="J239"/>
  <c r="BK224"/>
  <c r="J184"/>
  <c r="J144"/>
  <c r="BK375"/>
  <c r="BK355"/>
  <c r="J349"/>
  <c r="J341"/>
  <c r="J322"/>
  <c r="BK317"/>
  <c r="BK311"/>
  <c r="J295"/>
  <c r="J283"/>
  <c r="J272"/>
  <c r="J260"/>
  <c r="BK248"/>
  <c r="J214"/>
  <c r="BK148"/>
  <c r="BK142"/>
  <c r="BK376"/>
  <c r="J367"/>
  <c r="J354"/>
  <c r="BK349"/>
  <c r="BK344"/>
  <c r="J334"/>
  <c r="J320"/>
  <c r="J315"/>
  <c r="BK305"/>
  <c r="BK285"/>
  <c r="BK276"/>
  <c r="J266"/>
  <c r="J224"/>
  <c r="BK204"/>
  <c r="BK158"/>
  <c r="BK146"/>
  <c i="5" r="BK307"/>
  <c r="BK297"/>
  <c r="BK293"/>
  <c r="J286"/>
  <c r="J276"/>
  <c r="J260"/>
  <c r="BK251"/>
  <c r="J245"/>
  <c r="J229"/>
  <c r="BK198"/>
  <c r="J174"/>
  <c r="BK152"/>
  <c r="J136"/>
  <c r="BK309"/>
  <c r="J303"/>
  <c r="BK295"/>
  <c r="J280"/>
  <c r="J272"/>
  <c r="BK260"/>
  <c r="BK252"/>
  <c r="BK245"/>
  <c r="J241"/>
  <c r="BK232"/>
  <c r="BK222"/>
  <c r="J198"/>
  <c r="J140"/>
  <c r="J313"/>
  <c r="BK305"/>
  <c r="BK298"/>
  <c r="J289"/>
  <c r="BK277"/>
  <c r="BK268"/>
  <c r="J255"/>
  <c r="BK239"/>
  <c r="BK230"/>
  <c r="J208"/>
  <c r="J148"/>
  <c r="J304"/>
  <c r="J293"/>
  <c r="J288"/>
  <c r="BK280"/>
  <c r="BK258"/>
  <c r="J244"/>
  <c r="BK236"/>
  <c r="J231"/>
  <c r="BK183"/>
  <c r="BK140"/>
  <c i="6" r="J177"/>
  <c r="J173"/>
  <c r="BK167"/>
  <c r="J161"/>
  <c r="BK157"/>
  <c r="BK148"/>
  <c r="J140"/>
  <c r="J136"/>
  <c r="J129"/>
  <c r="J127"/>
  <c r="BK179"/>
  <c r="J172"/>
  <c r="BK156"/>
  <c r="J149"/>
  <c r="BK141"/>
  <c r="J131"/>
  <c r="J126"/>
  <c r="BK175"/>
  <c r="BK161"/>
  <c r="J157"/>
  <c r="J143"/>
  <c r="J130"/>
  <c r="BK126"/>
  <c r="J167"/>
  <c r="J147"/>
  <c r="J139"/>
  <c r="BK131"/>
  <c i="7" r="BK226"/>
  <c r="J217"/>
  <c r="BK213"/>
  <c r="BK209"/>
  <c r="J190"/>
  <c r="J158"/>
  <c r="J145"/>
  <c r="BK230"/>
  <c r="J224"/>
  <c r="J213"/>
  <c r="BK205"/>
  <c r="BK184"/>
  <c r="J157"/>
  <c r="BK145"/>
  <c r="J228"/>
  <c r="J219"/>
  <c r="J211"/>
  <c r="J207"/>
  <c r="BK179"/>
  <c r="BK149"/>
  <c r="BK128"/>
  <c r="J216"/>
  <c r="BK200"/>
  <c r="BK190"/>
  <c r="BK173"/>
  <c r="J139"/>
  <c i="8" r="BK214"/>
  <c r="BK190"/>
  <c r="BK178"/>
  <c r="J147"/>
  <c r="BK127"/>
  <c r="J219"/>
  <c r="J210"/>
  <c r="BK206"/>
  <c r="BK188"/>
  <c r="BK175"/>
  <c r="BK153"/>
  <c r="BK141"/>
  <c r="BK219"/>
  <c r="J209"/>
  <c r="J205"/>
  <c r="J194"/>
  <c r="J178"/>
  <c r="J154"/>
  <c r="BK138"/>
  <c r="BK212"/>
  <c r="J200"/>
  <c r="J193"/>
  <c r="J175"/>
  <c r="J153"/>
  <c i="9" r="J175"/>
  <c r="J162"/>
  <c r="BK150"/>
  <c r="J136"/>
  <c r="J169"/>
  <c r="BK158"/>
  <c r="J152"/>
  <c r="BK143"/>
  <c r="BK179"/>
  <c r="BK169"/>
  <c r="J160"/>
  <c r="J141"/>
  <c r="BK126"/>
  <c r="BK174"/>
  <c r="J166"/>
  <c r="J137"/>
  <c r="J126"/>
  <c i="2" l="1" r="P128"/>
  <c r="P253"/>
  <c r="P270"/>
  <c r="T310"/>
  <c i="3" r="BK126"/>
  <c r="J126"/>
  <c r="J98"/>
  <c r="BK228"/>
  <c r="J228"/>
  <c r="J99"/>
  <c r="R242"/>
  <c r="P269"/>
  <c i="4" r="T128"/>
  <c r="R212"/>
  <c r="P223"/>
  <c r="P255"/>
  <c r="BK383"/>
  <c r="BK382"/>
  <c r="J382"/>
  <c r="J105"/>
  <c i="5" r="R125"/>
  <c r="R197"/>
  <c r="R210"/>
  <c r="T228"/>
  <c i="6" r="R125"/>
  <c r="P138"/>
  <c r="R146"/>
  <c r="R162"/>
  <c r="BK170"/>
  <c r="J170"/>
  <c r="J103"/>
  <c i="7" r="T126"/>
  <c r="R181"/>
  <c r="R186"/>
  <c r="P198"/>
  <c r="BK225"/>
  <c r="J225"/>
  <c r="J103"/>
  <c i="8" r="T126"/>
  <c r="R179"/>
  <c r="P184"/>
  <c r="R192"/>
  <c r="R221"/>
  <c r="R220"/>
  <c i="9" r="BK125"/>
  <c r="R125"/>
  <c i="2" r="BK128"/>
  <c r="J128"/>
  <c r="J98"/>
  <c r="BK253"/>
  <c r="J253"/>
  <c r="J99"/>
  <c r="T270"/>
  <c r="P310"/>
  <c i="3" r="T126"/>
  <c r="T228"/>
  <c r="P242"/>
  <c r="R269"/>
  <c i="4" r="BK128"/>
  <c r="J128"/>
  <c r="J98"/>
  <c r="T212"/>
  <c r="R223"/>
  <c r="T255"/>
  <c r="P383"/>
  <c r="P382"/>
  <c i="5" r="P125"/>
  <c r="P197"/>
  <c r="P210"/>
  <c r="R228"/>
  <c i="6" r="T125"/>
  <c r="T138"/>
  <c r="P146"/>
  <c r="T162"/>
  <c r="R170"/>
  <c i="7" r="BK126"/>
  <c r="J126"/>
  <c r="J98"/>
  <c r="BK181"/>
  <c r="J181"/>
  <c r="J99"/>
  <c r="BK186"/>
  <c r="J186"/>
  <c r="J100"/>
  <c r="R198"/>
  <c r="T225"/>
  <c i="8" r="BK126"/>
  <c r="J126"/>
  <c r="J98"/>
  <c r="BK179"/>
  <c r="J179"/>
  <c r="J99"/>
  <c r="BK184"/>
  <c r="J184"/>
  <c r="J100"/>
  <c r="BK192"/>
  <c r="J192"/>
  <c r="J101"/>
  <c r="BK221"/>
  <c r="BK220"/>
  <c r="J220"/>
  <c r="J103"/>
  <c i="9" r="BK156"/>
  <c r="J156"/>
  <c r="J100"/>
  <c i="2" r="R128"/>
  <c r="T253"/>
  <c r="BK270"/>
  <c r="J270"/>
  <c r="J100"/>
  <c r="BK310"/>
  <c r="J310"/>
  <c r="J102"/>
  <c i="3" r="P126"/>
  <c r="P125"/>
  <c r="P124"/>
  <c i="1" r="AU96"/>
  <c i="3" r="P228"/>
  <c r="BK242"/>
  <c r="J242"/>
  <c r="J100"/>
  <c r="T269"/>
  <c i="4" r="R128"/>
  <c r="P212"/>
  <c r="T223"/>
  <c r="BK255"/>
  <c r="J255"/>
  <c r="J102"/>
  <c r="R383"/>
  <c r="R382"/>
  <c i="5" r="BK125"/>
  <c r="J125"/>
  <c r="J98"/>
  <c r="BK197"/>
  <c r="J197"/>
  <c r="J99"/>
  <c r="BK210"/>
  <c r="J210"/>
  <c r="J100"/>
  <c r="BK228"/>
  <c r="J228"/>
  <c r="J102"/>
  <c i="6" r="P125"/>
  <c r="R138"/>
  <c r="T146"/>
  <c r="BK162"/>
  <c r="J162"/>
  <c r="J101"/>
  <c r="T170"/>
  <c i="7" r="P126"/>
  <c r="T181"/>
  <c r="T186"/>
  <c r="T198"/>
  <c r="R225"/>
  <c i="8" r="R126"/>
  <c r="T179"/>
  <c r="T184"/>
  <c r="P192"/>
  <c r="P221"/>
  <c r="P220"/>
  <c i="9" r="R156"/>
  <c i="2" r="T128"/>
  <c r="T127"/>
  <c r="T126"/>
  <c r="R253"/>
  <c r="R270"/>
  <c r="R310"/>
  <c i="3" r="R126"/>
  <c r="R125"/>
  <c r="R124"/>
  <c r="R228"/>
  <c r="T242"/>
  <c r="BK269"/>
  <c r="J269"/>
  <c r="J102"/>
  <c i="4" r="P128"/>
  <c r="P127"/>
  <c r="P126"/>
  <c i="1" r="AU97"/>
  <c i="4" r="BK212"/>
  <c r="J212"/>
  <c r="J99"/>
  <c r="BK223"/>
  <c r="J223"/>
  <c r="J100"/>
  <c r="R255"/>
  <c r="T383"/>
  <c r="T382"/>
  <c i="5" r="T125"/>
  <c r="T124"/>
  <c r="T123"/>
  <c r="T197"/>
  <c r="T210"/>
  <c r="P228"/>
  <c i="6" r="BK125"/>
  <c r="BK138"/>
  <c r="J138"/>
  <c r="J99"/>
  <c r="BK146"/>
  <c r="J146"/>
  <c r="J100"/>
  <c r="P162"/>
  <c r="P170"/>
  <c i="7" r="R126"/>
  <c r="R125"/>
  <c r="R124"/>
  <c r="P181"/>
  <c r="P186"/>
  <c r="BK198"/>
  <c r="J198"/>
  <c r="J102"/>
  <c r="P225"/>
  <c i="8" r="P126"/>
  <c r="P125"/>
  <c r="P124"/>
  <c i="1" r="AU101"/>
  <c i="8" r="P179"/>
  <c r="R184"/>
  <c r="T192"/>
  <c r="T221"/>
  <c r="T220"/>
  <c i="9" r="P125"/>
  <c r="T125"/>
  <c r="P156"/>
  <c r="T156"/>
  <c r="BK173"/>
  <c r="J173"/>
  <c r="J103"/>
  <c r="P173"/>
  <c r="P172"/>
  <c r="R173"/>
  <c r="R172"/>
  <c r="T173"/>
  <c r="T172"/>
  <c i="2" r="BK291"/>
  <c r="J291"/>
  <c r="J101"/>
  <c r="BK463"/>
  <c r="J463"/>
  <c r="J106"/>
  <c i="3" r="BK357"/>
  <c r="J357"/>
  <c r="J103"/>
  <c r="BK360"/>
  <c r="J360"/>
  <c r="J104"/>
  <c i="4" r="BK377"/>
  <c r="J377"/>
  <c r="J103"/>
  <c r="BK380"/>
  <c r="J380"/>
  <c r="J104"/>
  <c i="2" r="BK457"/>
  <c r="J457"/>
  <c r="J103"/>
  <c r="BK460"/>
  <c r="J460"/>
  <c r="J104"/>
  <c i="3" r="BK258"/>
  <c r="J258"/>
  <c r="J101"/>
  <c i="4" r="BK247"/>
  <c r="J247"/>
  <c r="J101"/>
  <c i="7" r="BK194"/>
  <c r="J194"/>
  <c r="J101"/>
  <c i="8" r="BK218"/>
  <c r="J218"/>
  <c r="J102"/>
  <c i="5" r="BK221"/>
  <c r="J221"/>
  <c r="J101"/>
  <c r="BK314"/>
  <c r="J314"/>
  <c r="J103"/>
  <c i="6" r="BK168"/>
  <c r="J168"/>
  <c r="J102"/>
  <c i="7" r="BK229"/>
  <c r="J229"/>
  <c r="J104"/>
  <c i="9" r="BK153"/>
  <c r="J153"/>
  <c r="J99"/>
  <c r="BK170"/>
  <c r="J170"/>
  <c r="J101"/>
  <c i="8" r="J221"/>
  <c r="J104"/>
  <c i="9" r="F119"/>
  <c r="BE136"/>
  <c r="BE166"/>
  <c r="BE169"/>
  <c r="BE175"/>
  <c r="J92"/>
  <c r="BE132"/>
  <c r="BE141"/>
  <c r="BE158"/>
  <c r="BE177"/>
  <c r="E85"/>
  <c r="J117"/>
  <c r="BE126"/>
  <c r="BE128"/>
  <c r="BE137"/>
  <c r="BE150"/>
  <c r="BE152"/>
  <c r="BE160"/>
  <c r="BE164"/>
  <c r="BE167"/>
  <c r="BE171"/>
  <c r="BE174"/>
  <c r="F92"/>
  <c r="BE143"/>
  <c r="BE148"/>
  <c r="BE154"/>
  <c r="BE157"/>
  <c r="BE161"/>
  <c r="BE162"/>
  <c r="BE163"/>
  <c r="BE165"/>
  <c r="BE168"/>
  <c r="BE176"/>
  <c r="BE178"/>
  <c r="BE179"/>
  <c i="8" r="J89"/>
  <c r="F121"/>
  <c r="BE132"/>
  <c r="BE138"/>
  <c r="BE141"/>
  <c r="BE185"/>
  <c r="BE206"/>
  <c r="BE209"/>
  <c r="BE214"/>
  <c r="BE219"/>
  <c r="BE223"/>
  <c r="J92"/>
  <c r="BE144"/>
  <c r="BE158"/>
  <c r="BE160"/>
  <c r="BE172"/>
  <c r="BE182"/>
  <c r="BE188"/>
  <c r="BE195"/>
  <c r="BE201"/>
  <c r="BE202"/>
  <c r="BE203"/>
  <c r="BE204"/>
  <c r="BE212"/>
  <c r="BE216"/>
  <c r="F91"/>
  <c r="E114"/>
  <c r="BE127"/>
  <c r="BE135"/>
  <c r="BE154"/>
  <c r="BE178"/>
  <c r="BE180"/>
  <c r="BE190"/>
  <c r="BE200"/>
  <c r="BE147"/>
  <c r="BE149"/>
  <c r="BE153"/>
  <c r="BE166"/>
  <c r="BE168"/>
  <c r="BE175"/>
  <c r="BE177"/>
  <c r="BE193"/>
  <c r="BE194"/>
  <c r="BE196"/>
  <c r="BE205"/>
  <c r="BE207"/>
  <c r="BE208"/>
  <c r="BE210"/>
  <c r="BE211"/>
  <c r="BE222"/>
  <c i="7" r="F92"/>
  <c r="BE128"/>
  <c r="BE157"/>
  <c r="BE162"/>
  <c r="BE179"/>
  <c r="BE204"/>
  <c r="BE210"/>
  <c r="BE213"/>
  <c r="BE215"/>
  <c r="E85"/>
  <c r="J89"/>
  <c r="J92"/>
  <c r="F120"/>
  <c r="BE133"/>
  <c r="BE142"/>
  <c r="BE158"/>
  <c r="BE176"/>
  <c r="BE182"/>
  <c r="BE192"/>
  <c r="BE195"/>
  <c r="BE200"/>
  <c r="BE212"/>
  <c r="BE214"/>
  <c r="BE223"/>
  <c i="6" r="J125"/>
  <c r="J98"/>
  <c i="7" r="BE139"/>
  <c r="BE149"/>
  <c r="BE151"/>
  <c r="BE153"/>
  <c r="BE171"/>
  <c r="BE173"/>
  <c r="BE190"/>
  <c r="BE199"/>
  <c r="BE206"/>
  <c r="BE209"/>
  <c r="BE211"/>
  <c r="BE216"/>
  <c r="BE217"/>
  <c r="BE224"/>
  <c r="BE226"/>
  <c r="BE227"/>
  <c r="BE228"/>
  <c r="BE230"/>
  <c r="BE127"/>
  <c r="BE136"/>
  <c r="BE145"/>
  <c r="BE164"/>
  <c r="BE184"/>
  <c r="BE187"/>
  <c r="BE205"/>
  <c r="BE207"/>
  <c r="BE208"/>
  <c r="BE218"/>
  <c r="BE219"/>
  <c r="BE220"/>
  <c r="BE221"/>
  <c i="6" r="J89"/>
  <c r="J92"/>
  <c r="F120"/>
  <c r="BE126"/>
  <c r="BE131"/>
  <c r="BE132"/>
  <c r="BE141"/>
  <c r="BE149"/>
  <c r="BE155"/>
  <c r="BE156"/>
  <c r="BE157"/>
  <c r="BE158"/>
  <c r="BE159"/>
  <c r="BE164"/>
  <c r="BE169"/>
  <c r="BE171"/>
  <c r="BE177"/>
  <c r="BE179"/>
  <c r="BE180"/>
  <c r="F119"/>
  <c r="BE128"/>
  <c r="BE129"/>
  <c r="BE133"/>
  <c r="BE136"/>
  <c r="BE137"/>
  <c r="BE139"/>
  <c r="BE143"/>
  <c r="BE148"/>
  <c r="BE165"/>
  <c r="BE167"/>
  <c r="BE172"/>
  <c r="BE175"/>
  <c r="BE178"/>
  <c r="BE183"/>
  <c r="E85"/>
  <c r="BE127"/>
  <c r="BE134"/>
  <c r="BE140"/>
  <c r="BE144"/>
  <c r="BE147"/>
  <c r="BE160"/>
  <c r="BE161"/>
  <c r="BE163"/>
  <c r="BE174"/>
  <c r="BE130"/>
  <c r="BE135"/>
  <c r="BE142"/>
  <c r="BE145"/>
  <c r="BE154"/>
  <c r="BE173"/>
  <c r="BE176"/>
  <c r="BE181"/>
  <c r="BE182"/>
  <c i="5" r="E85"/>
  <c r="F92"/>
  <c r="J117"/>
  <c r="J120"/>
  <c r="BE136"/>
  <c r="BE142"/>
  <c r="BE148"/>
  <c r="BE152"/>
  <c r="BE161"/>
  <c r="BE165"/>
  <c r="BE198"/>
  <c r="BE208"/>
  <c r="BE217"/>
  <c r="BE219"/>
  <c r="BE222"/>
  <c r="BE229"/>
  <c r="BE231"/>
  <c r="BE238"/>
  <c r="BE241"/>
  <c r="BE245"/>
  <c r="BE246"/>
  <c r="BE249"/>
  <c r="BE251"/>
  <c r="BE253"/>
  <c r="BE260"/>
  <c r="BE275"/>
  <c r="BE276"/>
  <c r="BE277"/>
  <c r="BE279"/>
  <c r="BE286"/>
  <c r="BE287"/>
  <c r="BE297"/>
  <c r="BE298"/>
  <c r="BE304"/>
  <c r="BE307"/>
  <c r="BE311"/>
  <c i="4" r="J383"/>
  <c r="J106"/>
  <c i="5" r="BE126"/>
  <c r="BE140"/>
  <c r="BE167"/>
  <c r="BE174"/>
  <c r="BE176"/>
  <c r="BE183"/>
  <c r="BE191"/>
  <c r="BE203"/>
  <c r="BE232"/>
  <c r="BE242"/>
  <c r="BE244"/>
  <c r="BE248"/>
  <c r="BE255"/>
  <c r="BE258"/>
  <c r="BE259"/>
  <c r="BE261"/>
  <c r="BE272"/>
  <c r="BE285"/>
  <c r="BE289"/>
  <c r="BE293"/>
  <c r="BE294"/>
  <c r="BE295"/>
  <c r="BE303"/>
  <c r="BE309"/>
  <c r="F91"/>
  <c r="BE150"/>
  <c r="BE160"/>
  <c r="BE189"/>
  <c r="BE211"/>
  <c r="BE234"/>
  <c r="BE254"/>
  <c r="BE273"/>
  <c r="BE274"/>
  <c r="BE278"/>
  <c r="BE290"/>
  <c r="BE292"/>
  <c r="BE296"/>
  <c r="BE299"/>
  <c r="BE313"/>
  <c r="BE315"/>
  <c r="BE138"/>
  <c r="BE144"/>
  <c r="BE230"/>
  <c r="BE233"/>
  <c r="BE236"/>
  <c r="BE239"/>
  <c r="BE243"/>
  <c r="BE252"/>
  <c r="BE256"/>
  <c r="BE257"/>
  <c r="BE266"/>
  <c r="BE268"/>
  <c r="BE270"/>
  <c r="BE271"/>
  <c r="BE280"/>
  <c r="BE282"/>
  <c r="BE284"/>
  <c r="BE288"/>
  <c r="BE305"/>
  <c r="BE306"/>
  <c i="4" r="E85"/>
  <c r="F91"/>
  <c r="BE129"/>
  <c r="BE142"/>
  <c r="BE150"/>
  <c r="BE213"/>
  <c r="BE235"/>
  <c r="BE237"/>
  <c r="BE260"/>
  <c r="BE262"/>
  <c r="BE263"/>
  <c r="BE275"/>
  <c r="BE279"/>
  <c r="BE282"/>
  <c r="BE287"/>
  <c r="BE288"/>
  <c r="BE294"/>
  <c r="BE295"/>
  <c r="BE299"/>
  <c r="BE301"/>
  <c r="BE302"/>
  <c r="BE308"/>
  <c r="BE310"/>
  <c r="BE316"/>
  <c r="BE325"/>
  <c r="BE336"/>
  <c r="BE338"/>
  <c r="BE356"/>
  <c r="BE371"/>
  <c r="BE373"/>
  <c r="BE375"/>
  <c r="BE378"/>
  <c r="J120"/>
  <c r="J123"/>
  <c r="BE156"/>
  <c r="BE158"/>
  <c r="BE170"/>
  <c r="BE184"/>
  <c r="BE214"/>
  <c r="BE221"/>
  <c r="BE224"/>
  <c r="BE239"/>
  <c r="BE266"/>
  <c r="BE268"/>
  <c r="BE273"/>
  <c r="BE276"/>
  <c r="BE281"/>
  <c r="BE283"/>
  <c r="BE284"/>
  <c r="BE285"/>
  <c r="BE297"/>
  <c r="BE300"/>
  <c r="BE303"/>
  <c r="BE305"/>
  <c r="BE309"/>
  <c r="BE313"/>
  <c r="BE324"/>
  <c r="BE340"/>
  <c r="BE343"/>
  <c r="BE344"/>
  <c r="BE345"/>
  <c r="BE357"/>
  <c r="BE359"/>
  <c r="BE363"/>
  <c r="BE369"/>
  <c r="BE374"/>
  <c r="BE381"/>
  <c r="F92"/>
  <c r="BE148"/>
  <c r="BE154"/>
  <c r="BE169"/>
  <c r="BE174"/>
  <c r="BE233"/>
  <c r="BE248"/>
  <c r="BE258"/>
  <c r="BE259"/>
  <c r="BE265"/>
  <c r="BE272"/>
  <c r="BE278"/>
  <c r="BE280"/>
  <c r="BE293"/>
  <c r="BE306"/>
  <c r="BE307"/>
  <c r="BE311"/>
  <c r="BE312"/>
  <c r="BE314"/>
  <c r="BE315"/>
  <c r="BE317"/>
  <c r="BE320"/>
  <c r="BE321"/>
  <c r="BE323"/>
  <c r="BE330"/>
  <c r="BE341"/>
  <c r="BE352"/>
  <c r="BE353"/>
  <c r="BE355"/>
  <c r="BE367"/>
  <c r="BE144"/>
  <c r="BE146"/>
  <c r="BE176"/>
  <c r="BE186"/>
  <c r="BE195"/>
  <c r="BE204"/>
  <c r="BE206"/>
  <c r="BE243"/>
  <c r="BE256"/>
  <c r="BE261"/>
  <c r="BE270"/>
  <c r="BE271"/>
  <c r="BE286"/>
  <c r="BE304"/>
  <c r="BE318"/>
  <c r="BE319"/>
  <c r="BE322"/>
  <c r="BE334"/>
  <c r="BE342"/>
  <c r="BE347"/>
  <c r="BE349"/>
  <c r="BE350"/>
  <c r="BE354"/>
  <c r="BE372"/>
  <c r="BE376"/>
  <c r="BE384"/>
  <c r="BE386"/>
  <c i="3" r="E85"/>
  <c r="F92"/>
  <c r="J121"/>
  <c r="BE147"/>
  <c r="BE194"/>
  <c r="BE205"/>
  <c r="BE212"/>
  <c r="BE223"/>
  <c r="BE225"/>
  <c r="BE226"/>
  <c r="BE243"/>
  <c r="BE288"/>
  <c r="BE297"/>
  <c r="BE305"/>
  <c r="BE311"/>
  <c r="BE313"/>
  <c r="BE314"/>
  <c r="BE315"/>
  <c r="BE321"/>
  <c r="BE327"/>
  <c r="BE332"/>
  <c r="BE354"/>
  <c r="F120"/>
  <c r="BE127"/>
  <c r="BE150"/>
  <c r="BE164"/>
  <c r="BE174"/>
  <c r="BE175"/>
  <c r="BE196"/>
  <c r="BE220"/>
  <c r="BE222"/>
  <c r="BE240"/>
  <c r="BE250"/>
  <c r="BE278"/>
  <c r="BE299"/>
  <c r="BE301"/>
  <c r="BE304"/>
  <c r="BE318"/>
  <c r="BE322"/>
  <c r="BE326"/>
  <c r="BE330"/>
  <c r="BE333"/>
  <c r="BE336"/>
  <c r="BE337"/>
  <c r="BE352"/>
  <c r="J118"/>
  <c r="BE153"/>
  <c r="BE179"/>
  <c r="BE181"/>
  <c r="BE214"/>
  <c r="BE221"/>
  <c r="BE229"/>
  <c r="BE234"/>
  <c r="BE254"/>
  <c r="BE256"/>
  <c r="BE259"/>
  <c r="BE279"/>
  <c r="BE281"/>
  <c r="BE282"/>
  <c r="BE284"/>
  <c r="BE290"/>
  <c r="BE293"/>
  <c r="BE302"/>
  <c r="BE310"/>
  <c r="BE316"/>
  <c r="BE320"/>
  <c r="BE328"/>
  <c r="BE334"/>
  <c r="BE335"/>
  <c r="BE343"/>
  <c r="BE344"/>
  <c r="BE346"/>
  <c r="BE348"/>
  <c r="BE350"/>
  <c r="BE356"/>
  <c r="BE358"/>
  <c r="BE361"/>
  <c r="BE144"/>
  <c r="BE156"/>
  <c r="BE160"/>
  <c r="BE162"/>
  <c r="BE224"/>
  <c r="BE270"/>
  <c r="BE272"/>
  <c r="BE274"/>
  <c r="BE275"/>
  <c r="BE276"/>
  <c r="BE277"/>
  <c r="BE291"/>
  <c r="BE309"/>
  <c r="BE317"/>
  <c r="BE319"/>
  <c r="BE323"/>
  <c r="BE324"/>
  <c r="BE325"/>
  <c r="BE329"/>
  <c r="BE331"/>
  <c r="BE338"/>
  <c r="BE345"/>
  <c r="BE347"/>
  <c i="2" r="J89"/>
  <c r="J92"/>
  <c r="BE129"/>
  <c r="BE172"/>
  <c r="BE174"/>
  <c r="BE176"/>
  <c r="BE214"/>
  <c r="BE321"/>
  <c r="BE333"/>
  <c r="BE337"/>
  <c r="BE339"/>
  <c r="BE372"/>
  <c r="BE375"/>
  <c r="BE377"/>
  <c r="BE384"/>
  <c r="BE387"/>
  <c r="BE393"/>
  <c r="BE407"/>
  <c r="BE435"/>
  <c r="BE446"/>
  <c r="BE450"/>
  <c r="BE452"/>
  <c r="F91"/>
  <c r="F92"/>
  <c r="BE156"/>
  <c r="BE165"/>
  <c r="BE168"/>
  <c r="BE216"/>
  <c r="BE229"/>
  <c r="BE245"/>
  <c r="BE268"/>
  <c r="BE287"/>
  <c r="BE325"/>
  <c r="BE329"/>
  <c r="BE388"/>
  <c r="BE392"/>
  <c r="BE395"/>
  <c r="BE401"/>
  <c r="BE405"/>
  <c r="BE414"/>
  <c r="E116"/>
  <c r="BE162"/>
  <c r="BE198"/>
  <c r="BE202"/>
  <c r="BE204"/>
  <c r="BE247"/>
  <c r="BE271"/>
  <c r="BE292"/>
  <c r="BE317"/>
  <c r="BE318"/>
  <c r="BE320"/>
  <c r="BE343"/>
  <c r="BE359"/>
  <c r="BE363"/>
  <c r="BE369"/>
  <c r="BE373"/>
  <c r="BE376"/>
  <c r="BE381"/>
  <c r="BE382"/>
  <c r="BE383"/>
  <c r="BE389"/>
  <c r="BE390"/>
  <c r="BE391"/>
  <c r="BE394"/>
  <c r="BE396"/>
  <c r="BE397"/>
  <c r="BE399"/>
  <c r="BE402"/>
  <c r="BE403"/>
  <c r="BE412"/>
  <c r="BE456"/>
  <c r="BE464"/>
  <c r="BE159"/>
  <c r="BE197"/>
  <c r="BE254"/>
  <c r="BE262"/>
  <c r="BE289"/>
  <c r="BE311"/>
  <c r="BE313"/>
  <c r="BE319"/>
  <c r="BE353"/>
  <c r="BE357"/>
  <c r="BE365"/>
  <c r="BE371"/>
  <c r="BE378"/>
  <c r="BE379"/>
  <c r="BE385"/>
  <c r="BE398"/>
  <c r="BE400"/>
  <c r="BE406"/>
  <c r="BE430"/>
  <c r="BE458"/>
  <c r="BE461"/>
  <c r="J34"/>
  <c i="1" r="AW95"/>
  <c i="3" r="J34"/>
  <c i="1" r="AW96"/>
  <c i="3" r="F37"/>
  <c i="1" r="BD96"/>
  <c i="4" r="F34"/>
  <c i="1" r="BA97"/>
  <c i="5" r="J34"/>
  <c i="1" r="AW98"/>
  <c i="6" r="F36"/>
  <c i="1" r="BC99"/>
  <c i="6" r="F34"/>
  <c i="1" r="BA99"/>
  <c i="7" r="F35"/>
  <c i="1" r="BB100"/>
  <c i="8" r="F35"/>
  <c i="1" r="BB101"/>
  <c i="9" r="F34"/>
  <c i="1" r="BA102"/>
  <c i="9" r="F36"/>
  <c i="1" r="BC102"/>
  <c i="2" r="F35"/>
  <c i="1" r="BB95"/>
  <c i="3" r="F34"/>
  <c i="1" r="BA96"/>
  <c i="4" r="F35"/>
  <c i="1" r="BB97"/>
  <c i="4" r="F37"/>
  <c i="1" r="BD97"/>
  <c i="5" r="F36"/>
  <c i="1" r="BC98"/>
  <c i="7" r="F36"/>
  <c i="1" r="BC100"/>
  <c i="7" r="F37"/>
  <c i="1" r="BD100"/>
  <c i="8" r="F34"/>
  <c i="1" r="BA101"/>
  <c i="9" r="F35"/>
  <c i="1" r="BB102"/>
  <c i="9" r="F37"/>
  <c i="1" r="BD102"/>
  <c i="2" r="F34"/>
  <c i="1" r="BA95"/>
  <c i="3" r="F36"/>
  <c i="1" r="BC96"/>
  <c i="4" r="J34"/>
  <c i="1" r="AW97"/>
  <c i="5" r="F35"/>
  <c i="1" r="BB98"/>
  <c i="6" r="F35"/>
  <c i="1" r="BB99"/>
  <c i="6" r="J34"/>
  <c i="1" r="AW99"/>
  <c i="7" r="J34"/>
  <c i="1" r="AW100"/>
  <c i="8" r="F36"/>
  <c i="1" r="BC101"/>
  <c i="8" r="F37"/>
  <c i="1" r="BD101"/>
  <c i="2" r="F37"/>
  <c i="1" r="BD95"/>
  <c i="2" r="F36"/>
  <c i="1" r="BC95"/>
  <c i="3" r="F35"/>
  <c i="1" r="BB96"/>
  <c i="4" r="F36"/>
  <c i="1" r="BC97"/>
  <c i="5" r="F37"/>
  <c i="1" r="BD98"/>
  <c i="5" r="F34"/>
  <c i="1" r="BA98"/>
  <c i="6" r="F37"/>
  <c i="1" r="BD99"/>
  <c i="7" r="F34"/>
  <c i="1" r="BA100"/>
  <c i="8" r="J34"/>
  <c i="1" r="AW101"/>
  <c i="9" r="J34"/>
  <c i="1" r="AW102"/>
  <c i="9" l="1" r="T124"/>
  <c r="T123"/>
  <c i="6" r="P124"/>
  <c r="P123"/>
  <c i="1" r="AU99"/>
  <c i="2" r="R127"/>
  <c r="R126"/>
  <c i="9" r="BK124"/>
  <c r="J124"/>
  <c r="J97"/>
  <c i="7" r="P125"/>
  <c r="P124"/>
  <c i="1" r="AU100"/>
  <c i="6" r="T124"/>
  <c r="T123"/>
  <c r="R124"/>
  <c r="R123"/>
  <c i="4" r="R127"/>
  <c r="R126"/>
  <c i="5" r="P124"/>
  <c r="P123"/>
  <c i="1" r="AU98"/>
  <c i="3" r="T125"/>
  <c r="T124"/>
  <c i="8" r="T125"/>
  <c r="T124"/>
  <c i="9" r="P124"/>
  <c r="P123"/>
  <c i="1" r="AU102"/>
  <c i="6" r="BK124"/>
  <c r="J124"/>
  <c r="J97"/>
  <c i="8" r="R125"/>
  <c r="R124"/>
  <c i="9" r="R124"/>
  <c r="R123"/>
  <c i="7" r="T125"/>
  <c r="T124"/>
  <c i="5" r="R124"/>
  <c r="R123"/>
  <c i="4" r="T127"/>
  <c r="T126"/>
  <c i="2" r="P127"/>
  <c r="P126"/>
  <c i="1" r="AU95"/>
  <c i="2" r="BK462"/>
  <c r="J462"/>
  <c r="J105"/>
  <c i="3" r="BK125"/>
  <c r="J125"/>
  <c r="J97"/>
  <c i="5" r="BK124"/>
  <c r="J124"/>
  <c r="J97"/>
  <c i="8" r="BK125"/>
  <c r="J125"/>
  <c r="J97"/>
  <c i="9" r="J125"/>
  <c r="J98"/>
  <c i="7" r="BK125"/>
  <c r="J125"/>
  <c r="J97"/>
  <c i="2" r="BK127"/>
  <c r="J127"/>
  <c r="J97"/>
  <c i="4" r="BK127"/>
  <c r="J127"/>
  <c r="J97"/>
  <c i="9" r="BK172"/>
  <c r="J172"/>
  <c r="J102"/>
  <c i="3" r="J33"/>
  <c i="1" r="AV96"/>
  <c r="AT96"/>
  <c i="4" r="F33"/>
  <c i="1" r="AZ97"/>
  <c i="7" r="F33"/>
  <c i="1" r="AZ100"/>
  <c i="9" r="J33"/>
  <c i="1" r="AV102"/>
  <c r="AT102"/>
  <c r="BD94"/>
  <c r="W33"/>
  <c i="2" r="J33"/>
  <c i="1" r="AV95"/>
  <c r="AT95"/>
  <c i="5" r="J33"/>
  <c i="1" r="AV98"/>
  <c r="AT98"/>
  <c i="7" r="J33"/>
  <c i="1" r="AV100"/>
  <c r="AT100"/>
  <c i="9" r="F33"/>
  <c i="1" r="AZ102"/>
  <c r="BC94"/>
  <c r="AY94"/>
  <c i="2" r="F33"/>
  <c i="1" r="AZ95"/>
  <c i="5" r="F33"/>
  <c i="1" r="AZ98"/>
  <c i="6" r="F33"/>
  <c i="1" r="AZ99"/>
  <c i="8" r="F33"/>
  <c i="1" r="AZ101"/>
  <c r="BB94"/>
  <c r="W31"/>
  <c i="3" r="F33"/>
  <c i="1" r="AZ96"/>
  <c i="4" r="J33"/>
  <c i="1" r="AV97"/>
  <c r="AT97"/>
  <c i="6" r="J33"/>
  <c i="1" r="AV99"/>
  <c r="AT99"/>
  <c i="8" r="J33"/>
  <c i="1" r="AV101"/>
  <c r="AT101"/>
  <c r="BA94"/>
  <c r="W30"/>
  <c i="4" l="1" r="BK126"/>
  <c r="J126"/>
  <c r="J96"/>
  <c i="7" r="BK124"/>
  <c r="J124"/>
  <c r="J96"/>
  <c i="8" r="BK124"/>
  <c r="J124"/>
  <c r="J96"/>
  <c i="6" r="BK123"/>
  <c r="J123"/>
  <c r="J96"/>
  <c i="3" r="BK124"/>
  <c r="J124"/>
  <c i="2" r="BK126"/>
  <c r="J126"/>
  <c i="5" r="BK123"/>
  <c r="J123"/>
  <c r="J96"/>
  <c i="9" r="BK123"/>
  <c r="J123"/>
  <c i="1" r="AU94"/>
  <c i="9" r="J30"/>
  <c i="1" r="AG102"/>
  <c r="AW94"/>
  <c r="AK30"/>
  <c i="3" r="J30"/>
  <c i="1" r="AG96"/>
  <c r="W32"/>
  <c i="2" r="J30"/>
  <c i="1" r="AG95"/>
  <c r="AZ94"/>
  <c r="AV94"/>
  <c r="AK29"/>
  <c r="AX94"/>
  <c i="9" l="1" r="J39"/>
  <c i="3" r="J39"/>
  <c i="2" r="J39"/>
  <c r="J96"/>
  <c i="3" r="J96"/>
  <c i="9" r="J96"/>
  <c i="1" r="AN96"/>
  <c r="AN102"/>
  <c r="AN95"/>
  <c i="5" r="J30"/>
  <c i="1" r="AG98"/>
  <c r="AN98"/>
  <c i="6" r="J30"/>
  <c i="1" r="AG99"/>
  <c r="AN99"/>
  <c i="8" r="J30"/>
  <c i="1" r="AG101"/>
  <c r="AN101"/>
  <c r="AT94"/>
  <c i="7" r="J30"/>
  <c i="1" r="AG100"/>
  <c r="AN100"/>
  <c i="4" r="J30"/>
  <c i="1" r="AG97"/>
  <c r="AN97"/>
  <c r="W29"/>
  <c i="6" l="1" r="J39"/>
  <c i="8" r="J39"/>
  <c i="5" r="J39"/>
  <c i="4" r="J39"/>
  <c i="7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<sst xmlns="http://schemas.openxmlformats.org/spreadsheetml/2006/main">
  <si>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</si>
  <si>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</si>
  <si>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</si>
  <si>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</si>
  <si>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</si>
  <si>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{6a2cddd2-184b-4b87-92e8-be4e3396af96}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</si>
  <si>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</si>
  <si>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</si>
  <si>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</si>
  <si>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</si>
  <si>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</si>
  <si>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</si>
  <si>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</si>
  <si>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</si>
  <si>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2025/05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</si>
  <si>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</si>
  <si>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</si>
  <si>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-1.etapa stavby - REVITALIZACE AREÁLU TECHNICKÝCH SLUŽEB U CIHLÁŘE, HAVLÍČKŮV BROD</t>
  </si>
  <si>
    <t>KSO:</t>
  </si>
  <si>
    <t>CC-CZ:</t>
  </si>
  <si>
    <t>Místo:</t>
  </si>
  <si>
    <t xml:space="preserve"> </t>
  </si>
  <si>
    <t>Datum:</t>
  </si>
  <si>
    <t>11. 5. 2025</t>
  </si>
  <si>
    <t>Zadavatel:</t>
  </si>
  <si>
    <t>IČ:</t>
  </si>
  <si>
    <t>70188041</t>
  </si>
  <si>
    <t>Technické služby Havlíčkův Brod</t>
  </si>
  <si>
    <t>DIČ:</t>
  </si>
  <si>
    <t>Uchazeč:</t>
  </si>
  <si>
    <t>Vyplň údaj</t>
  </si>
  <si>
    <t>Projektant:</t>
  </si>
  <si>
    <t>71770526</t>
  </si>
  <si>
    <t>Marta Novotná</t>
  </si>
  <si>
    <t>True</t>
  </si>
  <si>
    <t>Zpracovatel:</t>
  </si>
  <si>
    <t>Poznámka:</t>
  </si>
  <si>
    <t>- Realizace jednotlivých částí stavby musí být předem projednána s Technickými službami HB a musí být přizpůsobena provozu Technických služeb HB._x000d_
- PŘED ZAHÁJENÍM STAVBY PŘED OBJEDNÁNÍM ŠACHTOVÝCH DEN MUSÍ BÝT PROVEDENY SONDY V MÍSTECH KŘÍŽENÍ PLÁNOVANÝCH VODOVODŮ A KANALIZACÍ SE STÁVAJÍCÍMI INŽ.SÍTĚMI, MUSÍ BÝT PROVEDENO UPŘESNĚNÍ VÝŠKOVÉHO A POLOHOVÉHO UMÍSTĚNÍ STÁV.INŽ.SÍTÍ. PŘED REALIZACÍ PŘED OBJEDNÁNÍM ŠACHTOVÝCH DEN MUSÍ BÝT PROVEDENO OVĚŘENÍ POLOHOVÉ UMÍSTĚNÍ STÁVAJÍCÍCH KANALIZACÍ V MÍSTECH NAPOJENÍ._x000d_
- PŘI REALIZACI MUSÍ BÝT ŘÁDNĚ KOORDINOVÁNY STAVBY VODOVODU, SPLAŠKOVÉ KANALIZACE, DEŠŤOVÉ KANALIZACE, PRODLOUŽENÍ VODOVODU SE STAVBAMI OSTATNÍCH INŽ. SÍTÍ, POZEMNÍCH OBJEKTŮ, SE STAVBOU KOMUNIKACÍ A ZPEVNĚNÝCH PLOCH A SE STAVBOU „I/38 HAVLÍČKŮV BROD, SV OBCHVAT“._x000d_
- Stavba musí být koordinována s vlastníky přípojek.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</si>
  <si>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</si>
  <si>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</si>
  <si>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</si>
  <si>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</si>
  <si>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</si>
  <si>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</si>
  <si>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</si>
  <si>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</si>
  <si>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</si>
  <si>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</si>
  <si>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</si>
  <si>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</si>
  <si>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</si>
  <si>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</si>
  <si>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</si>
  <si>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</si>
  <si>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</si>
  <si>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</si>
  <si>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</si>
  <si>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</si>
  <si>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</si>
  <si>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</si>
  <si>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</si>
  <si>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</si>
  <si>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</si>
  <si>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</si>
  <si>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</si>
  <si>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</si>
  <si>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</si>
  <si>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</si>
  <si>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</si>
  <si>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</si>
  <si>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</si>
  <si>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</si>
  <si>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</si>
  <si>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</si>
  <si>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</si>
  <si>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</si>
  <si>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</si>
  <si>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</si>
  <si>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</si>
  <si>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</si>
  <si>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</si>
  <si>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</si>
  <si>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</si>
  <si>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</si>
  <si>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SO301 DEŠŤOVÁ KANALIZACE -1.ETAPA</t>
  </si>
  <si>
    <t>STA</t>
  </si>
  <si>
    <t>1</t>
  </si>
  <si>
    <t>{0bb8e39f-6879-47a7-8622-a463c37efcb0}</t>
  </si>
  <si>
    <t>2</t>
  </si>
  <si>
    <t>02</t>
  </si>
  <si>
    <t>SO302 SPLAŠKOVÁ KANALIZACE -1.ETAPA</t>
  </si>
  <si>
    <t>{c605c4c2-4a7f-47b3-a50e-02d6467bf1ba}</t>
  </si>
  <si>
    <t>03</t>
  </si>
  <si>
    <t>SO303 VODOVOD -1.ETAPA</t>
  </si>
  <si>
    <t>{cad5bdfe-0b6c-4c8d-9a52-a40cb45c6b0c}</t>
  </si>
  <si>
    <t>04</t>
  </si>
  <si>
    <t>SO304 PRODLOUŽENÍ VODOVODU -1.ETAPA</t>
  </si>
  <si>
    <t>{70ea037a-7d05-49f0-9c04-84629012e0c7}</t>
  </si>
  <si>
    <t>05</t>
  </si>
  <si>
    <t>Opravy povrchů, VRN, ostatní náklady -1.etapa</t>
  </si>
  <si>
    <t>{2073e637-451d-4c7a-a397-a5ea53c0804e}</t>
  </si>
  <si>
    <t>06</t>
  </si>
  <si>
    <t>Přípojka kanalizační RD p.Košetický</t>
  </si>
  <si>
    <t>{150e563e-f12d-4dca-acb1-a3929052a3c5}</t>
  </si>
  <si>
    <t>07</t>
  </si>
  <si>
    <t>Přípojka kanalizační plánovaný RD p.Popek, p.Brabec</t>
  </si>
  <si>
    <t>{2178a6a8-36c3-40a0-b128-09deaeb385b2}</t>
  </si>
  <si>
    <t>08</t>
  </si>
  <si>
    <t>Přípojka vodovodní (část) plánovaný RD p.Popek, p.Brabec</t>
  </si>
  <si>
    <t>{7bc2df55-c205-4d6f-a043-0551802654c8}</t>
  </si>
  <si>
    <t>f01výkopy</t>
  </si>
  <si>
    <t>1421,073</t>
  </si>
  <si>
    <t>f05zásyp_zeminou</t>
  </si>
  <si>
    <t>193,326</t>
  </si>
  <si>
    <t>KRYCÍ LIST SOUPISU PRACÍ</t>
  </si>
  <si>
    <t>f02obsyp</t>
  </si>
  <si>
    <t>321,378</t>
  </si>
  <si>
    <t>f03lože</t>
  </si>
  <si>
    <t>53,042</t>
  </si>
  <si>
    <t>f04zásyp_štěrkodrtí</t>
  </si>
  <si>
    <t>674,924</t>
  </si>
  <si>
    <t>Objekt:</t>
  </si>
  <si>
    <t>01 - SO301 DEŠŤOVÁ KANALIZACE -1.ETAPA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</si>
  <si>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</si>
  <si>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</si>
  <si>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</si>
  <si>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</si>
  <si>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</si>
  <si>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</si>
  <si>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</si>
  <si>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</si>
  <si>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</si>
  <si>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</si>
  <si>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</si>
  <si>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</si>
  <si>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</si>
  <si>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PSV - Práce a dodávky PSV</t>
  </si>
  <si>
    <t xml:space="preserve">    764 - Konstrukce klempířské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</si>
  <si>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</si>
  <si>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</si>
  <si>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</si>
  <si>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</si>
  <si>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</si>
  <si>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</si>
  <si>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</si>
  <si>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</si>
  <si>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</si>
  <si>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</si>
  <si>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</si>
  <si>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</si>
  <si>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</si>
  <si>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</si>
  <si>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</si>
  <si>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</si>
  <si>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</si>
  <si>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</si>
  <si>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132254206</t>
  </si>
  <si>
    <t>Hloubení zapažených rýh š do 2000 mm v hornině třídy těžitelnosti I skupiny 3 objem do 5000 m3</t>
  </si>
  <si>
    <t>m3</t>
  </si>
  <si>
    <t>CS ÚRS 2025 01</t>
  </si>
  <si>
    <t>4</t>
  </si>
  <si>
    <t>-1940920203</t>
  </si>
  <si>
    <t>VV</t>
  </si>
  <si>
    <t>"stoka C z myčky DN250 v zatravnění" 6,7*1,0*2,85</t>
  </si>
  <si>
    <t>"stoka C z myčky DN250 v komunikaci" 46,1*1,0*(3,4-0,1)</t>
  </si>
  <si>
    <t>"rozšíření na šachty" 2*(2*1*2,3 )+2*(2*1*(3,4-0,1))</t>
  </si>
  <si>
    <t>"stoka D dn315 v komunikaci" 87,4*1,0*(2,66-0,1)</t>
  </si>
  <si>
    <t>"stoka D dn400 v komunikaci" 35,8*1,0*(3,19-0,1)</t>
  </si>
  <si>
    <t>"stoka D dn500 v zatravnění" 14,5*1,3*2,05</t>
  </si>
  <si>
    <t>"stoka D dn500 v komunikaci" 44,6*1,3*(2,6-0,1)</t>
  </si>
  <si>
    <t>"rozšíření na šachty" 12*(2*1*2,6 )</t>
  </si>
  <si>
    <t>"stoka E dn315 v komunikaci" 3,2 *1,1*(2,45-0,1)</t>
  </si>
  <si>
    <t>"stoka F dn315 v komunikaci" 21,4 *1,1*(2,6-0,1)</t>
  </si>
  <si>
    <t>"rozšíření na šachty" 1*(2*1*(2,16-0,1 ))</t>
  </si>
  <si>
    <t>"stoka G dn315 v komunikaci" 6,2*1,1*(3,1-0,1)</t>
  </si>
  <si>
    <t>"stoka H dn315 v komunikaci" 6,0*1,1*(3,31-0,1)</t>
  </si>
  <si>
    <t>"stoka CH dn315 v zatravnění" 13,6*1,1*2,5</t>
  </si>
  <si>
    <t xml:space="preserve">"stoka CH dn315 v komunikaci" 8,5*1,1*(2,53-0,1) </t>
  </si>
  <si>
    <t>"rozšíření na šachty" 1*(2*1*3,01 )</t>
  </si>
  <si>
    <t>"stoka I dn315 v zatravnění" 26,0*1,0*2,27</t>
  </si>
  <si>
    <t>"stoka I dn315 v komunikaci" 52,0*1,0*(2,75-0,1)</t>
  </si>
  <si>
    <t>"rozšíření na šachty" 3*(2*1*(2,75-0,1))</t>
  </si>
  <si>
    <t>"připojovací potrubí od dešťových svodů BP 160x5,3, BP 200x6,5 v komunikaci" 34,9*1,0*(2,1-0,1)</t>
  </si>
  <si>
    <t>"připojovací potrubí od ul.vpustí BP 200x6,5 v zatravnění" 35,6*1,0*2,0</t>
  </si>
  <si>
    <t>"připojovací potrubí od ul.vpustí BP 200x6,5 v komunikaci" 52,8*1,0*(2,0-0,1)</t>
  </si>
  <si>
    <t>"přepojení stáv. dešťové kanalizace z adm.budovy dn160 v zatravnění" 8,5*1,0*1,0</t>
  </si>
  <si>
    <t>"přepojení stáv.kanalizace BETON300 do DŠ1 - předpoklad (není známé přesné umístění) v zatravnění" 3,0*1,0*1,84</t>
  </si>
  <si>
    <t>Mezisoučet</t>
  </si>
  <si>
    <t>3</t>
  </si>
  <si>
    <t>"předpoklad strojně v hor.tř.3 10 %" f01výkopy*0,1</t>
  </si>
  <si>
    <t>132312221</t>
  </si>
  <si>
    <t>Hloubení zapažených rýh šířky do 2000 mm v soudržných horninách třídy těžitelnosti II skupiny 4 ručně</t>
  </si>
  <si>
    <t>662239015</t>
  </si>
  <si>
    <t>"předpoklad ručně v hor.tř.4 10 %</t>
  </si>
  <si>
    <t>f01výkopy*0,1</t>
  </si>
  <si>
    <t>132354206</t>
  </si>
  <si>
    <t>Hloubení zapažených rýh š do 2000 mm v hornině třídy těžitelnosti II skupiny 4 objem do 5000 m3</t>
  </si>
  <si>
    <t>-634706713</t>
  </si>
  <si>
    <t>"předpoklad strojně v hor.tř.4 35 %</t>
  </si>
  <si>
    <t>f01výkopy*0,35</t>
  </si>
  <si>
    <t>132454206</t>
  </si>
  <si>
    <t>Hloubení zapažených rýh š do 2000 mm v hornině třídy těžitelnosti II skupiny 5 objem do 5000 m3</t>
  </si>
  <si>
    <t>-899224847</t>
  </si>
  <si>
    <t>"předpoklad strojně v hor.tř.5 35 %</t>
  </si>
  <si>
    <t>5</t>
  </si>
  <si>
    <t>132554206</t>
  </si>
  <si>
    <t>Hloubení zapažených rýh š do 2000 mm v hornině třídy těžitelnosti III skupiny 6 objem do 5000 m3</t>
  </si>
  <si>
    <t>-1100587944</t>
  </si>
  <si>
    <t>"předpoklad strojně v hor.tř.6 10%"</t>
  </si>
  <si>
    <t>6</t>
  </si>
  <si>
    <t>139001101</t>
  </si>
  <si>
    <t>Příplatek za ztížení vykopávky v blízkosti podzemního vedení</t>
  </si>
  <si>
    <t>157754885</t>
  </si>
  <si>
    <t>"potrubí" 35*1,0*2,5</t>
  </si>
  <si>
    <t>"kabely"33*1,0*1,0</t>
  </si>
  <si>
    <t>Součet</t>
  </si>
  <si>
    <t>7</t>
  </si>
  <si>
    <t>119001401</t>
  </si>
  <si>
    <t>Dočasné zajištění potrubí ocelového nebo litinového DN do 200 mm</t>
  </si>
  <si>
    <t>m</t>
  </si>
  <si>
    <t>-1839494458</t>
  </si>
  <si>
    <t>35*1,0</t>
  </si>
  <si>
    <t>8</t>
  </si>
  <si>
    <t>119001421</t>
  </si>
  <si>
    <t>Dočasné zajištění kabelů a kabelových tratí ze 3 volně ložených kabelů</t>
  </si>
  <si>
    <t>464183351</t>
  </si>
  <si>
    <t>33*1,0</t>
  </si>
  <si>
    <t>9</t>
  </si>
  <si>
    <t>151101102</t>
  </si>
  <si>
    <t>Zřízení příložného pažení a rozepření stěn rýh hl přes 2 do 4 m</t>
  </si>
  <si>
    <t>m2</t>
  </si>
  <si>
    <t>-562466580</t>
  </si>
  <si>
    <t>"stoka C z myčky DN250 v zatravnění" 6,7*2,85*2</t>
  </si>
  <si>
    <t>"stoka C z myčky DN250 v komunikaci" 46,1*(3,4-0,1)*2</t>
  </si>
  <si>
    <t>"stoka D dn315 v komunikaci" 87,4*(2,66-0,1)*2</t>
  </si>
  <si>
    <t>"stoka D dn400 v komunikaci" 35,8*(3,19-0,1)*2</t>
  </si>
  <si>
    <t>"stoka D dn500 v zatravnění" 14,5*2,05*2</t>
  </si>
  <si>
    <t>"stoka D dn500 v komunikaci" 44,6*(2,6-0,1)*2</t>
  </si>
  <si>
    <t>"stoka E dn315 v komunikaci" 3,2 *(2,45-0,1)*2</t>
  </si>
  <si>
    <t>"stoka F dn315 v komunikaci" 21,4 *(2,6-0,1)*2</t>
  </si>
  <si>
    <t>"stoka G dn315 v komunikaci" 6,2*(3,1-0,1)*2</t>
  </si>
  <si>
    <t>"stoka H dn315 v komunikaci" 6,0*(3,31-0,1)*2</t>
  </si>
  <si>
    <t>"stoka CH dn315 v zatravnění" 13,6*2,5*2</t>
  </si>
  <si>
    <t>"stoka CH dn315 v komunikaci" 8,5*(2,53-0,1)*2</t>
  </si>
  <si>
    <t>"stoka I dn315 v zatravnění" 26,0*2,27*2</t>
  </si>
  <si>
    <t>"stoka I dn315 v komunikaci" 52,0*(2,75-0,1)*2</t>
  </si>
  <si>
    <t>"připojovací potrubí od dešťových svodů BP 160x5,3, BP 200x6,5 v komunikaci" 34,9*(2,1-0,1)*2</t>
  </si>
  <si>
    <t>"připojovací potrubí od ul.vpustí BP 200x6,5 v zatravnění" 35,6*2,0*2</t>
  </si>
  <si>
    <t>"připojovací potrubí od ul.vpustí BP 200x6,5 v komunikaci" 52,8*(2,0-0,1)*2</t>
  </si>
  <si>
    <t>"přepojení stáv. dešťové kanalizace z adm.budovy dn160 v zatravnění" 8,5*1,0*2</t>
  </si>
  <si>
    <t>"přepojení stáv.kanalizace BETON300 do DŠ1 - předpoklad (není známé přesné umístění) v zatravnění" 3,0*1,84*2</t>
  </si>
  <si>
    <t>10</t>
  </si>
  <si>
    <t>151101112</t>
  </si>
  <si>
    <t>Odstranění příložného pažení a rozepření stěn rýh hl přes 2 do 4 m</t>
  </si>
  <si>
    <t>604272084</t>
  </si>
  <si>
    <t>11</t>
  </si>
  <si>
    <t>162751137.R</t>
  </si>
  <si>
    <t>Vodorovné přemístění výkopku/sypaniny z horniny třídy těžitelnosti II skupiny 4 a 5 - SKLÁDKA DLE VOLBY ZHOTOVITELE</t>
  </si>
  <si>
    <t>-1818507925</t>
  </si>
  <si>
    <t>-f05zásyp_zeminou</t>
  </si>
  <si>
    <t>171201231</t>
  </si>
  <si>
    <t>Poplatek za uložení zeminy a kamení na recyklační skládce (skládkovné) kód odpadu 17 05 04</t>
  </si>
  <si>
    <t>t</t>
  </si>
  <si>
    <t>-1884647908</t>
  </si>
  <si>
    <t>1227,747*1,8 'Přepočtené koeficientem množství</t>
  </si>
  <si>
    <t>13</t>
  </si>
  <si>
    <t>174151101</t>
  </si>
  <si>
    <t>Zásyp jam, šachet rýh nebo kolem objektů štěrkodrtí se zhutněním</t>
  </si>
  <si>
    <t>-2137253006</t>
  </si>
  <si>
    <t>-f02obsyp</t>
  </si>
  <si>
    <t>-f03lože</t>
  </si>
  <si>
    <t>-"odpočet ŠD komunikace - podkladní vrstva pod asf"(444,81*0,25)</t>
  </si>
  <si>
    <t>-"odpočet šachet" (21*2,0)</t>
  </si>
  <si>
    <t>-"odpočet podkladní desky šachty" 21*(2*2*0,15)</t>
  </si>
  <si>
    <t>-"odpočet podklad ŠD - šachty" 21*(2*2*0,15)</t>
  </si>
  <si>
    <t>14</t>
  </si>
  <si>
    <t>M</t>
  </si>
  <si>
    <t>58344197</t>
  </si>
  <si>
    <t>štěrkodrť frakce 0/63</t>
  </si>
  <si>
    <t>1332335024</t>
  </si>
  <si>
    <t>674,924*1,8 'Přepočtené koeficientem množství</t>
  </si>
  <si>
    <t>15</t>
  </si>
  <si>
    <t>174151101_R</t>
  </si>
  <si>
    <t xml:space="preserve">Zásyp jam, šachet rýh nebo kolem objektů zeminou se zhutněním </t>
  </si>
  <si>
    <t>1992738801</t>
  </si>
  <si>
    <t>"stoka C z myčky DN250 v zatravnění" 6,7*1,0*(2,85-0,1-0,25-0,3)</t>
  </si>
  <si>
    <t>"rozšíření na šachty" 2*(2*1*2,3 )</t>
  </si>
  <si>
    <t>"stoka D dn500 v zatravnění" 14,5*1,3*(2,05-0,1-0,5-0,3)</t>
  </si>
  <si>
    <t>"rozšíření na šachty" 2*(2*1*2,05 )</t>
  </si>
  <si>
    <t>"stoka CH dn315 v zatravnění" 13,6*1,1*(2,5-0,1-0,3-0,3)</t>
  </si>
  <si>
    <t>"stoka I dn315 v zatravnění" 26,0*1,0*(2,27-0,1-0,3-0,3)</t>
  </si>
  <si>
    <t>"rozšíření na šachty" 2*(2*1*2,27)</t>
  </si>
  <si>
    <t>"připojovací potrubí od ul.vpustí BP 200x6,5 v zatravnění" 35,6*1,0*(2,0-0,1-0,2-0,3)</t>
  </si>
  <si>
    <t>"přepojení stáv. dešťové kanalizace z adm.budovy dn160 v zatravnění" 8,5*1,0*(1,0-0,1-0,2-0,3)</t>
  </si>
  <si>
    <t>"přepojení stáv.kanalizace BETON300 do DŠ1 - předpoklad (není známé přesné umístění) v zatravnění" 3,0*1,0*(1,84-0,1-0,3-0,3)</t>
  </si>
  <si>
    <t>16</t>
  </si>
  <si>
    <t>175151101</t>
  </si>
  <si>
    <t>Obsypání potrubí strojně sypaninou bez prohození, uloženou do 3 m</t>
  </si>
  <si>
    <t>-1232935387</t>
  </si>
  <si>
    <t xml:space="preserve">"stoka C z myčky DN250" 52,8*1,0*(0,25+0,3) </t>
  </si>
  <si>
    <t>"stoka D dn315" 87,4*1,0*(0,3+0,3)</t>
  </si>
  <si>
    <t>"stoka D dn400" 35,8*1,0*(0,4+0,3)</t>
  </si>
  <si>
    <t>"stoka D dn500" 59,1*1,3*(0,5+0,3)</t>
  </si>
  <si>
    <t>"stoka E dn315" 3,2 *1,1*(0,3+0,3)</t>
  </si>
  <si>
    <t>"stoka F dn315" 21,4 *1,1*(0,3+0,3)</t>
  </si>
  <si>
    <t>"stoka G dn315" 6,2*1,1*(0,3+0,3)</t>
  </si>
  <si>
    <t>"stoka H dn315" 6,0*1,1*(0,3+0,3)</t>
  </si>
  <si>
    <t>"stoka CH dn315" 22,1*1,1*(0,3+0,3)</t>
  </si>
  <si>
    <t>"stoka I dn315" 78,0*1,0*(0,3+0,3)</t>
  </si>
  <si>
    <t>"připojovací potrubí od dešťových svodů BP 160x5,3, BP 200x6,5" 34,9*1,0*(0,2+0,3)</t>
  </si>
  <si>
    <t>"připojovací potrubí od ul.vpustí BP 200x6,5" 88,4*1,0*(0,2+0,3)</t>
  </si>
  <si>
    <t>"přepojení stáv. dešťové kanalizace z adm.budovy dn160" 8,5*1,0*(0,2+0,3)</t>
  </si>
  <si>
    <t>"přepojení stáv.kanalizace BETON300 do DŠ1 - předpoklad (není známé přesné umístění)" 3,0*1,0*(0,3+0,3)</t>
  </si>
  <si>
    <t>17</t>
  </si>
  <si>
    <t>58341341</t>
  </si>
  <si>
    <t>kamenivo drcené drobné frakce 0/4</t>
  </si>
  <si>
    <t>1993183289</t>
  </si>
  <si>
    <t>321,378*2 'Přepočtené koeficientem množství</t>
  </si>
  <si>
    <t>18</t>
  </si>
  <si>
    <t>162251102</t>
  </si>
  <si>
    <t>Vodorovné přemístění přes 20 do 50 m výkopku/sypaniny z horniny třídy těžitelnosti I skupiny 1 až 3</t>
  </si>
  <si>
    <t>256420398</t>
  </si>
  <si>
    <t>"přesun hmot, sypaniny po staveništi</t>
  </si>
  <si>
    <t>Zakládání</t>
  </si>
  <si>
    <t>19</t>
  </si>
  <si>
    <t>212752101</t>
  </si>
  <si>
    <t>Trativod z drenážních trubek korugovaných PE-HD SN 4 perforace 360° včetně lože otevřený výkop DN 100 pro liniové stavby</t>
  </si>
  <si>
    <t>1726953435</t>
  </si>
  <si>
    <t>"v místech, kde dešťová kanalizace nevede v souběhu se splaškovou kanalizací"</t>
  </si>
  <si>
    <t>"stoka C" 23,8</t>
  </si>
  <si>
    <t>"stoka D" 73,9</t>
  </si>
  <si>
    <t>"stoka G" 6,2</t>
  </si>
  <si>
    <t>"stoka H" 6,20</t>
  </si>
  <si>
    <t>"stoka CH" 22,1</t>
  </si>
  <si>
    <t>20</t>
  </si>
  <si>
    <t>213141111</t>
  </si>
  <si>
    <t>Zřízení vrstvy z geotextilie v rovině nebo ve sklonu do 1:5 š do 3 m</t>
  </si>
  <si>
    <t>-101660119</t>
  </si>
  <si>
    <t xml:space="preserve">"stoka CH dn315 v zatravnění" 8,0*1,1 </t>
  </si>
  <si>
    <t>"stoka I dn315 v zatravnění" 26,0*1,0</t>
  </si>
  <si>
    <t>"rozšíření na šachty" 3*(2*1)</t>
  </si>
  <si>
    <t>"připojovací potrubí od ul.vpustí BP 200x6,5 v zatravnění" (4+2,4+4,6+8,7+7,8+3,5)*1,0</t>
  </si>
  <si>
    <t>69311270</t>
  </si>
  <si>
    <t>geotextilie netkaná separační, ochranná, filtrační, drenážní PES 400g/m2</t>
  </si>
  <si>
    <t>-1328484136</t>
  </si>
  <si>
    <t>71,8*1,1845 'Přepočtené koeficientem množství</t>
  </si>
  <si>
    <t>Vodorovné konstrukce</t>
  </si>
  <si>
    <t>22</t>
  </si>
  <si>
    <t>451572111</t>
  </si>
  <si>
    <t>Lože pod potrubí otevřený výkop z kameniva drobného těženého</t>
  </si>
  <si>
    <t>867065594</t>
  </si>
  <si>
    <t xml:space="preserve">"stoka C z myčky DN250" 52,8*1,0*0,1 </t>
  </si>
  <si>
    <t xml:space="preserve">"stoka D dn315" 87,4*1,0*0,1 </t>
  </si>
  <si>
    <t>"stoka D dn400" 35,8*1,0*0,1</t>
  </si>
  <si>
    <t xml:space="preserve">"stoka D dn500" 59,1*1,3*0,1 </t>
  </si>
  <si>
    <t>"stoka E dn315" 3,2 *1,1*0,1</t>
  </si>
  <si>
    <t>"stoka F dn315" 21,4 *1,1*0,1</t>
  </si>
  <si>
    <t>"stoka G dn315" 6,2*1,1*0,1</t>
  </si>
  <si>
    <t>"stoka H dn315" 6,0*1,1*0,1</t>
  </si>
  <si>
    <t xml:space="preserve">"stoka CH dn315" 22,1*1,1*0,1 </t>
  </si>
  <si>
    <t>"stoka I dn315" 78,0*1,0*0,1</t>
  </si>
  <si>
    <t>"připojovací potrubí od dešťových svodů BP 160x5,3, BP 200x6,5" 34,9*1,0*0,1</t>
  </si>
  <si>
    <t>"připojovací potrubí od ul.vpustí BP 200x6,5" 88,4*1,0*0,1</t>
  </si>
  <si>
    <t>"přepojení stáv. dešťové kanalizace z adm.budovy dn160" 8,5*1,0*0,1</t>
  </si>
  <si>
    <t>"přepojení stáv.kanalizace BETON300 do DŠ1 - předpoklad (není známé přesné umístění)" 3,0*1,0*0,1</t>
  </si>
  <si>
    <t>23</t>
  </si>
  <si>
    <t>452311141</t>
  </si>
  <si>
    <t>Podkladní desky z betonu prostého tř. C 16/20 otevřený výkop</t>
  </si>
  <si>
    <t>-748102126</t>
  </si>
  <si>
    <t>"bet.deska pod šachtu" 21*(2*2*0,15)</t>
  </si>
  <si>
    <t>24</t>
  </si>
  <si>
    <t>564851011</t>
  </si>
  <si>
    <t>Podklad ze štěrkodrtě ŠD plochy do 100 m2 tl 150 mm</t>
  </si>
  <si>
    <t>1184720051</t>
  </si>
  <si>
    <t>"podklad pod desku - šachta" 21*(2*2)</t>
  </si>
  <si>
    <t>Komunikace pozemní</t>
  </si>
  <si>
    <t>25</t>
  </si>
  <si>
    <t>564871011</t>
  </si>
  <si>
    <t>Podklad ze štěrkodrtě ŠD plochy do 100 m2 tl 250 mm</t>
  </si>
  <si>
    <t>-1950801373</t>
  </si>
  <si>
    <t>"stoka C z myčky DN250 v komunikaci" 46,1*1,0</t>
  </si>
  <si>
    <t>"rozšíření na šachty" 2*(2*1)</t>
  </si>
  <si>
    <t>"stoka D dn315 v komunikaci" 87,4*1,0</t>
  </si>
  <si>
    <t>"stoka D dn400 v komunikaci" 35,8*1,0</t>
  </si>
  <si>
    <t>"stoka D dn500 v komunikaci" 44,6*1,3</t>
  </si>
  <si>
    <t>"rozšíření na šachty" 10*(2*1)</t>
  </si>
  <si>
    <t>"stoka E dn315 v komunikaci" 3,2 *1,1</t>
  </si>
  <si>
    <t>"stoka F dn315 v komunikaci" 21,4 *1,1</t>
  </si>
  <si>
    <t>"rozšíření na šachty" 1*(2*1)</t>
  </si>
  <si>
    <t>"stoka G dn315 v komunikaci" 6,2*1,1</t>
  </si>
  <si>
    <t>"stoka H dn315 v komunikaci" 6,0*1,1</t>
  </si>
  <si>
    <t>"stoka CH dn315 v komunikaci" 8,5*1,1</t>
  </si>
  <si>
    <t>"stoka I dn315 v komunikaci" 52,0*1,0</t>
  </si>
  <si>
    <t>"připojovací potrubí od dešťových svodů BP 160x5,3, BP 200x6,5 v komunikaci" 34,9*1,0</t>
  </si>
  <si>
    <t>"připojovací potrubí od ul.vpustí BP 200x6,5 v komunikaci" 52,8*1,0</t>
  </si>
  <si>
    <t>Trubní vedení</t>
  </si>
  <si>
    <t>26</t>
  </si>
  <si>
    <t>452112112</t>
  </si>
  <si>
    <t>Osazení betonových prstenců nebo rámů v do 100 mm pod poklopy a mříže</t>
  </si>
  <si>
    <t>kus</t>
  </si>
  <si>
    <t>-602719560</t>
  </si>
  <si>
    <t>24+5+8+11+7</t>
  </si>
  <si>
    <t>27</t>
  </si>
  <si>
    <t>59224184</t>
  </si>
  <si>
    <t>prstenec šachtový vyrovnávací betonový 625x120x40mm</t>
  </si>
  <si>
    <t>871004837</t>
  </si>
  <si>
    <t>"rezerva pro každou šachtu 1 prstenec 40mm"21</t>
  </si>
  <si>
    <t>28</t>
  </si>
  <si>
    <t>59224185</t>
  </si>
  <si>
    <t>prstenec šachtový vyrovnávací betonový 625x120x60mm</t>
  </si>
  <si>
    <t>-1982474541</t>
  </si>
  <si>
    <t>29</t>
  </si>
  <si>
    <t>59224176</t>
  </si>
  <si>
    <t>prstenec šachtový vyrovnávací betonový 625x120x80mm</t>
  </si>
  <si>
    <t>1941966452</t>
  </si>
  <si>
    <t>30</t>
  </si>
  <si>
    <t>59224187</t>
  </si>
  <si>
    <t>prstenec šachtový vyrovnávací betonový 625x120x100mm</t>
  </si>
  <si>
    <t>1539813755</t>
  </si>
  <si>
    <t>31</t>
  </si>
  <si>
    <t>59224188</t>
  </si>
  <si>
    <t>prstenec šachtový vyrovnávací betonový 625x120x120mm</t>
  </si>
  <si>
    <t>464530312</t>
  </si>
  <si>
    <t>32</t>
  </si>
  <si>
    <t>871313123</t>
  </si>
  <si>
    <t>Montáž kanalizačního potrubí hladkého plnostěnného SN 12 z PVC-U DN 160</t>
  </si>
  <si>
    <t>635027130</t>
  </si>
  <si>
    <t>"připojovací potrubí od dešťových svodů BP 160x5,3" 11,5</t>
  </si>
  <si>
    <t>"přepojení stáv. dešťové kanalizace z adm.budovy dn160" 8,5</t>
  </si>
  <si>
    <t>33</t>
  </si>
  <si>
    <t>ELM.160126SM</t>
  </si>
  <si>
    <t>Trubka kanalizační ULTRA SOLID BP SN12 DN/OD 160x6000 mm PVC-U</t>
  </si>
  <si>
    <t>1520881057</t>
  </si>
  <si>
    <t>20/6*1,015</t>
  </si>
  <si>
    <t>34</t>
  </si>
  <si>
    <t>871353123</t>
  </si>
  <si>
    <t>Montáž kanalizačního potrubí hladkého plnostěnného SN 12 z PVC-U DN 200</t>
  </si>
  <si>
    <t>1899229078</t>
  </si>
  <si>
    <t>"připojovací potrubí od dešťových svodů BP 200x6,5" 23,4</t>
  </si>
  <si>
    <t>"připojovací potrubí od ul.vpustí BP 200x6,5" 88,4</t>
  </si>
  <si>
    <t>35</t>
  </si>
  <si>
    <t>ELM.200126SM</t>
  </si>
  <si>
    <t>Trubka kanalizační ULTRA SOLID BP SN 12 DN/OD 200x6000 mm PVC-U</t>
  </si>
  <si>
    <t>-2026489359</t>
  </si>
  <si>
    <t>111,8/6*1,015</t>
  </si>
  <si>
    <t>36</t>
  </si>
  <si>
    <t>871360320</t>
  </si>
  <si>
    <t>Montáž kanalizačního potrubí hladkého plnostěnného SN 12 z polypropylenu DN 250</t>
  </si>
  <si>
    <t>2050147162</t>
  </si>
  <si>
    <t>"stoka C z myčky"52,8</t>
  </si>
  <si>
    <t>37</t>
  </si>
  <si>
    <t>ELM.EPUS250SN106</t>
  </si>
  <si>
    <t>Trubka kanalizační ULTRA SOLID PP SN 12 DN/OD 250x6000 mm PP</t>
  </si>
  <si>
    <t>-2043240787</t>
  </si>
  <si>
    <t>52,8/6*1,015</t>
  </si>
  <si>
    <t>38</t>
  </si>
  <si>
    <t>871373123</t>
  </si>
  <si>
    <t>Montáž kanalizačního potrubí hladkého plnostěnného SN 12 z PVC-U DN 315</t>
  </si>
  <si>
    <t>1363805586</t>
  </si>
  <si>
    <t>"stoka D dn315" 87,4</t>
  </si>
  <si>
    <t xml:space="preserve">"stoka E dn315" 3,2 </t>
  </si>
  <si>
    <t xml:space="preserve">"stoka F dn315" 21,4 </t>
  </si>
  <si>
    <t>"stoka G dn315" 6,2</t>
  </si>
  <si>
    <t>"stoka H dn315" 6,0</t>
  </si>
  <si>
    <t>"stoka CH dn315" 22,1</t>
  </si>
  <si>
    <t>"stoka I dn315" 78,0</t>
  </si>
  <si>
    <t>"přepojení stáv.kanalizace do DŠ1 - předpoklad (není známé přesné umístění)" 3,0</t>
  </si>
  <si>
    <t>39</t>
  </si>
  <si>
    <t>ELM.315126SM</t>
  </si>
  <si>
    <t>Trubka kanalizační ULTRA SOLID BP SN 12 DN/OD 315x6000 mm PVC-U</t>
  </si>
  <si>
    <t>1348693970</t>
  </si>
  <si>
    <t>227,3/6*1,015</t>
  </si>
  <si>
    <t>40</t>
  </si>
  <si>
    <t>871393123</t>
  </si>
  <si>
    <t>Montáž kanalizačního potrubí hladkého plnostěnného SN 12 z PVC-U DN 400</t>
  </si>
  <si>
    <t>-587713229</t>
  </si>
  <si>
    <t>"stoka D dn400" 35,8</t>
  </si>
  <si>
    <t>41</t>
  </si>
  <si>
    <t>ELM.400126SM</t>
  </si>
  <si>
    <t>Trubka kanalizační ULTRA SOLID BP SN 12 DN/OD 400x6000 mm PVC-U</t>
  </si>
  <si>
    <t>1262920599</t>
  </si>
  <si>
    <t>35,8/6*1,015</t>
  </si>
  <si>
    <t>42</t>
  </si>
  <si>
    <t>871423123</t>
  </si>
  <si>
    <t>Montáž kanalizačního potrubí hladkého plnostěnného SN 12 z PVC-U DN 500</t>
  </si>
  <si>
    <t>-2090477875</t>
  </si>
  <si>
    <t>"stoka D dn500" 59,1</t>
  </si>
  <si>
    <t>43</t>
  </si>
  <si>
    <t>ELM.HSSR3050</t>
  </si>
  <si>
    <t>Trubka kanalizační ULTRA SOLID BP SN 12 DN/OD 500x3000 mm PVC-U</t>
  </si>
  <si>
    <t>-1277757607</t>
  </si>
  <si>
    <t>59,1/6*1,015</t>
  </si>
  <si>
    <t>44</t>
  </si>
  <si>
    <t>877310310</t>
  </si>
  <si>
    <t>Montáž kolen na kanalizačním potrubí z PP nebo tvrdého PVC trub hladkých plnostěnných DN 150</t>
  </si>
  <si>
    <t>319990314</t>
  </si>
  <si>
    <t>2+10</t>
  </si>
  <si>
    <t>45</t>
  </si>
  <si>
    <t>ELM.HSSU150K</t>
  </si>
  <si>
    <t>Přesuvná objímka ULTRA SOLID BP DN/OD 160 mm</t>
  </si>
  <si>
    <t>1919258532</t>
  </si>
  <si>
    <t>46</t>
  </si>
  <si>
    <t>ELM.HSSB4515</t>
  </si>
  <si>
    <t>Koleno kanalizační ULTRA SOLID BP DN/OD 160/45°</t>
  </si>
  <si>
    <t>1959924055</t>
  </si>
  <si>
    <t>47</t>
  </si>
  <si>
    <t>877350310</t>
  </si>
  <si>
    <t>Montáž kolen na kanalizačním potrubí z PP nebo tvrdého PVC trub hladkých plnostěnných DN 200</t>
  </si>
  <si>
    <t>570287582</t>
  </si>
  <si>
    <t>18+11</t>
  </si>
  <si>
    <t>48</t>
  </si>
  <si>
    <t>ELM.HSSM200K</t>
  </si>
  <si>
    <t>Záslepka kanalizační ULTRA SOLID BP DN/OD 200 mm</t>
  </si>
  <si>
    <t>-826310397</t>
  </si>
  <si>
    <t>49</t>
  </si>
  <si>
    <t>ELM.HSSB4520</t>
  </si>
  <si>
    <t>Koleno kanalizační ULTRA SOLID BP DN/OD 200/45°</t>
  </si>
  <si>
    <t>1587363532</t>
  </si>
  <si>
    <t>50</t>
  </si>
  <si>
    <t>877360310</t>
  </si>
  <si>
    <t>Montáž kolen na kanalizačním potrubí z PP nebo tvrdého PVC-U trub hladkých plnostěnných DN 250</t>
  </si>
  <si>
    <t>1067694884</t>
  </si>
  <si>
    <t>51</t>
  </si>
  <si>
    <t>ELM.HSSM250K</t>
  </si>
  <si>
    <t>Záslepka kanalizační ULTRA SOLID BP DN/OD 250 mm</t>
  </si>
  <si>
    <t>249768719</t>
  </si>
  <si>
    <t>52</t>
  </si>
  <si>
    <t>877370310</t>
  </si>
  <si>
    <t>Montáž kolen na kanalizačním potrubí z PP nebo tvrdého PVC-U trub hladkých plnostěnných DN 300</t>
  </si>
  <si>
    <t>-2009936743</t>
  </si>
  <si>
    <t>4+1</t>
  </si>
  <si>
    <t>53</t>
  </si>
  <si>
    <t>ELM.HSSM315K</t>
  </si>
  <si>
    <t>Záslepka kanalizační ULTRA SOLID BP DN/OD 315 mm</t>
  </si>
  <si>
    <t>-1398320649</t>
  </si>
  <si>
    <t>54</t>
  </si>
  <si>
    <t>ELM.HSSU300K</t>
  </si>
  <si>
    <t>Přesuvná objímka ULTRA SOLID BP DN/OD 315 mm</t>
  </si>
  <si>
    <t>1229735250</t>
  </si>
  <si>
    <t>55</t>
  </si>
  <si>
    <t>877260341</t>
  </si>
  <si>
    <t>Montáž lapačů střešních splavenin na kanalizačním potrubí z PP nebo tvrdého PVC-U trub hladkých plnostěnných DN 100</t>
  </si>
  <si>
    <t>-717513893</t>
  </si>
  <si>
    <t>56</t>
  </si>
  <si>
    <t>HLE.HL600N</t>
  </si>
  <si>
    <t>Lapač střešních splavenin DN110/125 s kloubem, s košem pro zachytávání nečistot, nezámrzná ZU - suchá klapka, s těsným čistícím víkem a násuvnými prstenci (80, 100, 120mm), max. 125-160mm</t>
  </si>
  <si>
    <t>305892583</t>
  </si>
  <si>
    <t>57</t>
  </si>
  <si>
    <t>877370320</t>
  </si>
  <si>
    <t>Montáž odboček na kanalizačním potrubí z PP nebo tvrdého PVC-U trub hladkých plnostěnných DN 300</t>
  </si>
  <si>
    <t>-1370536104</t>
  </si>
  <si>
    <t>2+9</t>
  </si>
  <si>
    <t>58</t>
  </si>
  <si>
    <t>ELM.HSSA3020</t>
  </si>
  <si>
    <t>Odbočka kanalizační ULTRA SOLID BP DN/OD 315/200/45°</t>
  </si>
  <si>
    <t>1940766376</t>
  </si>
  <si>
    <t>59</t>
  </si>
  <si>
    <t>ELM.HSSA3015</t>
  </si>
  <si>
    <t>Odbočka kanalizační ULTRA SOLID BP DN/OD 315/160/45°</t>
  </si>
  <si>
    <t>-1613007226</t>
  </si>
  <si>
    <t>60</t>
  </si>
  <si>
    <t>894410101</t>
  </si>
  <si>
    <t>Osazení betonových dílců pro kanalizační šachty DN 1000 šachtové dno výšky 600 mm</t>
  </si>
  <si>
    <t>-500520302</t>
  </si>
  <si>
    <t>61</t>
  </si>
  <si>
    <t>59224337_R</t>
  </si>
  <si>
    <t>dno betonové šachty DN 1000 kanalizační výšky 60cm, plast. požlábek a nástupnice vč. šachtových vložek - provedení dle PD</t>
  </si>
  <si>
    <t>-2041315908</t>
  </si>
  <si>
    <t>62</t>
  </si>
  <si>
    <t>894410102</t>
  </si>
  <si>
    <t>Osazení betonových dílců pro kanalizační šachty DN 1000 šachtové dno výšky 800 mm</t>
  </si>
  <si>
    <t>-165148191</t>
  </si>
  <si>
    <t>63</t>
  </si>
  <si>
    <t>59224338_R</t>
  </si>
  <si>
    <t xml:space="preserve">dno betonové šachty DN 1000 kanalizační výšky 80cm, plast. požlábek a nástupnice vč. šachtových vložek - provedení šachty dle PD </t>
  </si>
  <si>
    <t>1725626241</t>
  </si>
  <si>
    <t>64</t>
  </si>
  <si>
    <t>R_31</t>
  </si>
  <si>
    <t xml:space="preserve">dno betonové šachty DN 1000 monolotické plast. požlábek, PVC šacht.vložky vč. dodávky betonu a materiálů - provedení šachty dle PD </t>
  </si>
  <si>
    <t>1419090216</t>
  </si>
  <si>
    <t>65</t>
  </si>
  <si>
    <t>894410211</t>
  </si>
  <si>
    <t>Osazení betonových dílců pro kanalizační šachty DN 1000 skruž rovná výšky 250 mm</t>
  </si>
  <si>
    <t>-621101811</t>
  </si>
  <si>
    <t>66</t>
  </si>
  <si>
    <t>59224160</t>
  </si>
  <si>
    <t>skruž kanalizační s ocelovými stupadly 100x25x12cm</t>
  </si>
  <si>
    <t>-1148769756</t>
  </si>
  <si>
    <t>67</t>
  </si>
  <si>
    <t>894410212</t>
  </si>
  <si>
    <t>Osazení betonových dílců pro kanalizační šachty DN 1000 skruž rovná výšky 500 mm</t>
  </si>
  <si>
    <t>1707953420</t>
  </si>
  <si>
    <t>68</t>
  </si>
  <si>
    <t>59224161</t>
  </si>
  <si>
    <t>skruž kanalizační s ocelovými stupadly 100x50x12cm</t>
  </si>
  <si>
    <t>-2023479890</t>
  </si>
  <si>
    <t>69</t>
  </si>
  <si>
    <t>894410213</t>
  </si>
  <si>
    <t>Osazení betonových dílců pro kanalizační šachty DN 1000 skruž rovná výšky 1000 mm</t>
  </si>
  <si>
    <t>822755139</t>
  </si>
  <si>
    <t>70</t>
  </si>
  <si>
    <t>59224162</t>
  </si>
  <si>
    <t>skruž betonová kanalizační se stupadly 100x100x12cm</t>
  </si>
  <si>
    <t>1502512636</t>
  </si>
  <si>
    <t>71</t>
  </si>
  <si>
    <t>894410232</t>
  </si>
  <si>
    <t>Osazení betonových dílců pro kanalizační šachty DN 1000 skruž přechodová (konus)</t>
  </si>
  <si>
    <t>-513572816</t>
  </si>
  <si>
    <t>72</t>
  </si>
  <si>
    <t>59224167</t>
  </si>
  <si>
    <t>skruž betonová přechodová 62,5/100x60x12cm, stupadla poplastovaná</t>
  </si>
  <si>
    <t>-836148115</t>
  </si>
  <si>
    <t>73</t>
  </si>
  <si>
    <t>59224348</t>
  </si>
  <si>
    <t>těsnění elastomerové pro spojení šachetních dílů DN 1000</t>
  </si>
  <si>
    <t>-767100691</t>
  </si>
  <si>
    <t>74</t>
  </si>
  <si>
    <t>899104112</t>
  </si>
  <si>
    <t>Osazení poklopů litinových nebo ocelových včetně rámů pro třídu zatížení D400, E600</t>
  </si>
  <si>
    <t>82800667</t>
  </si>
  <si>
    <t>17+4</t>
  </si>
  <si>
    <t>75</t>
  </si>
  <si>
    <t>PAM.CDVT60AG</t>
  </si>
  <si>
    <t>poklop šachtový třída D 400, kruhový VIATOP bez ventilace</t>
  </si>
  <si>
    <t>-776584778</t>
  </si>
  <si>
    <t>76</t>
  </si>
  <si>
    <t>PAM.CDRK60FYX44</t>
  </si>
  <si>
    <t xml:space="preserve">poklop šachtový třída D 400, kruhový rám 785, vstup 600mm, REXESS bez ventilace </t>
  </si>
  <si>
    <t>-315428625</t>
  </si>
  <si>
    <t>77</t>
  </si>
  <si>
    <t>899623161</t>
  </si>
  <si>
    <t>Obetonování potrubí nebo zdiva stok betonem prostým tř. C 20/25 v otevřeném výkopu</t>
  </si>
  <si>
    <t>475474749</t>
  </si>
  <si>
    <t>21*(0,2)</t>
  </si>
  <si>
    <t>2*0,5</t>
  </si>
  <si>
    <t>3*0,3</t>
  </si>
  <si>
    <t>78</t>
  </si>
  <si>
    <t>115101202</t>
  </si>
  <si>
    <t>Čerpání vody na dopravní výšku do 10 m průměrný přítok přes 500 do 1 000 l/min - PŘEDPOKLAD</t>
  </si>
  <si>
    <t>hod</t>
  </si>
  <si>
    <t>-909322577</t>
  </si>
  <si>
    <t>"předpoklad - fakturováno pouze se souhlasem investora" 4*72</t>
  </si>
  <si>
    <t>79</t>
  </si>
  <si>
    <t>359901211</t>
  </si>
  <si>
    <t>Monitoring stoky jakékoli výšky na nové kanalizaci</t>
  </si>
  <si>
    <t>1627709807</t>
  </si>
  <si>
    <t>"stoka C z myčky DN250" 52,8</t>
  </si>
  <si>
    <t>"připojovací potrubí od dešťových svodů BP 160x5,3, BP 200x6,5" 34,9</t>
  </si>
  <si>
    <t>"přepojení stáv.kanalizace BETON300 do DŠ1 - předpoklad (není známé přesné umístění)" 3,0</t>
  </si>
  <si>
    <t>80</t>
  </si>
  <si>
    <t>892351111_R</t>
  </si>
  <si>
    <t>Tlaková zkouška vodou potrubí DN 150 nebo 200 vč. zabezpečení konců potrubí při tlakových zkouškách</t>
  </si>
  <si>
    <t>-969063060</t>
  </si>
  <si>
    <t>81</t>
  </si>
  <si>
    <t>892381111_R</t>
  </si>
  <si>
    <t>Tlaková zkouška vodou potrubí DN 250, DN 300 nebo 350 vč. zabezpečení konců potrubí při tlakových zkouškách</t>
  </si>
  <si>
    <t>70600212</t>
  </si>
  <si>
    <t>82</t>
  </si>
  <si>
    <t>892421111_R</t>
  </si>
  <si>
    <t>Tlaková zkouška vodou potrubí DN 400 nebo 500 vč. zabezpečení konců potrubí při tlakových zkouškách</t>
  </si>
  <si>
    <t>-1551633043</t>
  </si>
  <si>
    <t>83</t>
  </si>
  <si>
    <t>R08</t>
  </si>
  <si>
    <t xml:space="preserve">Rozbourání a rozebrání stávající šachty vč. odzbíjení bet.dna vč. odvozu a uložení suti na skládku a poplatku </t>
  </si>
  <si>
    <t>1127193621</t>
  </si>
  <si>
    <t>"Š6 a Š7" 2</t>
  </si>
  <si>
    <t>84</t>
  </si>
  <si>
    <t>810391811_R</t>
  </si>
  <si>
    <t>Bourání stávajícího potrubí z betonu DN přes 200 do 400 vč. odvozu a uložení suti na skládku a poplatku - potrubí ze Š3 k truhlárně</t>
  </si>
  <si>
    <t>-543620615</t>
  </si>
  <si>
    <t>"nad Š6" 12</t>
  </si>
  <si>
    <t>"u Š1" 7,5</t>
  </si>
  <si>
    <t>85</t>
  </si>
  <si>
    <t>R091</t>
  </si>
  <si>
    <t>Úprava stávající Š1, zapravení původních přítoků, úprava dna - požlábku, nový prostup-vtok pro napojení plastového potrubí DN160 vč. dodávky a osazení plast.šachtové vložky, vč. dodávky betonu</t>
  </si>
  <si>
    <t>48456546</t>
  </si>
  <si>
    <t>Ostatní konstrukce a práce, bourání</t>
  </si>
  <si>
    <t>86</t>
  </si>
  <si>
    <t>977151129</t>
  </si>
  <si>
    <t>Jádrové vrty diamantovými korunkami do stavebních materiálů D přes 300 do 350 mm</t>
  </si>
  <si>
    <t>1916886554</t>
  </si>
  <si>
    <t>"navrtávka do stáv.šachty - připojení stoky I do Š8" 0,2</t>
  </si>
  <si>
    <t>998</t>
  </si>
  <si>
    <t>Přesun hmot</t>
  </si>
  <si>
    <t>87</t>
  </si>
  <si>
    <t>998276101</t>
  </si>
  <si>
    <t>Přesun hmot pro trubní vedení z trub z plastických hmot otevřený výkop</t>
  </si>
  <si>
    <t>-1469774223</t>
  </si>
  <si>
    <t>PSV</t>
  </si>
  <si>
    <t>Práce a dodávky PSV</t>
  </si>
  <si>
    <t>764</t>
  </si>
  <si>
    <t>Konstrukce klempířské</t>
  </si>
  <si>
    <t>88</t>
  </si>
  <si>
    <t>R092</t>
  </si>
  <si>
    <t>Úprava stáv. plech./pozink. kruhového svodu a napojení stáv.svodu do nového lapače střešních splavenin vč.dodávky části svodu</t>
  </si>
  <si>
    <t>1739953297</t>
  </si>
  <si>
    <t>1299,978</t>
  </si>
  <si>
    <t>38,111</t>
  </si>
  <si>
    <t>226,301</t>
  </si>
  <si>
    <t>146,233</t>
  </si>
  <si>
    <t>741,008</t>
  </si>
  <si>
    <t>02 - SO302 SPLAŠKOVÁ KANALIZACE -1.ETAPA</t>
  </si>
  <si>
    <t>-1320666985</t>
  </si>
  <si>
    <t>"stoka A - dn400"(51,3-27,57)*1,2*2,59</t>
  </si>
  <si>
    <t>"rozšíření na spádiště" (2*2,5*(3,19+0,35))+(2*2,5*(4,01+0,35))</t>
  </si>
  <si>
    <t xml:space="preserve">"startovací jáma na podvrt v místě Š3"  5*5*(4,37+0,25)</t>
  </si>
  <si>
    <t>"stoka A - dn300 v komunikaci" 103,1*1,0*(3,16-0,1)</t>
  </si>
  <si>
    <t>"stoka A - dn300 v zatravnění nad vrátnicí" 43,2*1,0*3,49</t>
  </si>
  <si>
    <t>"stoka A - dn300 v zatravnění u prov.budovy" 16,0*1,0*1,86</t>
  </si>
  <si>
    <t>"rozšíření na šachty" 8*(2*1*(3,06-0,1))</t>
  </si>
  <si>
    <t>"stoka A - dn250"16,73*1,0*1,35</t>
  </si>
  <si>
    <t>"rozšíření na šachtu" 2*1,0*1,35</t>
  </si>
  <si>
    <t>"stoka B - dn300"132,9*1*(3,0-0,1)</t>
  </si>
  <si>
    <t>"rozšíření na šachty" 7*(2*1*(3,0-0,1))</t>
  </si>
  <si>
    <t>"kanal.přípojka do truhlárny" 28,5*1,0*(1,97-0,1)</t>
  </si>
  <si>
    <t>"rozšíření na šachty" 1*(2*1*(1,97-0,1))</t>
  </si>
  <si>
    <t>"K9 - přepojení splašk.kanal. z admin.budovy a dílen" 12,2*1,0*1,6</t>
  </si>
  <si>
    <t>601634631</t>
  </si>
  <si>
    <t>2088612321</t>
  </si>
  <si>
    <t>1900084288</t>
  </si>
  <si>
    <t>-651507797</t>
  </si>
  <si>
    <t>-282708258</t>
  </si>
  <si>
    <t>"potrubí" 32*1,0*3,0</t>
  </si>
  <si>
    <t>"kabely"31*1,0*1,0</t>
  </si>
  <si>
    <t>177551851</t>
  </si>
  <si>
    <t>32*1,0</t>
  </si>
  <si>
    <t>-1368447275</t>
  </si>
  <si>
    <t>31*1,0</t>
  </si>
  <si>
    <t>-1614521777</t>
  </si>
  <si>
    <t>"stoka A - dn400"(51,3-27,57)*2,59*2</t>
  </si>
  <si>
    <t>"stoka A - dn300 v komunikaci" 103,1*(3,16-0,1)*2</t>
  </si>
  <si>
    <t>"stoka A - dn300 v zatravnění nad vrátnicí" 43,2*3,49*2</t>
  </si>
  <si>
    <t>"stoka A - dn300 v zatravnění u prov.budovy" 16,0*1,86*2</t>
  </si>
  <si>
    <t>"stoka A - dn250"16,73*1,35*2</t>
  </si>
  <si>
    <t>"stoka B - dn300"132,9*(3,0-0,1)*2</t>
  </si>
  <si>
    <t>"kanal.přípojka do truhlárny" 28,5*(1,97-0,1)*2</t>
  </si>
  <si>
    <t>"K9 - přepojení splašk.kanal. z admin.budovy a dílen" 12,2*1,6*2</t>
  </si>
  <si>
    <t>827759730</t>
  </si>
  <si>
    <t>2104851050</t>
  </si>
  <si>
    <t>1916460340</t>
  </si>
  <si>
    <t>1153,745*1,8 'Přepočtené koeficientem množství</t>
  </si>
  <si>
    <t>1228573230</t>
  </si>
  <si>
    <t>-"odpočet ŠD komunikace - podkladní vrstva pod asf"(321,7*0,25)</t>
  </si>
  <si>
    <t>-"odpočet šachet" (17*2,0)</t>
  </si>
  <si>
    <t>-"odpočet spádišťových šachet vč.obet." (2*5,0)</t>
  </si>
  <si>
    <t>-"odpočet podkladní desky šachty" 17*(2*2*0,15)</t>
  </si>
  <si>
    <t>-"odpočet podkladní desky spádiště" 2*(2*2,5*0,15)</t>
  </si>
  <si>
    <t>-"odpočet podklad ŠD - šachty" 17*(2*2*0,15)</t>
  </si>
  <si>
    <t>-"odpočet podklad ŠD - spádiště" 2*(2*2,5*0,2)</t>
  </si>
  <si>
    <t>1248204466</t>
  </si>
  <si>
    <t>741,008*1,8 'Přepočtené koeficientem množství</t>
  </si>
  <si>
    <t>-1239543776</t>
  </si>
  <si>
    <t>"stoka A - dn400"(51,3-27,57)*1,2*(2,59-0,1-0,4-0,3)</t>
  </si>
  <si>
    <t>"rozšíření na spádiště - objem spádišťových šachet vč.obet." (2*2,5*(3,19+0,35))+(2*2,5*(4,01+0,35))-(2*5,0)</t>
  </si>
  <si>
    <t>"stoka A - dn300 v zatravnění nad vrátnicí" 43,2*1,0*(0,53+0,5)</t>
  </si>
  <si>
    <t>"stoka A - dn300 v zatravnění u prov.budovy" 16,0*1,0*0,5</t>
  </si>
  <si>
    <t>"stoka A - dn250 v zatravnění za prov.bud."16,73*1,0*0,5</t>
  </si>
  <si>
    <t>"rozšíření na šachtu" 4*1,0*0,5</t>
  </si>
  <si>
    <t>"K9 - přepojení splašk.kanal. z admin.budovy a dílen" 5,8*1,0*0,5</t>
  </si>
  <si>
    <t>-1831194965</t>
  </si>
  <si>
    <t>"stoka A - dn400"(51,3-27,57)*1,2*(0,4+0,3)</t>
  </si>
  <si>
    <t>"stoka A - dn300" 179,03*1,0*(0,3+0,3)</t>
  </si>
  <si>
    <t>"stoka B - dn300"132,9*1,0*(0,3+0,3)</t>
  </si>
  <si>
    <t>"kanal.přípojka do truhlárny" 28,5*1,0*(0,16+0,3)</t>
  </si>
  <si>
    <t>"K9 - přepojení splašk.kanal. z admin.budovy a dílen" 12,2*1,0*(0,2+0,3)</t>
  </si>
  <si>
    <t>893259249</t>
  </si>
  <si>
    <t>226,301*2 'Přepočtené koeficientem množství</t>
  </si>
  <si>
    <t>1266896663</t>
  </si>
  <si>
    <t>141721224</t>
  </si>
  <si>
    <t>Řízený zemní protlak délky do 50 m hl do 6 m se zatažením potrubí průměru vrtu přes 500 do 560 mm v hornině třídy těžitelnosti I a II skupiny 1 až 4</t>
  </si>
  <si>
    <t>-1058500696</t>
  </si>
  <si>
    <t>230202061</t>
  </si>
  <si>
    <t xml:space="preserve">Nasunutí potrubní sekce ocelové průměru přes 426 do 530 mm do chráničky </t>
  </si>
  <si>
    <t>330850266</t>
  </si>
  <si>
    <t>14033244</t>
  </si>
  <si>
    <t>trubka ocelová bezešvá hladká tl 14,2mm ČSN 41 1375.1 D 530mm</t>
  </si>
  <si>
    <t>952890196</t>
  </si>
  <si>
    <t>230202221</t>
  </si>
  <si>
    <t>Montáž manžety na chráničku kanalizačního potrubí ocelového průměru přes 426 do 530 mm</t>
  </si>
  <si>
    <t>-1378485141</t>
  </si>
  <si>
    <t>28655127</t>
  </si>
  <si>
    <t>manžeta chráničky vč. upínací pásky 410x620mm DN 400x600</t>
  </si>
  <si>
    <t>128</t>
  </si>
  <si>
    <t>1573288505</t>
  </si>
  <si>
    <t>230202136</t>
  </si>
  <si>
    <t>Montáž kluzných objímek výšky 25 mm pro kanalizační potrubí vnějšího průměru přes 400 mm do 450 mm</t>
  </si>
  <si>
    <t>-377730726</t>
  </si>
  <si>
    <t>28655150_R</t>
  </si>
  <si>
    <t>objímka kluzná MF MIDI segment v 28mm (15 objímek * 9 segmentů)</t>
  </si>
  <si>
    <t>1373295475</t>
  </si>
  <si>
    <t>3,75*4 'Přepočtené koeficientem množství</t>
  </si>
  <si>
    <t>-1516711954</t>
  </si>
  <si>
    <t>"STOKA A"230,3-27,57</t>
  </si>
  <si>
    <t>"STOKA B"132,9</t>
  </si>
  <si>
    <t>"přípojka truhlárna"28,5</t>
  </si>
  <si>
    <t>1214939927</t>
  </si>
  <si>
    <t xml:space="preserve">"stoka A v zatravnění nad vrátnicí v 0,5m pod UT"  43,2*1,0</t>
  </si>
  <si>
    <t xml:space="preserve">"stoka A u provozní budovy v 0,5m pod UT"  (16,0+16,73)*1,0</t>
  </si>
  <si>
    <t>"rozšíření na šachty" 4*(2*1)</t>
  </si>
  <si>
    <t>"K9 - přepojení splašk.kanal. z admin.budovy a dílen" 5,8*1,0</t>
  </si>
  <si>
    <t>-212096018</t>
  </si>
  <si>
    <t>89,73*1,1845 'Přepočtené koeficientem množství</t>
  </si>
  <si>
    <t>1466678000</t>
  </si>
  <si>
    <t>"stoka A - dn400"(51,3-27,57)*1,2*0,1</t>
  </si>
  <si>
    <t>"stoka A - dn300" 179,03*1,0*0,1</t>
  </si>
  <si>
    <t>"stoka B - dn300"132,9*1,0*0,1</t>
  </si>
  <si>
    <t>"kanal.přípojka do truhlárny" 28,5*1,0*0,1</t>
  </si>
  <si>
    <t>"K9 - přepojení splašk.kanal. z admin.budovy a dílen" 12,2*1,0*0,1</t>
  </si>
  <si>
    <t>-1857956276</t>
  </si>
  <si>
    <t>"bet.deska pod šachtu" 15*(2*2*0,15)</t>
  </si>
  <si>
    <t>"bet.deska pod spádiště" 2*(2*2,5*0,15)</t>
  </si>
  <si>
    <t>2105884014</t>
  </si>
  <si>
    <t>"podklad pod desku - šachta" 15*(2*2)</t>
  </si>
  <si>
    <t>564861011</t>
  </si>
  <si>
    <t>Podklad ze štěrkodrtě ŠD plochy do 100 m2 tl 200 mm</t>
  </si>
  <si>
    <t>1185060285</t>
  </si>
  <si>
    <t>"podklad pod desku - spádiště" 2*(2*2,5)</t>
  </si>
  <si>
    <t>13650093</t>
  </si>
  <si>
    <t>"stoka A - dn300 v komunikaci" 103,1*1,0</t>
  </si>
  <si>
    <t>"rozšíření na šachty" 5*(2*1)</t>
  </si>
  <si>
    <t>"stoka B - dn300"132,9*1,0</t>
  </si>
  <si>
    <t>"rozšíření na šachty" 7*(2*1)</t>
  </si>
  <si>
    <t>"kanal.přípojka do truhlárny" 28,5*1,0</t>
  </si>
  <si>
    <t>"K9 - přepojení splašk.kanal. z admin.budovy a dílen" 6,2*1,0</t>
  </si>
  <si>
    <t>"start.jáma pro podvrt" 5*5</t>
  </si>
  <si>
    <t>-2108035464</t>
  </si>
  <si>
    <t>19+3+9+9+5</t>
  </si>
  <si>
    <t>-726046292</t>
  </si>
  <si>
    <t>"rezerva pro každou šachtu 1 prstenec 40mm"19</t>
  </si>
  <si>
    <t>2083721374</t>
  </si>
  <si>
    <t>1795341593</t>
  </si>
  <si>
    <t>1082073025</t>
  </si>
  <si>
    <t>-2137430872</t>
  </si>
  <si>
    <t>-1960442536</t>
  </si>
  <si>
    <t>28611106</t>
  </si>
  <si>
    <t>trubka kanalizační PVC-U plnostěnná jednovrstvá s rázovou odolností DN 160x6000mm SN12</t>
  </si>
  <si>
    <t>553828540</t>
  </si>
  <si>
    <t>28,5*1,015 'Přepočtené koeficientem množství</t>
  </si>
  <si>
    <t>871363123</t>
  </si>
  <si>
    <t>Montáž kanalizačního potrubí hladkého plnostěnného SN 12 z PVC-U DN 250</t>
  </si>
  <si>
    <t>2099772023</t>
  </si>
  <si>
    <t>28611108</t>
  </si>
  <si>
    <t>trubka kanalizační PVC-U plnostěnná jednovrstvá s rázovou odolností DN 250x6000mm SN12</t>
  </si>
  <si>
    <t>-823829289</t>
  </si>
  <si>
    <t>16,7*1,015 'Přepočtené koeficientem množství</t>
  </si>
  <si>
    <t>-1548750370</t>
  </si>
  <si>
    <t>"stoka A" 162,3</t>
  </si>
  <si>
    <t>"stoka B" 132,9</t>
  </si>
  <si>
    <t>28611109</t>
  </si>
  <si>
    <t>trubka kanalizační PVC-U plnostěnná jednovrstvá s rázovou odolností DN 315x6000mm SN12</t>
  </si>
  <si>
    <t>-473507841</t>
  </si>
  <si>
    <t>295,2*1,015 'Přepočtené koeficientem množství</t>
  </si>
  <si>
    <t>1868846625</t>
  </si>
  <si>
    <t>28611110</t>
  </si>
  <si>
    <t>trubka kanalizační PVC-U plnostěnná jednovrstvá s rázovou odolností DN 400x6000mm SN12</t>
  </si>
  <si>
    <t>-64797739</t>
  </si>
  <si>
    <t>51,3*1,015 'Přepočtené koeficientem množství</t>
  </si>
  <si>
    <t>2029578988</t>
  </si>
  <si>
    <t>"přepojení stáv.přípojky z adm.budovy" 12,2</t>
  </si>
  <si>
    <t>"potrubí spádiště" 2,01+1,79</t>
  </si>
  <si>
    <t>28611107</t>
  </si>
  <si>
    <t>trubka kanalizační PVC-U plnostěnná jednovrstvá s rázovou odolností DN 200x6000mm SN12</t>
  </si>
  <si>
    <t>-1997430351</t>
  </si>
  <si>
    <t>16*1,015 'Přepočtené koeficientem množství</t>
  </si>
  <si>
    <t>-2004246247</t>
  </si>
  <si>
    <t>1+1</t>
  </si>
  <si>
    <t>28651243</t>
  </si>
  <si>
    <t>zátka kanalizační PVC-U plnostěnná DN 150</t>
  </si>
  <si>
    <t>-957121728</t>
  </si>
  <si>
    <t>788969384</t>
  </si>
  <si>
    <t>2+7</t>
  </si>
  <si>
    <t>28651244</t>
  </si>
  <si>
    <t>zátka kanalizační PVC-U plnostěnná DN 200</t>
  </si>
  <si>
    <t>1763663598</t>
  </si>
  <si>
    <t>28651205</t>
  </si>
  <si>
    <t>koleno kanalizační PVC-U plnostěnné 200x45°</t>
  </si>
  <si>
    <t>785028481</t>
  </si>
  <si>
    <t>"spádiště" 2*3</t>
  </si>
  <si>
    <t>"připojení z adm.budovy" 1</t>
  </si>
  <si>
    <t>-1759563986</t>
  </si>
  <si>
    <t>28651059</t>
  </si>
  <si>
    <t>zátka kanalizační PVC-U plnostěnná s rázovou odolností DN 300</t>
  </si>
  <si>
    <t>2077364575</t>
  </si>
  <si>
    <t>877215318</t>
  </si>
  <si>
    <t>Montáž záslepek svařovaných na tupo na kanalizačním potrubí z PE trub d 63</t>
  </si>
  <si>
    <t>-569539840</t>
  </si>
  <si>
    <t>"záslepky šacht.dna pro připojení výtlačných potrubí od chat" 3</t>
  </si>
  <si>
    <t>28615313</t>
  </si>
  <si>
    <t>záslepka SDR11 PE 100 D 63mm</t>
  </si>
  <si>
    <t>119949112</t>
  </si>
  <si>
    <t>877390310</t>
  </si>
  <si>
    <t>Montáž kolen na kanalizačním potrubí z PP nebo tvrdého PVC trub hladkých plnostěnných DN 400</t>
  </si>
  <si>
    <t>1448581268</t>
  </si>
  <si>
    <t>28651077</t>
  </si>
  <si>
    <t>přesuvka kanalizační PVC-U plnostěnná s rázovou odolností DN 400</t>
  </si>
  <si>
    <t>-1927130422</t>
  </si>
  <si>
    <t>877390320</t>
  </si>
  <si>
    <t>Montáž odboček na kanalizačním potrubí z PP nebo tvrdého PVC trub hladkých plnostěnných DN 400</t>
  </si>
  <si>
    <t>-242424801</t>
  </si>
  <si>
    <t>28651226</t>
  </si>
  <si>
    <t>odbočka kanalizační PVC-U plnostěnná DN 400/200/45°</t>
  </si>
  <si>
    <t>1371274267</t>
  </si>
  <si>
    <t>-1448998010</t>
  </si>
  <si>
    <t>-1042875812</t>
  </si>
  <si>
    <t>-358527653</t>
  </si>
  <si>
    <t>-1897957438</t>
  </si>
  <si>
    <t>894410103</t>
  </si>
  <si>
    <t>Osazení betonových dílců pro kanalizační šachty DN 1000 šachtové dno výšky 1000 mm</t>
  </si>
  <si>
    <t>-1113361049</t>
  </si>
  <si>
    <t>59224339_R</t>
  </si>
  <si>
    <t xml:space="preserve">dno betonové šachty DN 1000 kanalizační výšky 100cm se skluzem, plast. požlábek a nástupnice vč. šachtových vložek - provedení šachty dle PD </t>
  </si>
  <si>
    <t>51598123</t>
  </si>
  <si>
    <t>1477877777</t>
  </si>
  <si>
    <t>1640944381</t>
  </si>
  <si>
    <t>2030761680</t>
  </si>
  <si>
    <t>981918436</t>
  </si>
  <si>
    <t>1176101300</t>
  </si>
  <si>
    <t>1266254770</t>
  </si>
  <si>
    <t>2039972090</t>
  </si>
  <si>
    <t>-851904770</t>
  </si>
  <si>
    <t>-1455187285</t>
  </si>
  <si>
    <t>896221212_R</t>
  </si>
  <si>
    <t>Zřízení spadiště kanalizačního (jednoduché) dno a skruže prefa s obkladem z čediče, horní potrubí DN 350 nebo 400 - viz. výkres D.1.302.07</t>
  </si>
  <si>
    <t>-1591036696</t>
  </si>
  <si>
    <t>1352480879</t>
  </si>
  <si>
    <t>PAM.CDVT60AG_R</t>
  </si>
  <si>
    <t>poklop šachtový třída D 400, kruhový VIATOP bez ventilace s logem VAK</t>
  </si>
  <si>
    <t>-80500200</t>
  </si>
  <si>
    <t>-477362942</t>
  </si>
  <si>
    <t>poklop šachtový třída D 400, kruhový rám 785, vstup 600mm, REXESS bez ventilace s logem VAK</t>
  </si>
  <si>
    <t>711509599</t>
  </si>
  <si>
    <t>-124459860</t>
  </si>
  <si>
    <t>17*(0,2)</t>
  </si>
  <si>
    <t>"spádiště SŠ1" 1*1*(1,79+0,15+0,25)</t>
  </si>
  <si>
    <t>"spádiště SŠ2" 1*1*(2,01+0,15+0,25)</t>
  </si>
  <si>
    <t>R_10</t>
  </si>
  <si>
    <t>Ubourání - snížení stáv.šachty Š5 v trase vodovodů a splašk.kanalizace, úprava šachty, provozorní úprava stáv.kanalizace, která bude v další etapě zrušena. vč. odvozu suti a poplatku za skládku</t>
  </si>
  <si>
    <t>-1915136817</t>
  </si>
  <si>
    <t xml:space="preserve">Rozbourání a rozebrání stávající šachty u truhlárny, vč. odzbíjení bet.dna vč. odvozu a uložení suti na skládku a poplatku </t>
  </si>
  <si>
    <t>782328208</t>
  </si>
  <si>
    <t>R09</t>
  </si>
  <si>
    <t>Úprava stávající Š27, zapravení původního odtoku, úprava dna - požlábku, nový prostup-odtok pro napojení plastového potrubí DN200 vč. dodávky a osazení plast.šachtové vložky, vč. dodávky betonu</t>
  </si>
  <si>
    <t>-2003124221</t>
  </si>
  <si>
    <t>552391750</t>
  </si>
  <si>
    <t>-1722235949</t>
  </si>
  <si>
    <t>89</t>
  </si>
  <si>
    <t>2018260567</t>
  </si>
  <si>
    <t>28,5+12,2</t>
  </si>
  <si>
    <t>90</t>
  </si>
  <si>
    <t>-1468747490</t>
  </si>
  <si>
    <t>179,0+132,9</t>
  </si>
  <si>
    <t>91</t>
  </si>
  <si>
    <t>1445550100</t>
  </si>
  <si>
    <t>230,3+132,9+28,5+12,2</t>
  </si>
  <si>
    <t>92</t>
  </si>
  <si>
    <t>1782324215</t>
  </si>
  <si>
    <t>"předpoklad - fakturováno pouze se souhlasem investora" 72</t>
  </si>
  <si>
    <t>93</t>
  </si>
  <si>
    <t>890331851_R</t>
  </si>
  <si>
    <t>Bourání šachet ze ŽB strojně obestavěného prostoru přes 1,5 do 3 m3 - zrušení stáv. ČOV vč.vyčerpání splašků a odvozu na ČOV PERKNOV, vč.demontáže a rozbourání příslušenství, vč. odvozu suti a poplatku za skládku</t>
  </si>
  <si>
    <t>1305353234</t>
  </si>
  <si>
    <t>94</t>
  </si>
  <si>
    <t>977151131</t>
  </si>
  <si>
    <t>Jádrové vrty diamantovými korunkami do stavebních materiálů D přes 350 do 400 mm</t>
  </si>
  <si>
    <t>-1700243036</t>
  </si>
  <si>
    <t>"navrtání skruže pro připojení spádiště" 2*0,12</t>
  </si>
  <si>
    <t>95</t>
  </si>
  <si>
    <t>-1195387900</t>
  </si>
  <si>
    <t>výkopy celkem</t>
  </si>
  <si>
    <t>670,171</t>
  </si>
  <si>
    <t>141,939</t>
  </si>
  <si>
    <t>35,712</t>
  </si>
  <si>
    <t>340,302</t>
  </si>
  <si>
    <t>83,805</t>
  </si>
  <si>
    <t>03 - SO303 VODOVOD -1.ETAPA</t>
  </si>
  <si>
    <t xml:space="preserve">    711 - Izolace proti vodě, vlhkosti a plynům</t>
  </si>
  <si>
    <t>277354558</t>
  </si>
  <si>
    <t>"vodovodní přípojka" 14,5*0,9*(1,66-0,1)</t>
  </si>
  <si>
    <t>"výkop pro vod.šachtu" 3*2*(2,25+0,35)</t>
  </si>
  <si>
    <t>"ŘAD A v komunikaci" 181,07*0,9*(2,0-0,1)</t>
  </si>
  <si>
    <t>"ŘAD A v zatravnění" 66,03*0,9*2,0</t>
  </si>
  <si>
    <t>"přívod k APH2" 28,0*0,9*1,65</t>
  </si>
  <si>
    <t>"ŘAD B" 43,7*0,9*(1,67-0,1)</t>
  </si>
  <si>
    <t>"ŘAD C" 43,3*0,9*(2,08-0,1)</t>
  </si>
  <si>
    <t>"AP3 přípojka do truhlárny" 14,2*0,9*(1,42-0,1)</t>
  </si>
  <si>
    <t>"přepojení stáv.přípojky do adm.budovy" 6,0*0,9*(1,65-0,1)</t>
  </si>
  <si>
    <t>"předpoklad strojně v hornině tř.3 - 10%"-(670,171*0,9)</t>
  </si>
  <si>
    <t>610063673</t>
  </si>
  <si>
    <t xml:space="preserve">"předpoklad ručně v hornině tř.4 - 10%"  f01výkopy*0,1</t>
  </si>
  <si>
    <t>-1948457968</t>
  </si>
  <si>
    <t xml:space="preserve">"předpoklad strojně v hornině tř.4 - 35%"  f01výkopy*0,35</t>
  </si>
  <si>
    <t>1371058210</t>
  </si>
  <si>
    <t>"předpoklad strojně v hornině tř.5 - 35%" f01výkopy*0,35</t>
  </si>
  <si>
    <t>1380624362</t>
  </si>
  <si>
    <t>"předpoklad strojně v hornině tř.6 - 10%" f01výkopy*0,1</t>
  </si>
  <si>
    <t>-1078939956</t>
  </si>
  <si>
    <t>"potrubí"36*(0,9*1*1,7)</t>
  </si>
  <si>
    <t>"kabely"37*(0,9*1*1,0)</t>
  </si>
  <si>
    <t>119001405</t>
  </si>
  <si>
    <t>Dočasné zajištění potrubí z PE DN do 200 mm</t>
  </si>
  <si>
    <t>1668556605</t>
  </si>
  <si>
    <t>36*0,9</t>
  </si>
  <si>
    <t>243332937</t>
  </si>
  <si>
    <t>37*0,9</t>
  </si>
  <si>
    <t>151101101</t>
  </si>
  <si>
    <t>Zřízení příložného pažení a rozepření stěn rýh hl do 2 m</t>
  </si>
  <si>
    <t>484341769</t>
  </si>
  <si>
    <t>"vodovodní přípojka" 14,5*(1,66-0,1)*2</t>
  </si>
  <si>
    <t>"výkop pro vod.šachtu" 3*(2,25+0,35)*2</t>
  </si>
  <si>
    <t>"ŘAD A v komunikaci" 181,07*(2,0-0,1)*2</t>
  </si>
  <si>
    <t>"ŘAD A v zatravnění" 66,03*2,0*2</t>
  </si>
  <si>
    <t>"přívod k APH2" 28,0*1,65*2</t>
  </si>
  <si>
    <t>"ŘAD B" 43,7*(1,67-0,1)*2</t>
  </si>
  <si>
    <t>"ŘAD C" 43,3*(2,08-0,1)*2</t>
  </si>
  <si>
    <t>"AP3 přípojka do truhlárny" 14,2*(1,42-0,1)*2</t>
  </si>
  <si>
    <t>"přepojení stáv.přípojky do adm.budovy" 6,0*(1,65-0,1)*2</t>
  </si>
  <si>
    <t>151101111</t>
  </si>
  <si>
    <t>Odstranění příložného pažení a rozepření stěn rýh hl do 2 m</t>
  </si>
  <si>
    <t>208197528</t>
  </si>
  <si>
    <t>1958540228</t>
  </si>
  <si>
    <t>"výkopy celkem" f01výkopy</t>
  </si>
  <si>
    <t>175595489</t>
  </si>
  <si>
    <t>586,366*1,8 'Přepočtené koeficientem množství</t>
  </si>
  <si>
    <t>Zásyp jam, šachet rýh nebo kolem objektů šterkodrtí se zhutněním</t>
  </si>
  <si>
    <t>1088829370</t>
  </si>
  <si>
    <t>-"odpočet ŠD komunikace - podkladní vrstva pod asf"(254,853*0,25)</t>
  </si>
  <si>
    <t>-"VŠ"(2*1*2,35)</t>
  </si>
  <si>
    <t>-365229014</t>
  </si>
  <si>
    <t>340,302*1,8 'Přepočtené koeficientem množství</t>
  </si>
  <si>
    <t>Zásyp jam, šachet rýh nebo kolem objektů sypaninou se zhutněním</t>
  </si>
  <si>
    <t>521309923</t>
  </si>
  <si>
    <t>"řad A v zatravnění nad vrátnicí" 47,2*0,9*(0,53+0,5)</t>
  </si>
  <si>
    <t>"řad A u provozní budovy" 18,83*0,9*0,5</t>
  </si>
  <si>
    <t>"přívod k nadzemnímu hydrantu APH2" 27,3*0,9*0,5</t>
  </si>
  <si>
    <t>"u VŠ v místech kde nyní zatravněno a nově bude komunikce" 5*0,9*0,5</t>
  </si>
  <si>
    <t>"u VŠ v místech kde je zatravněno a bude zatravněno" 7,4*0,9*(1,75-0,1-0,1-0,1-0,3)</t>
  </si>
  <si>
    <t>"ve svahu u truhlárny 0,5m pod UT" 3,9*0,9*(2,4-0,1)</t>
  </si>
  <si>
    <t>"pod ocel.schody u truhlárny" 1,5*0,9*(1,42-0,1-0,05-0,3)</t>
  </si>
  <si>
    <t>-1014821384</t>
  </si>
  <si>
    <t>"vodovodní přípojka" 14,5*0,9*(0,1+0,3)</t>
  </si>
  <si>
    <t>"ŘAD A" 247,1*0,9*(0,1+0,3)</t>
  </si>
  <si>
    <t>"přívod k APH2" 28,0*0,9*(0,1+0,3)</t>
  </si>
  <si>
    <t>"ŘAD B" 43,7*0,9*(0,1+0,3)</t>
  </si>
  <si>
    <t>"ŘAD C" 43,3*0,9*(0,1+0,3)</t>
  </si>
  <si>
    <t>"AP3 přípojka do truhlárny" 14,2*0,9*(0,05+0,3)</t>
  </si>
  <si>
    <t>"přepojení stáv.přípojky do adm.budovy" 6,0*0,9*(0,05+0,3)</t>
  </si>
  <si>
    <t>-1452263549</t>
  </si>
  <si>
    <t>141,939*2 'Přepočtené koeficientem množství</t>
  </si>
  <si>
    <t>-475899521</t>
  </si>
  <si>
    <t>"přesun kameniva po staveništi"</t>
  </si>
  <si>
    <t>2043184987</t>
  </si>
  <si>
    <t>1494047517</t>
  </si>
  <si>
    <t>"řad A v zatravnění nad vrátnicí v 0,5m pod UT" 47,2*0,9</t>
  </si>
  <si>
    <t>"řad A u provozní budovy v 0,5m pod UT" 18,83*0,9</t>
  </si>
  <si>
    <t>"přívod k nadzemnímu hydrantu APH2 v 0,5m pod UT" 27,3*0,9</t>
  </si>
  <si>
    <t>"u VŠ 0,5m pod UT v místech kde nyní zatravněno a nově bude komunikce" 5*0,9</t>
  </si>
  <si>
    <t>"ve svahu u truhlárny 0,5m pod UT" 3,9*0,9</t>
  </si>
  <si>
    <t>-1794327067</t>
  </si>
  <si>
    <t>92,007*1,1845 'Přepočtené koeficientem množství</t>
  </si>
  <si>
    <t>-657141752</t>
  </si>
  <si>
    <t>"vodovodní přípojka" 14,5*0,9*0,1</t>
  </si>
  <si>
    <t>"ŘAD A" 247,1*0,9*0,1</t>
  </si>
  <si>
    <t>"přívod k APH2" 28,0*0,9*0,1</t>
  </si>
  <si>
    <t>"ŘAD B" 43,7*0,9*0,1</t>
  </si>
  <si>
    <t>"ŘAD C" 43,3*0,9*0,1</t>
  </si>
  <si>
    <t>"AP3 přípojka do truhlárny" 14,2*0,9*0,1</t>
  </si>
  <si>
    <t>"přepojení stáv.přípojky do adm.budovy" 6,0*0,9*0,1</t>
  </si>
  <si>
    <t>1470335974</t>
  </si>
  <si>
    <t>"podklad pod vod.šachtu" (0,5+1,0+0,5)*(0,5+2,0+0,5)</t>
  </si>
  <si>
    <t>Podkladní desky z betonu prostého bez zvýšených nároků na prostředí tř. C 16/20 otevřený výkop</t>
  </si>
  <si>
    <t>-613991351</t>
  </si>
  <si>
    <t>"podklad pod vod.šachtu" (0,5+1,0+0,5)*(0,5+2,0+0,5)*0,2</t>
  </si>
  <si>
    <t>452368211</t>
  </si>
  <si>
    <t>Výztuž podkladních desek nebo bloků nebo pražců otevřený výkop ze svařovaných sítí Kari</t>
  </si>
  <si>
    <t>-96396841</t>
  </si>
  <si>
    <t>"podklad pod vod.šachtu" (0,5+1,0+0,5)*(0,5+2,0+0,5)*(2*0,00442)</t>
  </si>
  <si>
    <t>452313151</t>
  </si>
  <si>
    <t>Podkladní bloky z betonu prostého bez zvýšených nároků na prostředí tř. C 20/25 otevřený výkop</t>
  </si>
  <si>
    <t>1190928711</t>
  </si>
  <si>
    <t>28*(0,4*0,4*0,4)</t>
  </si>
  <si>
    <t>4*(0,4*0,4*0,4)</t>
  </si>
  <si>
    <t>452353111</t>
  </si>
  <si>
    <t>Bednění podkladních bloků pod potrubí, stoky a drobné objekty otevřený výkop zřízení</t>
  </si>
  <si>
    <t>702168179</t>
  </si>
  <si>
    <t>28*(0,4*0,4*4)</t>
  </si>
  <si>
    <t>4*(0,4*0,4*4)</t>
  </si>
  <si>
    <t>-313438028</t>
  </si>
  <si>
    <t>"vodovodní přípojka" 4,8*0,9</t>
  </si>
  <si>
    <t>"ŘAD A v komunikaci" 181,07*0,9</t>
  </si>
  <si>
    <t>"ŘAD B" 43,7*0,9</t>
  </si>
  <si>
    <t>"ŘAD C" (43,3-3,9)*0,9</t>
  </si>
  <si>
    <t>"AP3 přípojka do truhlárny" 14,2*0,9</t>
  </si>
  <si>
    <t>857242122</t>
  </si>
  <si>
    <t>Montáž litinových tvarovek jednoosých přírubových otevřený výkop DN 80</t>
  </si>
  <si>
    <t>465592650</t>
  </si>
  <si>
    <t>1+1+1+1+7+7+3+2</t>
  </si>
  <si>
    <t>AVK.501780</t>
  </si>
  <si>
    <t>Tvarovka litinová, X, zaslepovací příruba, typ 50.17, DN 80</t>
  </si>
  <si>
    <t>1616824138</t>
  </si>
  <si>
    <t>AVK.502080500</t>
  </si>
  <si>
    <t>Tvarovka litinová, FF, tvarovka přímá, typ 50.20, DN 80/500</t>
  </si>
  <si>
    <t>-546957696</t>
  </si>
  <si>
    <t>AVK.502080200</t>
  </si>
  <si>
    <t>Tvarovka litinová, FF, tvarovka přímá, typ 50.20, DN 80/200</t>
  </si>
  <si>
    <t>617934952</t>
  </si>
  <si>
    <t>AVK.17580</t>
  </si>
  <si>
    <t>Montážní vložka se dvěma volnými přírubami, typ 17.5, DN 80</t>
  </si>
  <si>
    <t>588733930</t>
  </si>
  <si>
    <t>AVK.505080</t>
  </si>
  <si>
    <t>AVK tvarovka litinová, N, přírubové patkové koleno prodloužené, DN 80</t>
  </si>
  <si>
    <t>978232841</t>
  </si>
  <si>
    <t>AVK.2118090_R</t>
  </si>
  <si>
    <t xml:space="preserve">Nerezová podpůrná vsuvka pro PVC90, PE90 </t>
  </si>
  <si>
    <t>-400203334</t>
  </si>
  <si>
    <t>3+(2*2)</t>
  </si>
  <si>
    <t>TMP.709355614</t>
  </si>
  <si>
    <t xml:space="preserve">GF-WAGA M/J 3057 Plus EPDM těs.- spojka s přírubou   DN 80; Rozsah d 84 - 105 / DN 80; jištění v tahu do  PN 16</t>
  </si>
  <si>
    <t>404565361</t>
  </si>
  <si>
    <t>TMP.709305614</t>
  </si>
  <si>
    <t xml:space="preserve">GF-WAGA M/J 3007 Plus EPDM těs.- spojka   DN 80</t>
  </si>
  <si>
    <t>-913470454</t>
  </si>
  <si>
    <t xml:space="preserve">"spojky potrubí z důvodu realizace na tři části - spojení potrubí jednotlivých částí"2 </t>
  </si>
  <si>
    <t>857244122</t>
  </si>
  <si>
    <t>Montáž litinových tvarovek odbočných přírubových otevřený výkop DN 80</t>
  </si>
  <si>
    <t>1739056232</t>
  </si>
  <si>
    <t>7+1</t>
  </si>
  <si>
    <t>AVK.50158080</t>
  </si>
  <si>
    <t>Tvarovka litinová, T, odbočka přírubová, typ 50.15, DN 80/80</t>
  </si>
  <si>
    <t>1776046989</t>
  </si>
  <si>
    <t>AVK.501680</t>
  </si>
  <si>
    <t>Tvarovka litinová, TT, kříž přírubový, typ 50.16, DN 80</t>
  </si>
  <si>
    <t>-225076884</t>
  </si>
  <si>
    <t>871161141</t>
  </si>
  <si>
    <t>Montáž potrubí z PE100 SDR 7,4 otevřený výkop svařovaných na tupo D 32 x 4,4 mm</t>
  </si>
  <si>
    <t>1531170676</t>
  </si>
  <si>
    <t>6000029460</t>
  </si>
  <si>
    <t>Plastové potrubí LDPE PE040 32x4,4 PN10 x 100 bm</t>
  </si>
  <si>
    <t>-1219061669</t>
  </si>
  <si>
    <t>22,2*1,015</t>
  </si>
  <si>
    <t>871241221</t>
  </si>
  <si>
    <t>Montáž potrubí z PE100 SDR 17 otevřený výkop svařovaných elektrotvarovkou D 90 x 5,4 mm</t>
  </si>
  <si>
    <t>518262650</t>
  </si>
  <si>
    <t>28613575</t>
  </si>
  <si>
    <t>potrubí dvouvrstvé PE100 RC SDR17 90x5,4 dl 12m</t>
  </si>
  <si>
    <t>-1267188186</t>
  </si>
  <si>
    <t>376,6*1,015</t>
  </si>
  <si>
    <t>TMP.727700313</t>
  </si>
  <si>
    <t>GF-Otočná příruba d 90/DN80 PP/Steel</t>
  </si>
  <si>
    <t>442367852</t>
  </si>
  <si>
    <t>WVN.FF485537W</t>
  </si>
  <si>
    <t xml:space="preserve">Lemový nákružek PE100 SDR17 90 </t>
  </si>
  <si>
    <t>708628680</t>
  </si>
  <si>
    <t>R101</t>
  </si>
  <si>
    <t>Oblouk 60° PE100 RC SDR17 90</t>
  </si>
  <si>
    <t>1464456787</t>
  </si>
  <si>
    <t>R102</t>
  </si>
  <si>
    <t>Oblouk 15° PE100 RC SDR17 90</t>
  </si>
  <si>
    <t>807059328</t>
  </si>
  <si>
    <t>WVN.FFD60813W</t>
  </si>
  <si>
    <t>Oblouk 30° PE100 RC SDR17 90</t>
  </si>
  <si>
    <t>1700599197</t>
  </si>
  <si>
    <t>WVN.FFD80813W</t>
  </si>
  <si>
    <t>Oblouk 22° PE100 RC SDR17 90</t>
  </si>
  <si>
    <t>-1342802289</t>
  </si>
  <si>
    <t>WVN.FFD90813W</t>
  </si>
  <si>
    <t>Oblouk 11° PE100 RC SDR17 90</t>
  </si>
  <si>
    <t>1932640698</t>
  </si>
  <si>
    <t>WVN.FFD50813W</t>
  </si>
  <si>
    <t>Oblouk 45° PE100 RC SDR17 90</t>
  </si>
  <si>
    <t>-339269595</t>
  </si>
  <si>
    <t>WVN.FFD00813W</t>
  </si>
  <si>
    <t>Oblouk 90° PE100 RC SDR17 90</t>
  </si>
  <si>
    <t>986848440</t>
  </si>
  <si>
    <t>877241101</t>
  </si>
  <si>
    <t>Montáž elektrospojek na vodovodním potrubí z PE trub d 90</t>
  </si>
  <si>
    <t>1836498269</t>
  </si>
  <si>
    <t>28615974</t>
  </si>
  <si>
    <t xml:space="preserve">elektrospojka SDR11 PE 100 PN16 D 90mm </t>
  </si>
  <si>
    <t>372729935</t>
  </si>
  <si>
    <t>"spoj potrubí (376,6/12)"32</t>
  </si>
  <si>
    <t>"lem.nákružky"23</t>
  </si>
  <si>
    <t>"oblouky"16*2</t>
  </si>
  <si>
    <t>877162001</t>
  </si>
  <si>
    <t>Montáž svěrných spojek na vodovodním potrubí z trub d 32</t>
  </si>
  <si>
    <t>1582523136</t>
  </si>
  <si>
    <t>AVK.2110125</t>
  </si>
  <si>
    <t xml:space="preserve">Isiflo spojka přímá opravná, typ 101, rozměr 25x25 </t>
  </si>
  <si>
    <t>2073705368</t>
  </si>
  <si>
    <t>877241118</t>
  </si>
  <si>
    <t>Montáž elektrozáslepek na vodovodním potrubí z PE trub d 90</t>
  </si>
  <si>
    <t>832731488</t>
  </si>
  <si>
    <t>"záslepka konců potrubí z důvodu realizaci po etapách"2</t>
  </si>
  <si>
    <t>28615025</t>
  </si>
  <si>
    <t>elektrozáslepka SDR11 PE 100 PN16 D 90mm KIT</t>
  </si>
  <si>
    <t>-976688995</t>
  </si>
  <si>
    <t>891171321</t>
  </si>
  <si>
    <t>Montáž vodovodních šoupátek domovní přípojky se závitovými konci PN16 otevřený výkop G 5/4"</t>
  </si>
  <si>
    <t>780649518</t>
  </si>
  <si>
    <t>AVK.5832114</t>
  </si>
  <si>
    <t xml:space="preserve">AVK PROFI-ISI šoupátko 5.8 litinové, přímé, závit - přechodka na PE, připojovací rozměry 32 x  1¼” </t>
  </si>
  <si>
    <t>1425727895</t>
  </si>
  <si>
    <t>AVK.7731050</t>
  </si>
  <si>
    <t xml:space="preserve">AVK zemní teleskopická souprava 7.7 , přípojková, rozsah 1,05-1,75 m </t>
  </si>
  <si>
    <t>-2118341590</t>
  </si>
  <si>
    <t>891241112</t>
  </si>
  <si>
    <t>Montáž vodovodních šoupátek otevřený výkop DN 80</t>
  </si>
  <si>
    <t>-2048752903</t>
  </si>
  <si>
    <t>AVK.3180</t>
  </si>
  <si>
    <t xml:space="preserve">AVK šoupátko 3.1, DN 80, stavební délka F4, PN 10/16 </t>
  </si>
  <si>
    <t>-1904791154</t>
  </si>
  <si>
    <t>AVK.7551050</t>
  </si>
  <si>
    <t xml:space="preserve">AVK zemní teleskopická souprava 7.5, pro šoupě DN 65-80, rozsah 1,05-1,75 m </t>
  </si>
  <si>
    <t>1129510573</t>
  </si>
  <si>
    <t>AVK.7365</t>
  </si>
  <si>
    <t>Ovládací kolečko pro šoupata DN 65-80, typ 7.3</t>
  </si>
  <si>
    <t>-48661341</t>
  </si>
  <si>
    <t>891247112</t>
  </si>
  <si>
    <t>Montáž hydrantů podzemních DN 80</t>
  </si>
  <si>
    <t>-1048202361</t>
  </si>
  <si>
    <t>AVK.1213801500</t>
  </si>
  <si>
    <t>Hydrant podzemní DN 80 typ 12.1.3, jednoduše jištěný, 1500 mm</t>
  </si>
  <si>
    <t>1322260431</t>
  </si>
  <si>
    <t>891247212</t>
  </si>
  <si>
    <t>Montáž hydrantů nadzemních DN 80</t>
  </si>
  <si>
    <t>-1446023495</t>
  </si>
  <si>
    <t>AVK.12611500</t>
  </si>
  <si>
    <t>Hydrant nadzemní nerezový typ 12.6.1, jednoduše jištený, pevný, DN 80, 1500 mm</t>
  </si>
  <si>
    <t>-1987068403</t>
  </si>
  <si>
    <t>891249111</t>
  </si>
  <si>
    <t>Montáž navrtávacích pasů na potrubí z jakýchkoli trub DN 80</t>
  </si>
  <si>
    <t>-114997235</t>
  </si>
  <si>
    <t>AVK.84590</t>
  </si>
  <si>
    <t>Navrtávací pas na PE potrubí, závitový, typ 8.4.5, DE 90/5/4" PLASTIK</t>
  </si>
  <si>
    <t>-1805693911</t>
  </si>
  <si>
    <t>R_06</t>
  </si>
  <si>
    <t>Montáž hydrantové drenáže</t>
  </si>
  <si>
    <t>880716185</t>
  </si>
  <si>
    <t>AVK.1221_R</t>
  </si>
  <si>
    <t xml:space="preserve">AVK hydrantová drenáž </t>
  </si>
  <si>
    <t>749685178</t>
  </si>
  <si>
    <t>899401111</t>
  </si>
  <si>
    <t>Osazení poklopů litinových ventilových</t>
  </si>
  <si>
    <t>-500869487</t>
  </si>
  <si>
    <t>AVK.721</t>
  </si>
  <si>
    <t xml:space="preserve">EURO plovoucí uliční poklop, kulatý, 7.2.1 </t>
  </si>
  <si>
    <t>-1252362583</t>
  </si>
  <si>
    <t>899401112</t>
  </si>
  <si>
    <t>Osazení poklopů litinových šoupátkových</t>
  </si>
  <si>
    <t>251493349</t>
  </si>
  <si>
    <t>AVK.728</t>
  </si>
  <si>
    <t xml:space="preserve">EURO plovoucí uliční poklop, hranatý, 7.2.8 </t>
  </si>
  <si>
    <t>1913502956</t>
  </si>
  <si>
    <t>899401113</t>
  </si>
  <si>
    <t>Osazení poklopů litinových hydrantových</t>
  </si>
  <si>
    <t>-257120785</t>
  </si>
  <si>
    <t>AVK.727</t>
  </si>
  <si>
    <t xml:space="preserve">Uliční poklop litinový AVK Klasik, hydrantový, 7.2.7 </t>
  </si>
  <si>
    <t>-1607412536</t>
  </si>
  <si>
    <t>899721111_R</t>
  </si>
  <si>
    <t>Signalizační vodič DN do 150 mm na potrubí - MONTÁŽ</t>
  </si>
  <si>
    <t>-1473526825</t>
  </si>
  <si>
    <t>34141023</t>
  </si>
  <si>
    <t xml:space="preserve">Vodič signalizační Cu plné izolace PVC 6 mm2 </t>
  </si>
  <si>
    <t>-1555061764</t>
  </si>
  <si>
    <t>HWL.883001608000</t>
  </si>
  <si>
    <t>ŠROUB S MATICÍ NEREZ A2 M16/80</t>
  </si>
  <si>
    <t>-693471214</t>
  </si>
  <si>
    <t>899722113_R</t>
  </si>
  <si>
    <t>Krytí potrubí z plastů výstražnou fólií z PVC 34cm - MONTÁŽ</t>
  </si>
  <si>
    <t>-54288555</t>
  </si>
  <si>
    <t>8500038932</t>
  </si>
  <si>
    <t xml:space="preserve">Fólie výstražná modrá – POZOR VODA 100 m </t>
  </si>
  <si>
    <t>-564536929</t>
  </si>
  <si>
    <t>R_09</t>
  </si>
  <si>
    <t>Zajištění dodávky vody po dobu výstavby náhradní, zásobování-suchovod vč.provizorního přepojení přípojek</t>
  </si>
  <si>
    <t>-1206348187</t>
  </si>
  <si>
    <t>"vod.přípojka areálová" 1</t>
  </si>
  <si>
    <t>"přívod do truhlárny"1</t>
  </si>
  <si>
    <t>"přívod do admin.budovy"1</t>
  </si>
  <si>
    <t>899623151</t>
  </si>
  <si>
    <t>Obetonování potrubí nebo zdiva stok betonem prostým tř. C 16/20 v otevřeném výkopu</t>
  </si>
  <si>
    <t>-1138131299</t>
  </si>
  <si>
    <t>"obetonování vodoměrné šachty" 2,5</t>
  </si>
  <si>
    <t>6*0,25</t>
  </si>
  <si>
    <t>-983219096</t>
  </si>
  <si>
    <t>"přebetonování vodoměrné šachty" 1,2</t>
  </si>
  <si>
    <t>892241111</t>
  </si>
  <si>
    <t>Tlaková zkouška vodou potrubí DN do 80 vč. zabezpečení konců potrubí při tlakových zkouškách</t>
  </si>
  <si>
    <t>1609050591</t>
  </si>
  <si>
    <t>376,6+22,2</t>
  </si>
  <si>
    <t>892273122</t>
  </si>
  <si>
    <t xml:space="preserve">Proplach a dezinfekce vodovodního potrubí DN od 80 do 125 </t>
  </si>
  <si>
    <t>-61488455</t>
  </si>
  <si>
    <t>Zkouška signalizačního vodiče</t>
  </si>
  <si>
    <t>901559907</t>
  </si>
  <si>
    <t>R_12</t>
  </si>
  <si>
    <t>Orientační tabulky na zdivu - MONTÁŽ</t>
  </si>
  <si>
    <t>34985030</t>
  </si>
  <si>
    <t>899712111_R</t>
  </si>
  <si>
    <t>Orientační tabulky na zdivu</t>
  </si>
  <si>
    <t>1534145495</t>
  </si>
  <si>
    <t>R_11</t>
  </si>
  <si>
    <t>Sestava vodoměrová montáž</t>
  </si>
  <si>
    <t>-734649316</t>
  </si>
  <si>
    <t>AVK.19583321</t>
  </si>
  <si>
    <t>Rohová vodoměrná sestava FEST-KOM s kulovými ventily vč. zpětné klapky a vypouštění, rozměr 32 x 1”</t>
  </si>
  <si>
    <t>-181208240</t>
  </si>
  <si>
    <t>96</t>
  </si>
  <si>
    <t>891162211</t>
  </si>
  <si>
    <t>Montáž závitového vodoměru G 1 v šachtě</t>
  </si>
  <si>
    <t>1050897943</t>
  </si>
  <si>
    <t>"podružný vodoměr v truhlárně"1</t>
  </si>
  <si>
    <t>97</t>
  </si>
  <si>
    <t>38821517</t>
  </si>
  <si>
    <t>vodoměr DN 25 (podružný)</t>
  </si>
  <si>
    <t>2139278649</t>
  </si>
  <si>
    <t>"přesný typ před osazením musí odsouhlasit TS HB"1</t>
  </si>
  <si>
    <t>98</t>
  </si>
  <si>
    <t>891242312</t>
  </si>
  <si>
    <t>Montáž přírubového vodoměru DN 80 v šachtě</t>
  </si>
  <si>
    <t>311592607</t>
  </si>
  <si>
    <t>99</t>
  </si>
  <si>
    <t>R_20</t>
  </si>
  <si>
    <t>vodoměr sdružený ELSTER C4000 INLINE WPV DN 80</t>
  </si>
  <si>
    <t>1656653542</t>
  </si>
  <si>
    <t>"přesný typ před osazením musí odsouhlasit TS HB a VAK HB"1</t>
  </si>
  <si>
    <t>100</t>
  </si>
  <si>
    <t>230202227_R</t>
  </si>
  <si>
    <t>Montáž manžety na chráničku vodovodního potrubí plastového průměru přes 160 do 200 mm</t>
  </si>
  <si>
    <t>-246571080</t>
  </si>
  <si>
    <t>101</t>
  </si>
  <si>
    <t>DSA.0001964.URS_R</t>
  </si>
  <si>
    <t>manžeta chráničky vč. upínací pásky, rozměr 90x200mm</t>
  </si>
  <si>
    <t>256</t>
  </si>
  <si>
    <t>654712126</t>
  </si>
  <si>
    <t>102</t>
  </si>
  <si>
    <t>230202034</t>
  </si>
  <si>
    <t>Montáž chráničky pro vodovody plastové průměru přes 160 do 200 mm</t>
  </si>
  <si>
    <t>-1108666570</t>
  </si>
  <si>
    <t>103</t>
  </si>
  <si>
    <t>ELM.19458M</t>
  </si>
  <si>
    <t>Trubka vodovodní PE RC Protect SDR 17 200x11,9 mm (typ 2 dle PAS 1075) 12 m</t>
  </si>
  <si>
    <t>1727991317</t>
  </si>
  <si>
    <t>104</t>
  </si>
  <si>
    <t>230202142</t>
  </si>
  <si>
    <t>Montáž kluzných objímek výšky 41 mm pro vodovodní potrubí vnějšího průměru přes 185 mm do 220 mm</t>
  </si>
  <si>
    <t>-1188369272</t>
  </si>
  <si>
    <t>105</t>
  </si>
  <si>
    <t>28655185</t>
  </si>
  <si>
    <t>objímka kluzná typ F segment v 41mm</t>
  </si>
  <si>
    <t>1035110893</t>
  </si>
  <si>
    <t>2*2 'Přepočtené koeficientem množství</t>
  </si>
  <si>
    <t>106</t>
  </si>
  <si>
    <t>850245121</t>
  </si>
  <si>
    <t>Výřez nebo výsek na potrubí z trub litinových tlakových nebo plastických hmot DN 80</t>
  </si>
  <si>
    <t>-835131004</t>
  </si>
  <si>
    <t>"odpojení stáv.přípojky-předpoklad"2</t>
  </si>
  <si>
    <t>"odpojení stáv.rozvodu v areálu v místě přepojení za truhlárnou-předpoklad"2</t>
  </si>
  <si>
    <t>107</t>
  </si>
  <si>
    <t>871275811_R</t>
  </si>
  <si>
    <t>Bourání stávajícího potrubí z PVC nebo PP a přípojek do DN 150 vč. odvozu, likvidace, poplatku za skládku</t>
  </si>
  <si>
    <t>-1185749094</t>
  </si>
  <si>
    <t>"odpojení stáv.přípojky-předpoklad"5</t>
  </si>
  <si>
    <t>"odpojení stáv.rozvodu v areálu v místě přepojení za truhlárnou-předpoklad"5</t>
  </si>
  <si>
    <t>108</t>
  </si>
  <si>
    <t>722211822_R</t>
  </si>
  <si>
    <t>Demontáž armatur přírubových se třemi přírubami DN přes 50 do 100 vč. odvozu, likvidace, poplatku za skládku</t>
  </si>
  <si>
    <t>-1999945955</t>
  </si>
  <si>
    <t>"odpojení stáv.přípojky"1</t>
  </si>
  <si>
    <t>109</t>
  </si>
  <si>
    <t>891241811_R</t>
  </si>
  <si>
    <t>Demontáž vodovodních šoupátek otevřený výkop DN 80-200 vč. odvozu, likvidace, poplatku za skládku</t>
  </si>
  <si>
    <t>-471866136</t>
  </si>
  <si>
    <t>110</t>
  </si>
  <si>
    <t>722260813_R</t>
  </si>
  <si>
    <t>Demontáž vodoměrů závitových vč. demontáže vodměrné sestavy v truhlárně</t>
  </si>
  <si>
    <t>-1725662125</t>
  </si>
  <si>
    <t>111</t>
  </si>
  <si>
    <t>R_25</t>
  </si>
  <si>
    <t>Úprava rozvodu vody v truhlárně, přepojení stáv.rozvodu na nový přívod, demontáž stáv.přívodu</t>
  </si>
  <si>
    <t>-1534970266</t>
  </si>
  <si>
    <t>112</t>
  </si>
  <si>
    <t>R_26</t>
  </si>
  <si>
    <t>Osazení vodoměrné šachty prefa z betonových dílců</t>
  </si>
  <si>
    <t>591057757</t>
  </si>
  <si>
    <t>113</t>
  </si>
  <si>
    <t>R_27</t>
  </si>
  <si>
    <t>Šachta vodoměrná prefa železobetonová vodotěsná, 200/100/180 min.vnitřní rozměr vč. stupadel, zákrytové desky - viz výkres D.1.303.10 - v provedení dle požadvku VAK HB</t>
  </si>
  <si>
    <t>-1771548278</t>
  </si>
  <si>
    <t>114</t>
  </si>
  <si>
    <t>899113112</t>
  </si>
  <si>
    <t>Osazení poklopů plastových nebo kompozitních včetně rámů pro třídu zatížení B125, C250</t>
  </si>
  <si>
    <t>514744684</t>
  </si>
  <si>
    <t>115</t>
  </si>
  <si>
    <t>R_30</t>
  </si>
  <si>
    <t xml:space="preserve">Poklop šachty NEREZ, světlost 700x700, s ventilační hlavicí, uzamykatelný, vč.zateplení  - viz výkres D.1.303.10 - v provedení dle požadvku VAK HB</t>
  </si>
  <si>
    <t>7838986</t>
  </si>
  <si>
    <t>116</t>
  </si>
  <si>
    <t>977151125</t>
  </si>
  <si>
    <t>Jádrové vrty diamantovými korunkami do stavebních materiálů D přes 180 do 200 mm</t>
  </si>
  <si>
    <t>2101809818</t>
  </si>
  <si>
    <t>"2x otvor do vodoměrné šachty" 2*0,175</t>
  </si>
  <si>
    <t>117</t>
  </si>
  <si>
    <t>1836387638</t>
  </si>
  <si>
    <t>711</t>
  </si>
  <si>
    <t>Izolace proti vodě, vlhkosti a plynům</t>
  </si>
  <si>
    <t>118</t>
  </si>
  <si>
    <t>711541164</t>
  </si>
  <si>
    <t>Provedení hydroizolace potrubí přitavením pásu NAIP</t>
  </si>
  <si>
    <t>-1485831977</t>
  </si>
  <si>
    <t>"izolace vodoměrné šachty" 28</t>
  </si>
  <si>
    <t>119</t>
  </si>
  <si>
    <t>62853004</t>
  </si>
  <si>
    <t>pás asfaltový natavitelný modifikovaný SBS s vložkou ze skleněné tkaniny a spalitelnou PE fólií nebo jemnozrnným minerálním posypem na horním povrchu tl 4,0mm</t>
  </si>
  <si>
    <t>566900138</t>
  </si>
  <si>
    <t>28*1,221 'Přepočtené koeficientem množství</t>
  </si>
  <si>
    <t>588,71</t>
  </si>
  <si>
    <t>105,492</t>
  </si>
  <si>
    <t>120,548</t>
  </si>
  <si>
    <t>31,318</t>
  </si>
  <si>
    <t>282,206</t>
  </si>
  <si>
    <t>04 - SO304 PRODLOUŽENÍ VODOVODU -1.ETAPA</t>
  </si>
  <si>
    <t>586716302</t>
  </si>
  <si>
    <t>"ŘAD A v komunikaci"164,56*0,9*(2,0-0,10)</t>
  </si>
  <si>
    <t>"ŘAD A v zatravnění" 78,44*0,9*2,0</t>
  </si>
  <si>
    <t>"P1" 42,2*0,8*1,7</t>
  </si>
  <si>
    <t>"P2" 44,7*0,8*1,7</t>
  </si>
  <si>
    <t>"P3" 31,2*0,8*1,6</t>
  </si>
  <si>
    <t>"odpojení stáv.přípojek od areálového vodovodu u hydrantu" 2*2*2</t>
  </si>
  <si>
    <t>"předpoklad strojně v hornině tř.3 - 10%"-(588,71*0,9)</t>
  </si>
  <si>
    <t>1326321623</t>
  </si>
  <si>
    <t>-320599840</t>
  </si>
  <si>
    <t>-1532132152</t>
  </si>
  <si>
    <t>-1036876857</t>
  </si>
  <si>
    <t>-1580639274</t>
  </si>
  <si>
    <t>"potrubí"27*(0,9*1*1,7)</t>
  </si>
  <si>
    <t>"kabely"22*(0,9*1*1,0)</t>
  </si>
  <si>
    <t>719666813</t>
  </si>
  <si>
    <t>27*0,9</t>
  </si>
  <si>
    <t>-1905746755</t>
  </si>
  <si>
    <t>22*0,9</t>
  </si>
  <si>
    <t>-1982948379</t>
  </si>
  <si>
    <t>"ŘAD A v komunikaci" 164,56*(2,0-0,1)*2</t>
  </si>
  <si>
    <t>"ŘAD A v zatravnění" 78,44*2,0*2</t>
  </si>
  <si>
    <t>"P1" 42,2*1,7*2</t>
  </si>
  <si>
    <t>"P2" 44,7*1,7*2</t>
  </si>
  <si>
    <t>"P3" 31,2*1,6*2</t>
  </si>
  <si>
    <t>-1653207937</t>
  </si>
  <si>
    <t>1006776058</t>
  </si>
  <si>
    <t>-633549063</t>
  </si>
  <si>
    <t>483,218*1,8 'Přepočtené koeficientem množství</t>
  </si>
  <si>
    <t>-960518401</t>
  </si>
  <si>
    <t>-"odpočet ŠD komunikace - podkladní vrstva pod asf"(196,584*0,25)</t>
  </si>
  <si>
    <t>211768177</t>
  </si>
  <si>
    <t>282,206*1,8 'Přepočtené koeficientem množství</t>
  </si>
  <si>
    <t>-481032298</t>
  </si>
  <si>
    <t>"řad A u provozní budovy v 0,5m pod UT" 31,24*0,9*0,5</t>
  </si>
  <si>
    <t>"P1 v 0,5m pod UT" 17,6*0,8*(0,75+0,5)</t>
  </si>
  <si>
    <t>"P2 v 0,5m pod UT" 17,6*0,8*(0,75+0,5)</t>
  </si>
  <si>
    <t>"P3 v 0,5m pod UT" 31,2*0,8*0,5</t>
  </si>
  <si>
    <t>1787709946</t>
  </si>
  <si>
    <t>"ŘAD A" 243*0,9*(0,1+0,3)</t>
  </si>
  <si>
    <t>"P1" 42,2*0,8*(0,05+0,3)</t>
  </si>
  <si>
    <t>"P2" 44,7*0,8*(0,05+0,3)</t>
  </si>
  <si>
    <t>"P3" 31,2*0,8*(0,05+0,3)</t>
  </si>
  <si>
    <t>-1023424201</t>
  </si>
  <si>
    <t>120,548*2 'Přepočtené koeficientem množství</t>
  </si>
  <si>
    <t>-640996086</t>
  </si>
  <si>
    <t>-2103331911</t>
  </si>
  <si>
    <t>"v místech kde prodloužení vodovodu není v souběhu s areálovým vodovodem"</t>
  </si>
  <si>
    <t>"u napojení" 9,9</t>
  </si>
  <si>
    <t>"ukončení před hydrantem" 12,6</t>
  </si>
  <si>
    <t>1783745874</t>
  </si>
  <si>
    <t>"řad A u provozní budovy v 0,5m pod UT" 31,24*0,9</t>
  </si>
  <si>
    <t>"P3 v 0,5m pod UT" 31,2*0,8</t>
  </si>
  <si>
    <t>-1056678872</t>
  </si>
  <si>
    <t>95,556*1,1845 'Přepočtené koeficientem množství</t>
  </si>
  <si>
    <t>-2145006579</t>
  </si>
  <si>
    <t>"ŘAD A" 243*0,9*0,1</t>
  </si>
  <si>
    <t>"P1" 42,2*0,8*0,1</t>
  </si>
  <si>
    <t>"P2" 44,7*0,8*0,1</t>
  </si>
  <si>
    <t>"P3" 31,2*0,8*0,1</t>
  </si>
  <si>
    <t>-260874058</t>
  </si>
  <si>
    <t>14*(0,4*0,4*0,4)</t>
  </si>
  <si>
    <t>-421091732</t>
  </si>
  <si>
    <t>14*(0,4*0,4*4)</t>
  </si>
  <si>
    <t>-1506426665</t>
  </si>
  <si>
    <t>"ŘAD A v komunikaci"164,56*0,9</t>
  </si>
  <si>
    <t>"P1" 24,5*0,8</t>
  </si>
  <si>
    <t>"P2" 31,1*0,8</t>
  </si>
  <si>
    <t>"odpojení stáv.přípojek od areálového vodovodu u hydrantu" 2*2</t>
  </si>
  <si>
    <t>1270086116</t>
  </si>
  <si>
    <t>-176696576</t>
  </si>
  <si>
    <t>394235392</t>
  </si>
  <si>
    <t>986318503</t>
  </si>
  <si>
    <t>1232191589</t>
  </si>
  <si>
    <t>280964119</t>
  </si>
  <si>
    <t>0,5*2 'Přepočtené koeficientem množství</t>
  </si>
  <si>
    <t>-1416440846</t>
  </si>
  <si>
    <t>3+5+1+2</t>
  </si>
  <si>
    <t>224657981</t>
  </si>
  <si>
    <t>669096843</t>
  </si>
  <si>
    <t>1+(2*2)</t>
  </si>
  <si>
    <t>-1434670891</t>
  </si>
  <si>
    <t>161056182</t>
  </si>
  <si>
    <t>1786068299</t>
  </si>
  <si>
    <t>1025516008</t>
  </si>
  <si>
    <t>-1554335356</t>
  </si>
  <si>
    <t>1877873854</t>
  </si>
  <si>
    <t>128,9*1,015</t>
  </si>
  <si>
    <t>1418290285</t>
  </si>
  <si>
    <t>2033895226</t>
  </si>
  <si>
    <t>243*1,015</t>
  </si>
  <si>
    <t>-554898433</t>
  </si>
  <si>
    <t>-56328302</t>
  </si>
  <si>
    <t>-1081251966</t>
  </si>
  <si>
    <t>-1922903096</t>
  </si>
  <si>
    <t>509285115</t>
  </si>
  <si>
    <t>-333797529</t>
  </si>
  <si>
    <t>482910253</t>
  </si>
  <si>
    <t>549820273</t>
  </si>
  <si>
    <t>1471168588</t>
  </si>
  <si>
    <t>1327624708</t>
  </si>
  <si>
    <t>-1531166321</t>
  </si>
  <si>
    <t>"spoj potrubí (243/12)"21</t>
  </si>
  <si>
    <t>"lem.nákružky"6</t>
  </si>
  <si>
    <t>"oblouky"9*2</t>
  </si>
  <si>
    <t>-60090815</t>
  </si>
  <si>
    <t>878171045</t>
  </si>
  <si>
    <t>1392937917</t>
  </si>
  <si>
    <t xml:space="preserve">Přípojkové šoupátko litinové typ 5.8, přímé, závit - přechodka na PE, připojovací rozměry 32 x  1¼”</t>
  </si>
  <si>
    <t>1274546481</t>
  </si>
  <si>
    <t>2054275892</t>
  </si>
  <si>
    <t>-1600720069</t>
  </si>
  <si>
    <t>1105611052</t>
  </si>
  <si>
    <t>1969428036</t>
  </si>
  <si>
    <t>-1183732753</t>
  </si>
  <si>
    <t>609915288</t>
  </si>
  <si>
    <t>746739062</t>
  </si>
  <si>
    <t>-1941978061</t>
  </si>
  <si>
    <t>-680017188</t>
  </si>
  <si>
    <t>243+120,1</t>
  </si>
  <si>
    <t>365130779</t>
  </si>
  <si>
    <t>-1041224121</t>
  </si>
  <si>
    <t>EURO plovoucí uliční poklop, kulatý, 7.2.1 s logem VAK</t>
  </si>
  <si>
    <t>-663020893</t>
  </si>
  <si>
    <t>-1952056793</t>
  </si>
  <si>
    <t>5AVK.728</t>
  </si>
  <si>
    <t>EURO plovoucí uliční poklop, hranatý, 7.2.8 s logem VAK</t>
  </si>
  <si>
    <t>538026096</t>
  </si>
  <si>
    <t>167279146</t>
  </si>
  <si>
    <t>Uliční poklop litinový AVK Klasik, hydrantový, 7.2.7 s logem VAK</t>
  </si>
  <si>
    <t>226967117</t>
  </si>
  <si>
    <t>863086872</t>
  </si>
  <si>
    <t>3*0,25</t>
  </si>
  <si>
    <t>-1673970616</t>
  </si>
  <si>
    <t>-1756820890</t>
  </si>
  <si>
    <t>-1678880058</t>
  </si>
  <si>
    <t>402878732</t>
  </si>
  <si>
    <t>-555234050</t>
  </si>
  <si>
    <t>-1350455700</t>
  </si>
  <si>
    <t>-2019961911</t>
  </si>
  <si>
    <t>-836772973</t>
  </si>
  <si>
    <t>"vod.přípojky" 3</t>
  </si>
  <si>
    <t>"přepojování hlavníku"1</t>
  </si>
  <si>
    <t>-1877806286</t>
  </si>
  <si>
    <t>1511417926</t>
  </si>
  <si>
    <t>Orientační tabulky na zdivu, oplocení</t>
  </si>
  <si>
    <t>-1518236298</t>
  </si>
  <si>
    <t>R_32</t>
  </si>
  <si>
    <t>Připojení nového přívodu, demontáž stáv.přívodu, úprava prostupu do stáv.vodoměrné šachty</t>
  </si>
  <si>
    <t>-1600965319</t>
  </si>
  <si>
    <t>651899138</t>
  </si>
  <si>
    <t>"V MÍSTĚ NAPOJENÍ"1</t>
  </si>
  <si>
    <t>1681667411</t>
  </si>
  <si>
    <t>891247812_R</t>
  </si>
  <si>
    <t xml:space="preserve">Demontáž hydrantů podzemních na potrubí DN 80  vč. odvozu, likvidace, poplatku za skládku</t>
  </si>
  <si>
    <t>1726500250</t>
  </si>
  <si>
    <t>891181811_R</t>
  </si>
  <si>
    <t>Demontáž vodovodních šoupátek otevřený výkop DN 40 - odpojení stáv.přípojek od sreál.vodovodu vč. zaslepení, úprav vod.porubí</t>
  </si>
  <si>
    <t>-423363642</t>
  </si>
  <si>
    <t>-1756814763</t>
  </si>
  <si>
    <t>05 - Opravy povrchů, VRN, ostatní náklady -1.etapa</t>
  </si>
  <si>
    <t xml:space="preserve">    997 - Doprava suti a vybouraných hmot</t>
  </si>
  <si>
    <t>VRN - Vedlejší rozpočtové náklady</t>
  </si>
  <si>
    <t>112101101</t>
  </si>
  <si>
    <t>Odstranění stromů listnatých průměru kmene přes 100 do 300 mm vč.likvidace</t>
  </si>
  <si>
    <t>946400486</t>
  </si>
  <si>
    <t>112101102</t>
  </si>
  <si>
    <t>Odstranění stromů listnatých průměru kmene přes 300 do 500 mm vč.likvidace</t>
  </si>
  <si>
    <t>137890162</t>
  </si>
  <si>
    <t>112251101</t>
  </si>
  <si>
    <t>Odstranění pařezů průměru přes 100 do 300 mm vč.likvidace</t>
  </si>
  <si>
    <t>-1621267512</t>
  </si>
  <si>
    <t>112251102</t>
  </si>
  <si>
    <t>Odstranění pařezů průměru přes 300 do 500 mm vč.likvidace</t>
  </si>
  <si>
    <t>-277963151</t>
  </si>
  <si>
    <t>113107143</t>
  </si>
  <si>
    <t>Odstranění podkladu živičného tl přes 100 do 150 mm ručně</t>
  </si>
  <si>
    <t>1443340775</t>
  </si>
  <si>
    <t>113107343</t>
  </si>
  <si>
    <t>Odstranění podkladu živičného tl přes 100 do 150 mm strojně pl do 50 m2</t>
  </si>
  <si>
    <t>1089086304</t>
  </si>
  <si>
    <t>113202111</t>
  </si>
  <si>
    <t>Vytrhání obrub krajníků obrubníků stojatých</t>
  </si>
  <si>
    <t>-2027624567</t>
  </si>
  <si>
    <t>121151103</t>
  </si>
  <si>
    <t>Sejmutí ornice plochy do 100 m2 tl vrstvy do 200 mm strojně</t>
  </si>
  <si>
    <t>1825671784</t>
  </si>
  <si>
    <t>181351003</t>
  </si>
  <si>
    <t>Rozprostření ornice tl vrstvy do 200 mm pl do 100 m2 v rovině nebo ve svahu do 1:5 strojně</t>
  </si>
  <si>
    <t>2091701785</t>
  </si>
  <si>
    <t>460581122</t>
  </si>
  <si>
    <t>Zatravnění včetně zalití vodou ve svahu</t>
  </si>
  <si>
    <t>-1753166687</t>
  </si>
  <si>
    <t>966008212</t>
  </si>
  <si>
    <t>Bourání odvodňovacího žlabu z betonových příkopových tvárnic š přes 500 do 800 mm</t>
  </si>
  <si>
    <t>130950307</t>
  </si>
  <si>
    <t>113106123</t>
  </si>
  <si>
    <t>Rozebrání dlažeb ze zámkových dlaždic komunikací pro pěší ručně</t>
  </si>
  <si>
    <t>919957518</t>
  </si>
  <si>
    <t>-1633864208</t>
  </si>
  <si>
    <t>451577877</t>
  </si>
  <si>
    <t>Podklad nebo lože pod dlažbu vodorovný nebo do sklonu 1:5 ze štěrkopísku tl přes 30 do 100 mm</t>
  </si>
  <si>
    <t>1529947416</t>
  </si>
  <si>
    <t>596211210</t>
  </si>
  <si>
    <t>Kladení zámkové dlažby komunikací pro pěší ručně tl 80 mm skupiny A pl do 50 m2</t>
  </si>
  <si>
    <t>1967094840</t>
  </si>
  <si>
    <t>577134111</t>
  </si>
  <si>
    <t>Asfaltový beton vrstva obrusná ACO 11+ (ABS) tř. I tl 40 mm š do 3 m z nemodifikovaného asfaltu</t>
  </si>
  <si>
    <t>1610282831</t>
  </si>
  <si>
    <t>573231108</t>
  </si>
  <si>
    <t>Postřik živičný spojovací ze silniční emulze v množství 0,50 kg/m2</t>
  </si>
  <si>
    <t>-315673381</t>
  </si>
  <si>
    <t>577155112</t>
  </si>
  <si>
    <t>Asfaltový beton vrstva ložní ACL 16 (ABH) tl 60 mm š do 3 m z nemodifikovaného asfaltu</t>
  </si>
  <si>
    <t>-831360524</t>
  </si>
  <si>
    <t>599141111</t>
  </si>
  <si>
    <t>Vyplnění spár mezi silničními dílci živičnou zálivkou</t>
  </si>
  <si>
    <t>1256912926</t>
  </si>
  <si>
    <t>916231213</t>
  </si>
  <si>
    <t>Osazení chodníkového obrubníku betonového stojatého s boční opěrou do lože z betonu prostého</t>
  </si>
  <si>
    <t>949454231</t>
  </si>
  <si>
    <t>935112211</t>
  </si>
  <si>
    <t>Osazení příkopového žlabu do betonu tl 100 mm z betonových tvárnic š 800 mm</t>
  </si>
  <si>
    <t>-7996135</t>
  </si>
  <si>
    <t>916991121</t>
  </si>
  <si>
    <t>Lože pod obrubníky, krajníky nebo obruby z dlažebních kostek z betonu prostého</t>
  </si>
  <si>
    <t>1370578990</t>
  </si>
  <si>
    <t>"pod obruby" 99,5*0,45*0,25</t>
  </si>
  <si>
    <t>"pod žlabovky"8,5*1,0*0,35</t>
  </si>
  <si>
    <t>"pruh podél žlabovek/chodníku" 5,5*0,45*0,5</t>
  </si>
  <si>
    <t>919735113</t>
  </si>
  <si>
    <t>Řezání stávajícího živičného krytu hl přes 100 do 150 mm</t>
  </si>
  <si>
    <t>1532336446</t>
  </si>
  <si>
    <t>919731123</t>
  </si>
  <si>
    <t>Zarovnání styčné plochy podkladu nebo krytu živičného tl přes 100 do 200 mm</t>
  </si>
  <si>
    <t>1133221837</t>
  </si>
  <si>
    <t>919112213</t>
  </si>
  <si>
    <t>Řezání spár pro vytvoření komůrky š 10 mm hl 25 mm pro těsnící zálivku v živičném krytu</t>
  </si>
  <si>
    <t>544570578</t>
  </si>
  <si>
    <t>979021113</t>
  </si>
  <si>
    <t>Očištění vybouraných obrubníků a krajníků silničních při překopech inženýrských sítí</t>
  </si>
  <si>
    <t>1573079452</t>
  </si>
  <si>
    <t>979051121</t>
  </si>
  <si>
    <t>Očištění zámkových dlaždic se spárováním z kameniva těženého při překopech inženýrských sítí</t>
  </si>
  <si>
    <t>1998101060</t>
  </si>
  <si>
    <t>979092111</t>
  </si>
  <si>
    <t>Očištění silničních dílců se spárováním z kameniva těženého při překopech inženýrských sítí</t>
  </si>
  <si>
    <t>-251819008</t>
  </si>
  <si>
    <t>R28</t>
  </si>
  <si>
    <t>Demontáž a zpětná montáž oplocení plechového nebo pletivo vč. rozbourání a zhotovení nové betonové podezdívky s bet. základem</t>
  </si>
  <si>
    <t>1893224486</t>
  </si>
  <si>
    <t>R29</t>
  </si>
  <si>
    <t>demontáž a zpětná montáž zábradlí</t>
  </si>
  <si>
    <t>1731309188</t>
  </si>
  <si>
    <t>997</t>
  </si>
  <si>
    <t>Doprava suti a vybouraných hmot</t>
  </si>
  <si>
    <t>997221612</t>
  </si>
  <si>
    <t>Nakládání vybouraných hmot na dopravní prostředky pro vodorovnou dopravu</t>
  </si>
  <si>
    <t>-1948399659</t>
  </si>
  <si>
    <t>997221571</t>
  </si>
  <si>
    <t>Vodorovná doprava vybouraných hmot do 1 km</t>
  </si>
  <si>
    <t>1863758701</t>
  </si>
  <si>
    <t>997221579</t>
  </si>
  <si>
    <t>Příplatek ZKD 1 km u vodorovné dopravy vybouraných hmot</t>
  </si>
  <si>
    <t>-1674755573</t>
  </si>
  <si>
    <t>546,680*5</t>
  </si>
  <si>
    <t>997221875</t>
  </si>
  <si>
    <t>Poplatek za uložení na recyklační skládce (skládkovné) stavebního odpadu asfaltového bez obsahu dehtu zatříděného do Katalogu odpadů pod kódem 17 03 02</t>
  </si>
  <si>
    <t>898070711</t>
  </si>
  <si>
    <t>998225111</t>
  </si>
  <si>
    <t>Přesun hmot pro pozemní komunikace s krytem z kamene, monolitickým betonovým nebo živičným</t>
  </si>
  <si>
    <t>20954556</t>
  </si>
  <si>
    <t>VRN</t>
  </si>
  <si>
    <t>Vedlejší rozpočtové náklady</t>
  </si>
  <si>
    <t>011002000</t>
  </si>
  <si>
    <t xml:space="preserve">Průzkumné práce, přípravné práce, vytyčení inženýrských sítí, vč. zajištění aktuálních vyjádření k existenci stáv.inž.sítí </t>
  </si>
  <si>
    <t>1024</t>
  </si>
  <si>
    <t>1303738147</t>
  </si>
  <si>
    <t>012103000</t>
  </si>
  <si>
    <t>Geodetické práce před výstavbou a v průběhu stavby, vytýčení trasy vodovodu a kanalizace před zahájením stavby, před pokládkou potrubí</t>
  </si>
  <si>
    <t>-244922610</t>
  </si>
  <si>
    <t>012303000.</t>
  </si>
  <si>
    <t>Geodetické práce po výstavbě. Geodetické zaměření skutečného provedení kanalizace dle požadavku VAK a TS HB (2x tj. před obsypem a po dokončení)</t>
  </si>
  <si>
    <t>1382918890</t>
  </si>
  <si>
    <t>013254000</t>
  </si>
  <si>
    <t>Dokumentace skutečného provedení stavby</t>
  </si>
  <si>
    <t>-1493651325</t>
  </si>
  <si>
    <t>013274000</t>
  </si>
  <si>
    <t>Pasportizace objektu před započetím prací (Fotodokumentace okolních staveb a zpevněných ploch, před realizací)</t>
  </si>
  <si>
    <t>1059915801</t>
  </si>
  <si>
    <t>013284000</t>
  </si>
  <si>
    <t>Pasportizace objektu po provedení prací (Fotodokumentace okolních staveb a zpevněných ploch, po realizaci)</t>
  </si>
  <si>
    <t>1959173771</t>
  </si>
  <si>
    <t>030001000</t>
  </si>
  <si>
    <t>Zařízení staveniště (vybudování a provoz zařízení staveniště vč. odstranění staveniště)</t>
  </si>
  <si>
    <t>302198806</t>
  </si>
  <si>
    <t>034103000</t>
  </si>
  <si>
    <t>Oplocení staveniště, zabezpečení výkopů, zábrany, oplocení výkopů, lávky, osvětlení,...</t>
  </si>
  <si>
    <t>1088912228</t>
  </si>
  <si>
    <t>034303000</t>
  </si>
  <si>
    <t>Dočasná dopravní opatření-přechodné doprav.značení, částečná uzavírka, vč.povolení a zhotovení PD DIO</t>
  </si>
  <si>
    <t>647209548</t>
  </si>
  <si>
    <t>042503000</t>
  </si>
  <si>
    <t>Plán BOZP na staveništi, bezpečnostní a hygienická opatření na staveništi, vč. harmonogramu prací</t>
  </si>
  <si>
    <t>-1775177330</t>
  </si>
  <si>
    <t>043154000</t>
  </si>
  <si>
    <t>Zkoušky hutnicí - zkoušky hutnění dle požadavku vlastníka komunikace</t>
  </si>
  <si>
    <t>-289161724</t>
  </si>
  <si>
    <t>045303000.</t>
  </si>
  <si>
    <t>Koordinační činnost, inž.činnost - přípravné práce, oznámení zahájení stavby majitelům, uživatelům pozemků, vlastníkům přípojek, koordinace s vlastníky přípojek při přepojování přípojek, předání pozemků zpět, koordinace s provozem TS HB.</t>
  </si>
  <si>
    <t>-77661800</t>
  </si>
  <si>
    <t>053002000.</t>
  </si>
  <si>
    <t>Užívání veřejných ploch a prostranství - zvláštní užívání, povolení vstupů - vyřízení (bez poplatku za pronájem)</t>
  </si>
  <si>
    <t>768714360</t>
  </si>
  <si>
    <t>55,125</t>
  </si>
  <si>
    <t>19,797</t>
  </si>
  <si>
    <t>9,638</t>
  </si>
  <si>
    <t>2,655</t>
  </si>
  <si>
    <t>06 - Přípojka kanalizační RD p.Košetický</t>
  </si>
  <si>
    <t>-2125582359</t>
  </si>
  <si>
    <t>419799918</t>
  </si>
  <si>
    <t>14,5*0,9*(2,1-0,1)</t>
  </si>
  <si>
    <t>15*0,9*2,15</t>
  </si>
  <si>
    <t>"předpoklad strojně v hor.tř.3 20 %" f01výkopy*0,2</t>
  </si>
  <si>
    <t>270656078</t>
  </si>
  <si>
    <t>"předpoklad ručně v hor.tř.4 05 %</t>
  </si>
  <si>
    <t>f01výkopy*0,05</t>
  </si>
  <si>
    <t>-1892393809</t>
  </si>
  <si>
    <t>"předpoklad strojně v hor.tř.4 50 %</t>
  </si>
  <si>
    <t>f01výkopy*0,5</t>
  </si>
  <si>
    <t>979297396</t>
  </si>
  <si>
    <t>"předpoklad strojně v hor.tř.5 20 %</t>
  </si>
  <si>
    <t>f01výkopy*0,20</t>
  </si>
  <si>
    <t>569865534</t>
  </si>
  <si>
    <t>"předpoklad strojně v hor.tř.6 5%"</t>
  </si>
  <si>
    <t>1460325577</t>
  </si>
  <si>
    <t>"potrubí" 2*0,9*1,5</t>
  </si>
  <si>
    <t>"kabely"2*0,9*1,0</t>
  </si>
  <si>
    <t>1817061079</t>
  </si>
  <si>
    <t>2*0,9</t>
  </si>
  <si>
    <t>487365670</t>
  </si>
  <si>
    <t>262577389</t>
  </si>
  <si>
    <t>14,5*(2,1-0,1)*2</t>
  </si>
  <si>
    <t>15*2,15*2</t>
  </si>
  <si>
    <t>1929249085</t>
  </si>
  <si>
    <t>-1054960288</t>
  </si>
  <si>
    <t>-1212764557</t>
  </si>
  <si>
    <t>35,328*1,8 'Přepočtené koeficientem množství</t>
  </si>
  <si>
    <t>-1959002998</t>
  </si>
  <si>
    <t>-"odpočet ŠD komunikace - podkladní vrstva pod asf"(16,4*0,9*0,25)</t>
  </si>
  <si>
    <t>-35691920</t>
  </si>
  <si>
    <t>19,345*1,8 'Přepočtené koeficientem množství</t>
  </si>
  <si>
    <t>1065105674</t>
  </si>
  <si>
    <t>10,73*0,9*2,05</t>
  </si>
  <si>
    <t>465932917</t>
  </si>
  <si>
    <t>29,5*0,9*(0,063+0,3)</t>
  </si>
  <si>
    <t>814677277</t>
  </si>
  <si>
    <t>9,638*2 'Přepočtené koeficientem množství</t>
  </si>
  <si>
    <t>-790796834</t>
  </si>
  <si>
    <t>10,73*0,9</t>
  </si>
  <si>
    <t>-911903554</t>
  </si>
  <si>
    <t>9,657*1,1845 'Přepočtené koeficientem množství</t>
  </si>
  <si>
    <t>1657086805</t>
  </si>
  <si>
    <t>29,5*0,9*0,1</t>
  </si>
  <si>
    <t>-1941369408</t>
  </si>
  <si>
    <t>2*2*0,15</t>
  </si>
  <si>
    <t>-1796105770</t>
  </si>
  <si>
    <t>2*2</t>
  </si>
  <si>
    <t>-958042949</t>
  </si>
  <si>
    <t>16,4*0,9</t>
  </si>
  <si>
    <t>871225201</t>
  </si>
  <si>
    <t>Montáž kanalizačního potrubí z PE SDR11 otevřený výkop svařovaných elektrotvarovkou d 63x5,8 mm</t>
  </si>
  <si>
    <t>28171803</t>
  </si>
  <si>
    <t>28613424</t>
  </si>
  <si>
    <t>potrubí kanalizační jednovrstvé PE100 RC SDR11 63x5,8mm</t>
  </si>
  <si>
    <t>972196284</t>
  </si>
  <si>
    <t>29,5*1,01500</t>
  </si>
  <si>
    <t>+2,0 "rezerva"</t>
  </si>
  <si>
    <t>604669477</t>
  </si>
  <si>
    <t>1671794746</t>
  </si>
  <si>
    <t>681987593</t>
  </si>
  <si>
    <t>-1933436884</t>
  </si>
  <si>
    <t>-470262559</t>
  </si>
  <si>
    <t>-23268721</t>
  </si>
  <si>
    <t>-1238584123</t>
  </si>
  <si>
    <t>1191346039</t>
  </si>
  <si>
    <t>-2054991681</t>
  </si>
  <si>
    <t>-1117029565</t>
  </si>
  <si>
    <t>826305269</t>
  </si>
  <si>
    <t>-398898656</t>
  </si>
  <si>
    <t>2141878564</t>
  </si>
  <si>
    <t>475557263</t>
  </si>
  <si>
    <t>-908369534</t>
  </si>
  <si>
    <t>-1304441285</t>
  </si>
  <si>
    <t>-943687197</t>
  </si>
  <si>
    <t>194792308</t>
  </si>
  <si>
    <t>29,5+4</t>
  </si>
  <si>
    <t>1179087762</t>
  </si>
  <si>
    <t>8500038932_R</t>
  </si>
  <si>
    <t>Fólie výstražná hnědá – KANALIZACE</t>
  </si>
  <si>
    <t>-863250330</t>
  </si>
  <si>
    <t>1030500763</t>
  </si>
  <si>
    <t>-1500398655</t>
  </si>
  <si>
    <t>R38</t>
  </si>
  <si>
    <t>Demontáž a zpětná montáž oplocení pletivo s betonovou podezdívkou</t>
  </si>
  <si>
    <t>-1806054704</t>
  </si>
  <si>
    <t>-283893711</t>
  </si>
  <si>
    <t>49,126</t>
  </si>
  <si>
    <t>24,689</t>
  </si>
  <si>
    <t>11,859</t>
  </si>
  <si>
    <t>3,267</t>
  </si>
  <si>
    <t>07 - Přípojka kanalizační plánovaný RD p.Popek, p.Brabec</t>
  </si>
  <si>
    <t>M - Práce a dodávky M</t>
  </si>
  <si>
    <t xml:space="preserve">    23-M - Montáže potrubí</t>
  </si>
  <si>
    <t>2114420648</t>
  </si>
  <si>
    <t>20,31*0,9*1,42</t>
  </si>
  <si>
    <t>15,99*0,9*1,61</t>
  </si>
  <si>
    <t>-1177578473</t>
  </si>
  <si>
    <t>1429727192</t>
  </si>
  <si>
    <t>-647468878</t>
  </si>
  <si>
    <t>187020879</t>
  </si>
  <si>
    <t>330571856</t>
  </si>
  <si>
    <t>"kabely"1*0,9*1,0</t>
  </si>
  <si>
    <t>-831832741</t>
  </si>
  <si>
    <t>1*0,9</t>
  </si>
  <si>
    <t>2008760695</t>
  </si>
  <si>
    <t>20,31*1,42*2</t>
  </si>
  <si>
    <t>15,99*1,61*2</t>
  </si>
  <si>
    <t>1211961470</t>
  </si>
  <si>
    <t>-801816944</t>
  </si>
  <si>
    <t>-598302951</t>
  </si>
  <si>
    <t>24,437*1,8 'Přepočtené koeficientem množství</t>
  </si>
  <si>
    <t>1680601407</t>
  </si>
  <si>
    <t>907989548</t>
  </si>
  <si>
    <t>9,31099999999999*1,8 'Přepočtené koeficientem množství</t>
  </si>
  <si>
    <t>-1239126813</t>
  </si>
  <si>
    <t>20,31*0,9*(1,42-0,1-0,063-0,3)</t>
  </si>
  <si>
    <t>15,99*0,9*0,5</t>
  </si>
  <si>
    <t>-1309285275</t>
  </si>
  <si>
    <t>(48,8-12,5)*0,9*(0,063+0,3)</t>
  </si>
  <si>
    <t>-2139224242</t>
  </si>
  <si>
    <t>11,859*2 'Přepočtené koeficientem množství</t>
  </si>
  <si>
    <t>141721212</t>
  </si>
  <si>
    <t>Řízený zemní protlak délky do 50 m hl do 6 m se zatažením potrubí průměru vrtu přes 90 do 110 mm v hornině třídy těžitelnosti I a II skupiny 1 až 4</t>
  </si>
  <si>
    <t>1926761274</t>
  </si>
  <si>
    <t>ELM.21024M</t>
  </si>
  <si>
    <t>Trubka vodovodní PE RC Protect SDR 17 110x6,6 mm (typ 2 dle PAS 1075) 12 m</t>
  </si>
  <si>
    <t>122623488</t>
  </si>
  <si>
    <t>257243778</t>
  </si>
  <si>
    <t>15,99*0,9</t>
  </si>
  <si>
    <t>-1025843182</t>
  </si>
  <si>
    <t>14,391*1,1845 'Přepočtené koeficientem množství</t>
  </si>
  <si>
    <t>1092636666</t>
  </si>
  <si>
    <t>(48,8-12,5)*0,9*0,1</t>
  </si>
  <si>
    <t>-42238724</t>
  </si>
  <si>
    <t>1302356648</t>
  </si>
  <si>
    <t>1362958278</t>
  </si>
  <si>
    <t>194574729</t>
  </si>
  <si>
    <t>-281379184</t>
  </si>
  <si>
    <t>-1517088756</t>
  </si>
  <si>
    <t>48,8*1,01500</t>
  </si>
  <si>
    <t>-652147058</t>
  </si>
  <si>
    <t>-2017999677</t>
  </si>
  <si>
    <t>536990302</t>
  </si>
  <si>
    <t>-937664607</t>
  </si>
  <si>
    <t>-184980620</t>
  </si>
  <si>
    <t>-104876581</t>
  </si>
  <si>
    <t>-474443725</t>
  </si>
  <si>
    <t>-578740379</t>
  </si>
  <si>
    <t>27133073</t>
  </si>
  <si>
    <t>847904703</t>
  </si>
  <si>
    <t>1932437102</t>
  </si>
  <si>
    <t>-913078654</t>
  </si>
  <si>
    <t>358754542</t>
  </si>
  <si>
    <t>48,8+4</t>
  </si>
  <si>
    <t>1990696160</t>
  </si>
  <si>
    <t>48,8-12,5</t>
  </si>
  <si>
    <t>-1044013322</t>
  </si>
  <si>
    <t>1946076816</t>
  </si>
  <si>
    <t>Práce a dodávky M</t>
  </si>
  <si>
    <t>23-M</t>
  </si>
  <si>
    <t>Montáže potrubí</t>
  </si>
  <si>
    <t>230202225</t>
  </si>
  <si>
    <t>Montáž manžety na chráničku vodovodního potrubí plastového průměru přes 63 do 110 mm</t>
  </si>
  <si>
    <t>-255085177</t>
  </si>
  <si>
    <t>28655107</t>
  </si>
  <si>
    <t>manžeta chráničky vč. upínací pásky 63x110mm DN 50x100</t>
  </si>
  <si>
    <t>1608777092</t>
  </si>
  <si>
    <t>08 - Přípojka vodovodní (část) plánovaný RD p.Popek, p.Brabec</t>
  </si>
  <si>
    <t>1041556770</t>
  </si>
  <si>
    <t>"předpoklad ručně v hornině tř.4 - dokopávky" 1</t>
  </si>
  <si>
    <t>78870903</t>
  </si>
  <si>
    <t>"rýha" 4,3*0,8*1,4</t>
  </si>
  <si>
    <t>"start.jáma na podvrt"2*2*1,5</t>
  </si>
  <si>
    <t>-583598617</t>
  </si>
  <si>
    <t>4,3*1,4*2</t>
  </si>
  <si>
    <t>2*1,5*2</t>
  </si>
  <si>
    <t>-2023536468</t>
  </si>
  <si>
    <t>1656079039</t>
  </si>
  <si>
    <t>"výkopy celkem" (10,816+1,0)</t>
  </si>
  <si>
    <t>-"zásyp"10,268</t>
  </si>
  <si>
    <t>-1378122100</t>
  </si>
  <si>
    <t>1,548*1,8 'Přepočtené koeficientem množství</t>
  </si>
  <si>
    <t>880247167</t>
  </si>
  <si>
    <t>"výkopy"(10,816+1,0)</t>
  </si>
  <si>
    <t>-"lože"0,344</t>
  </si>
  <si>
    <t>-"obsyp"1,204</t>
  </si>
  <si>
    <t>218462265</t>
  </si>
  <si>
    <t>4,3*0,8*(0,05+0,3)</t>
  </si>
  <si>
    <t>2058249604</t>
  </si>
  <si>
    <t>1,204*2 'Přepočtené koeficientem množství</t>
  </si>
  <si>
    <t>141721211</t>
  </si>
  <si>
    <t>Řízený zemní protlak délky do 50 m hl do 6 m se zatažením potrubí průměru vrtu do 90 mm v hornině třídy těžitelnosti I a II skupiny 1 až 4</t>
  </si>
  <si>
    <t>1807351639</t>
  </si>
  <si>
    <t>-1120485873</t>
  </si>
  <si>
    <t>4,3*0,8*0,1</t>
  </si>
  <si>
    <t>446065688</t>
  </si>
  <si>
    <t>1104452356</t>
  </si>
  <si>
    <t>8,8*1,015</t>
  </si>
  <si>
    <t>1109233247</t>
  </si>
  <si>
    <t>-727399252</t>
  </si>
  <si>
    <t>893811111</t>
  </si>
  <si>
    <t>Osazení vodoměrné šachty hranaté z PP samonosné pro běžné zatížení pl do 1,1 m2 hl do 1,2 m</t>
  </si>
  <si>
    <t>227927860</t>
  </si>
  <si>
    <t>56230551_R</t>
  </si>
  <si>
    <t>šachta plastová vodoměrná samonosná hranatá 0,9/1,2/1,2m - MODULO - šachta dle požadvku VAK HB</t>
  </si>
  <si>
    <t>512050291</t>
  </si>
  <si>
    <t>-2119261184</t>
  </si>
  <si>
    <t>12499551</t>
  </si>
  <si>
    <t>126364492</t>
  </si>
  <si>
    <t>-1262711114</t>
  </si>
  <si>
    <t>-1951362958</t>
  </si>
  <si>
    <t>-299583889</t>
  </si>
  <si>
    <t>-1706257724</t>
  </si>
  <si>
    <t>230202031_R</t>
  </si>
  <si>
    <t>Montáž chráničky pro vodovody plastové průměru do 63 mm</t>
  </si>
  <si>
    <t>-7314623</t>
  </si>
  <si>
    <t>28613527</t>
  </si>
  <si>
    <t>potrubí vodovodní třívrstvé PE100 RC SDR11 63x5,80mm</t>
  </si>
  <si>
    <t>679394394</t>
  </si>
  <si>
    <t>230202111_R</t>
  </si>
  <si>
    <t>Montáž kluzných objímek výšky 15 mm pro vodovodní potrubí vnějšího průměru přes 42 mm do 50 mm</t>
  </si>
  <si>
    <t>-946525279</t>
  </si>
  <si>
    <t>28655195</t>
  </si>
  <si>
    <t>objímka kluzná typ I segment v 15mm</t>
  </si>
  <si>
    <t>636002850</t>
  </si>
  <si>
    <t>230202224_R</t>
  </si>
  <si>
    <t>Montáž manžety na chráničku vodovodního potrubí plastového průměru přes 50 do 63 mm</t>
  </si>
  <si>
    <t>-2035256079</t>
  </si>
  <si>
    <t>28655100</t>
  </si>
  <si>
    <t>manžeta chráničky vč. upínací pásky 32x63mm DN 25x50</t>
  </si>
  <si>
    <t>-1591947579</t>
  </si>
  <si>
    <t>SEZNAM FIGUR</t>
  </si>
  <si>
    <t>Výměra</t>
  </si>
  <si>
    <t>Použití figury:</t>
  </si>
  <si>
    <t>"vodovodní přípojka" 14,5*0,9*(1,66-0,15)</t>
  </si>
  <si>
    <t>"ŘAD A" 247,1*0,9*(2,0-0,15)</t>
  </si>
  <si>
    <t>"ŘAD B" 43,7*0,9*(1,67-0,15)</t>
  </si>
  <si>
    <t>"ŘAD C" 43,3*0,9*(2,08-0,15)</t>
  </si>
  <si>
    <t>"AP3 přípojka do truhlárny" 14,2*0,9*(1,42-0,15)</t>
  </si>
  <si>
    <t>"přepojení stáv.přípojky do adm.budovy" 6,0*0,9*(1,65-0,15)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</si>
</sst>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37" fillId="2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26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32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33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19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2025/05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-1.etapa stavby - REVITALIZACE AREÁLU TECHNICKÝCH SLUŽEB U CIHLÁŘE, HAVLÍČKŮV BROD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11. 5. 2025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Technické služby Havlíčkův Brod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31</v>
      </c>
      <c r="AJ89" s="41"/>
      <c r="AK89" s="41"/>
      <c r="AL89" s="41"/>
      <c r="AM89" s="81" t="str">
        <f>IF(E17="","",E17)</f>
        <v>Marta Novotná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29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ROUND(SUM(AG95:AG102),2)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ROUND(SUM(AS95:AS102),2)</f>
        <v>0</v>
      </c>
      <c r="AT94" s="115">
        <f>ROUND(SUM(AV94:AW94),2)</f>
        <v>0</v>
      </c>
      <c r="AU94" s="116">
        <f>ROUND(SUM(AU95:AU102),5)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ROUND(SUM(AZ95:AZ102),2)</f>
        <v>0</v>
      </c>
      <c r="BA94" s="115">
        <f>ROUND(SUM(BA95:BA102),2)</f>
        <v>0</v>
      </c>
      <c r="BB94" s="115">
        <f>ROUND(SUM(BB95:BB102),2)</f>
        <v>0</v>
      </c>
      <c r="BC94" s="115">
        <f>ROUND(SUM(BC95:BC102),2)</f>
        <v>0</v>
      </c>
      <c r="BD94" s="117">
        <f>ROUND(SUM(BD95:BD102),2)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24.75" customHeight="1">
      <c r="A95" s="120" t="s">
        <v>82</v>
      </c>
      <c r="B95" s="121"/>
      <c r="C95" s="122"/>
      <c r="D95" s="123" t="s">
        <v>83</v>
      </c>
      <c r="E95" s="123"/>
      <c r="F95" s="123"/>
      <c r="G95" s="123"/>
      <c r="H95" s="123"/>
      <c r="I95" s="124"/>
      <c r="J95" s="123" t="s">
        <v>84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'01 - SO301 DEŠŤOVÁ KANALI...'!J30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85</v>
      </c>
      <c r="AR95" s="127"/>
      <c r="AS95" s="128">
        <v>0</v>
      </c>
      <c r="AT95" s="129">
        <f>ROUND(SUM(AV95:AW95),2)</f>
        <v>0</v>
      </c>
      <c r="AU95" s="130">
        <f>'01 - SO301 DEŠŤOVÁ KANALI...'!P126</f>
        <v>0</v>
      </c>
      <c r="AV95" s="129">
        <f>'01 - SO301 DEŠŤOVÁ KANALI...'!J33</f>
        <v>0</v>
      </c>
      <c r="AW95" s="129">
        <f>'01 - SO301 DEŠŤOVÁ KANALI...'!J34</f>
        <v>0</v>
      </c>
      <c r="AX95" s="129">
        <f>'01 - SO301 DEŠŤOVÁ KANALI...'!J35</f>
        <v>0</v>
      </c>
      <c r="AY95" s="129">
        <f>'01 - SO301 DEŠŤOVÁ KANALI...'!J36</f>
        <v>0</v>
      </c>
      <c r="AZ95" s="129">
        <f>'01 - SO301 DEŠŤOVÁ KANALI...'!F33</f>
        <v>0</v>
      </c>
      <c r="BA95" s="129">
        <f>'01 - SO301 DEŠŤOVÁ KANALI...'!F34</f>
        <v>0</v>
      </c>
      <c r="BB95" s="129">
        <f>'01 - SO301 DEŠŤOVÁ KANALI...'!F35</f>
        <v>0</v>
      </c>
      <c r="BC95" s="129">
        <f>'01 - SO301 DEŠŤOVÁ KANALI...'!F36</f>
        <v>0</v>
      </c>
      <c r="BD95" s="131">
        <f>'01 - SO301 DEŠŤOVÁ KANALI...'!F37</f>
        <v>0</v>
      </c>
      <c r="BE95" s="7"/>
      <c r="BT95" s="132" t="s">
        <v>86</v>
      </c>
      <c r="BV95" s="132" t="s">
        <v>80</v>
      </c>
      <c r="BW95" s="132" t="s">
        <v>87</v>
      </c>
      <c r="BX95" s="132" t="s">
        <v>5</v>
      </c>
      <c r="CL95" s="132" t="s">
        <v>1</v>
      </c>
      <c r="CM95" s="132" t="s">
        <v>88</v>
      </c>
    </row>
    <row r="96" s="7" customFormat="1" ht="24.75" customHeight="1">
      <c r="A96" s="120" t="s">
        <v>82</v>
      </c>
      <c r="B96" s="121"/>
      <c r="C96" s="122"/>
      <c r="D96" s="123" t="s">
        <v>89</v>
      </c>
      <c r="E96" s="123"/>
      <c r="F96" s="123"/>
      <c r="G96" s="123"/>
      <c r="H96" s="123"/>
      <c r="I96" s="124"/>
      <c r="J96" s="123" t="s">
        <v>90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'02 - SO302 SPLAŠKOVÁ KANA...'!J30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85</v>
      </c>
      <c r="AR96" s="127"/>
      <c r="AS96" s="128">
        <v>0</v>
      </c>
      <c r="AT96" s="129">
        <f>ROUND(SUM(AV96:AW96),2)</f>
        <v>0</v>
      </c>
      <c r="AU96" s="130">
        <f>'02 - SO302 SPLAŠKOVÁ KANA...'!P124</f>
        <v>0</v>
      </c>
      <c r="AV96" s="129">
        <f>'02 - SO302 SPLAŠKOVÁ KANA...'!J33</f>
        <v>0</v>
      </c>
      <c r="AW96" s="129">
        <f>'02 - SO302 SPLAŠKOVÁ KANA...'!J34</f>
        <v>0</v>
      </c>
      <c r="AX96" s="129">
        <f>'02 - SO302 SPLAŠKOVÁ KANA...'!J35</f>
        <v>0</v>
      </c>
      <c r="AY96" s="129">
        <f>'02 - SO302 SPLAŠKOVÁ KANA...'!J36</f>
        <v>0</v>
      </c>
      <c r="AZ96" s="129">
        <f>'02 - SO302 SPLAŠKOVÁ KANA...'!F33</f>
        <v>0</v>
      </c>
      <c r="BA96" s="129">
        <f>'02 - SO302 SPLAŠKOVÁ KANA...'!F34</f>
        <v>0</v>
      </c>
      <c r="BB96" s="129">
        <f>'02 - SO302 SPLAŠKOVÁ KANA...'!F35</f>
        <v>0</v>
      </c>
      <c r="BC96" s="129">
        <f>'02 - SO302 SPLAŠKOVÁ KANA...'!F36</f>
        <v>0</v>
      </c>
      <c r="BD96" s="131">
        <f>'02 - SO302 SPLAŠKOVÁ KANA...'!F37</f>
        <v>0</v>
      </c>
      <c r="BE96" s="7"/>
      <c r="BT96" s="132" t="s">
        <v>86</v>
      </c>
      <c r="BV96" s="132" t="s">
        <v>80</v>
      </c>
      <c r="BW96" s="132" t="s">
        <v>91</v>
      </c>
      <c r="BX96" s="132" t="s">
        <v>5</v>
      </c>
      <c r="CL96" s="132" t="s">
        <v>1</v>
      </c>
      <c r="CM96" s="132" t="s">
        <v>88</v>
      </c>
    </row>
    <row r="97" s="7" customFormat="1" ht="16.5" customHeight="1">
      <c r="A97" s="120" t="s">
        <v>82</v>
      </c>
      <c r="B97" s="121"/>
      <c r="C97" s="122"/>
      <c r="D97" s="123" t="s">
        <v>92</v>
      </c>
      <c r="E97" s="123"/>
      <c r="F97" s="123"/>
      <c r="G97" s="123"/>
      <c r="H97" s="123"/>
      <c r="I97" s="124"/>
      <c r="J97" s="123" t="s">
        <v>93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'03 - SO303 VODOVOD -1.ETAPA'!J30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85</v>
      </c>
      <c r="AR97" s="127"/>
      <c r="AS97" s="128">
        <v>0</v>
      </c>
      <c r="AT97" s="129">
        <f>ROUND(SUM(AV97:AW97),2)</f>
        <v>0</v>
      </c>
      <c r="AU97" s="130">
        <f>'03 - SO303 VODOVOD -1.ETAPA'!P126</f>
        <v>0</v>
      </c>
      <c r="AV97" s="129">
        <f>'03 - SO303 VODOVOD -1.ETAPA'!J33</f>
        <v>0</v>
      </c>
      <c r="AW97" s="129">
        <f>'03 - SO303 VODOVOD -1.ETAPA'!J34</f>
        <v>0</v>
      </c>
      <c r="AX97" s="129">
        <f>'03 - SO303 VODOVOD -1.ETAPA'!J35</f>
        <v>0</v>
      </c>
      <c r="AY97" s="129">
        <f>'03 - SO303 VODOVOD -1.ETAPA'!J36</f>
        <v>0</v>
      </c>
      <c r="AZ97" s="129">
        <f>'03 - SO303 VODOVOD -1.ETAPA'!F33</f>
        <v>0</v>
      </c>
      <c r="BA97" s="129">
        <f>'03 - SO303 VODOVOD -1.ETAPA'!F34</f>
        <v>0</v>
      </c>
      <c r="BB97" s="129">
        <f>'03 - SO303 VODOVOD -1.ETAPA'!F35</f>
        <v>0</v>
      </c>
      <c r="BC97" s="129">
        <f>'03 - SO303 VODOVOD -1.ETAPA'!F36</f>
        <v>0</v>
      </c>
      <c r="BD97" s="131">
        <f>'03 - SO303 VODOVOD -1.ETAPA'!F37</f>
        <v>0</v>
      </c>
      <c r="BE97" s="7"/>
      <c r="BT97" s="132" t="s">
        <v>86</v>
      </c>
      <c r="BV97" s="132" t="s">
        <v>80</v>
      </c>
      <c r="BW97" s="132" t="s">
        <v>94</v>
      </c>
      <c r="BX97" s="132" t="s">
        <v>5</v>
      </c>
      <c r="CL97" s="132" t="s">
        <v>1</v>
      </c>
      <c r="CM97" s="132" t="s">
        <v>88</v>
      </c>
    </row>
    <row r="98" s="7" customFormat="1" ht="24.75" customHeight="1">
      <c r="A98" s="120" t="s">
        <v>82</v>
      </c>
      <c r="B98" s="121"/>
      <c r="C98" s="122"/>
      <c r="D98" s="123" t="s">
        <v>95</v>
      </c>
      <c r="E98" s="123"/>
      <c r="F98" s="123"/>
      <c r="G98" s="123"/>
      <c r="H98" s="123"/>
      <c r="I98" s="124"/>
      <c r="J98" s="123" t="s">
        <v>96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'04 - SO304 PRODLOUŽENÍ VO...'!J30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85</v>
      </c>
      <c r="AR98" s="127"/>
      <c r="AS98" s="128">
        <v>0</v>
      </c>
      <c r="AT98" s="129">
        <f>ROUND(SUM(AV98:AW98),2)</f>
        <v>0</v>
      </c>
      <c r="AU98" s="130">
        <f>'04 - SO304 PRODLOUŽENÍ VO...'!P123</f>
        <v>0</v>
      </c>
      <c r="AV98" s="129">
        <f>'04 - SO304 PRODLOUŽENÍ VO...'!J33</f>
        <v>0</v>
      </c>
      <c r="AW98" s="129">
        <f>'04 - SO304 PRODLOUŽENÍ VO...'!J34</f>
        <v>0</v>
      </c>
      <c r="AX98" s="129">
        <f>'04 - SO304 PRODLOUŽENÍ VO...'!J35</f>
        <v>0</v>
      </c>
      <c r="AY98" s="129">
        <f>'04 - SO304 PRODLOUŽENÍ VO...'!J36</f>
        <v>0</v>
      </c>
      <c r="AZ98" s="129">
        <f>'04 - SO304 PRODLOUŽENÍ VO...'!F33</f>
        <v>0</v>
      </c>
      <c r="BA98" s="129">
        <f>'04 - SO304 PRODLOUŽENÍ VO...'!F34</f>
        <v>0</v>
      </c>
      <c r="BB98" s="129">
        <f>'04 - SO304 PRODLOUŽENÍ VO...'!F35</f>
        <v>0</v>
      </c>
      <c r="BC98" s="129">
        <f>'04 - SO304 PRODLOUŽENÍ VO...'!F36</f>
        <v>0</v>
      </c>
      <c r="BD98" s="131">
        <f>'04 - SO304 PRODLOUŽENÍ VO...'!F37</f>
        <v>0</v>
      </c>
      <c r="BE98" s="7"/>
      <c r="BT98" s="132" t="s">
        <v>86</v>
      </c>
      <c r="BV98" s="132" t="s">
        <v>80</v>
      </c>
      <c r="BW98" s="132" t="s">
        <v>97</v>
      </c>
      <c r="BX98" s="132" t="s">
        <v>5</v>
      </c>
      <c r="CL98" s="132" t="s">
        <v>1</v>
      </c>
      <c r="CM98" s="132" t="s">
        <v>88</v>
      </c>
    </row>
    <row r="99" s="7" customFormat="1" ht="24.75" customHeight="1">
      <c r="A99" s="120" t="s">
        <v>82</v>
      </c>
      <c r="B99" s="121"/>
      <c r="C99" s="122"/>
      <c r="D99" s="123" t="s">
        <v>98</v>
      </c>
      <c r="E99" s="123"/>
      <c r="F99" s="123"/>
      <c r="G99" s="123"/>
      <c r="H99" s="123"/>
      <c r="I99" s="124"/>
      <c r="J99" s="123" t="s">
        <v>99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'05 - Opravy povrchů, VRN,...'!J30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85</v>
      </c>
      <c r="AR99" s="127"/>
      <c r="AS99" s="128">
        <v>0</v>
      </c>
      <c r="AT99" s="129">
        <f>ROUND(SUM(AV99:AW99),2)</f>
        <v>0</v>
      </c>
      <c r="AU99" s="130">
        <f>'05 - Opravy povrchů, VRN,...'!P123</f>
        <v>0</v>
      </c>
      <c r="AV99" s="129">
        <f>'05 - Opravy povrchů, VRN,...'!J33</f>
        <v>0</v>
      </c>
      <c r="AW99" s="129">
        <f>'05 - Opravy povrchů, VRN,...'!J34</f>
        <v>0</v>
      </c>
      <c r="AX99" s="129">
        <f>'05 - Opravy povrchů, VRN,...'!J35</f>
        <v>0</v>
      </c>
      <c r="AY99" s="129">
        <f>'05 - Opravy povrchů, VRN,...'!J36</f>
        <v>0</v>
      </c>
      <c r="AZ99" s="129">
        <f>'05 - Opravy povrchů, VRN,...'!F33</f>
        <v>0</v>
      </c>
      <c r="BA99" s="129">
        <f>'05 - Opravy povrchů, VRN,...'!F34</f>
        <v>0</v>
      </c>
      <c r="BB99" s="129">
        <f>'05 - Opravy povrchů, VRN,...'!F35</f>
        <v>0</v>
      </c>
      <c r="BC99" s="129">
        <f>'05 - Opravy povrchů, VRN,...'!F36</f>
        <v>0</v>
      </c>
      <c r="BD99" s="131">
        <f>'05 - Opravy povrchů, VRN,...'!F37</f>
        <v>0</v>
      </c>
      <c r="BE99" s="7"/>
      <c r="BT99" s="132" t="s">
        <v>86</v>
      </c>
      <c r="BV99" s="132" t="s">
        <v>80</v>
      </c>
      <c r="BW99" s="132" t="s">
        <v>100</v>
      </c>
      <c r="BX99" s="132" t="s">
        <v>5</v>
      </c>
      <c r="CL99" s="132" t="s">
        <v>1</v>
      </c>
      <c r="CM99" s="132" t="s">
        <v>88</v>
      </c>
    </row>
    <row r="100" s="7" customFormat="1" ht="16.5" customHeight="1">
      <c r="A100" s="120" t="s">
        <v>82</v>
      </c>
      <c r="B100" s="121"/>
      <c r="C100" s="122"/>
      <c r="D100" s="123" t="s">
        <v>101</v>
      </c>
      <c r="E100" s="123"/>
      <c r="F100" s="123"/>
      <c r="G100" s="123"/>
      <c r="H100" s="123"/>
      <c r="I100" s="124"/>
      <c r="J100" s="123" t="s">
        <v>102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'06 - Přípojka kanalizační...'!J30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85</v>
      </c>
      <c r="AR100" s="127"/>
      <c r="AS100" s="128">
        <v>0</v>
      </c>
      <c r="AT100" s="129">
        <f>ROUND(SUM(AV100:AW100),2)</f>
        <v>0</v>
      </c>
      <c r="AU100" s="130">
        <f>'06 - Přípojka kanalizační...'!P124</f>
        <v>0</v>
      </c>
      <c r="AV100" s="129">
        <f>'06 - Přípojka kanalizační...'!J33</f>
        <v>0</v>
      </c>
      <c r="AW100" s="129">
        <f>'06 - Přípojka kanalizační...'!J34</f>
        <v>0</v>
      </c>
      <c r="AX100" s="129">
        <f>'06 - Přípojka kanalizační...'!J35</f>
        <v>0</v>
      </c>
      <c r="AY100" s="129">
        <f>'06 - Přípojka kanalizační...'!J36</f>
        <v>0</v>
      </c>
      <c r="AZ100" s="129">
        <f>'06 - Přípojka kanalizační...'!F33</f>
        <v>0</v>
      </c>
      <c r="BA100" s="129">
        <f>'06 - Přípojka kanalizační...'!F34</f>
        <v>0</v>
      </c>
      <c r="BB100" s="129">
        <f>'06 - Přípojka kanalizační...'!F35</f>
        <v>0</v>
      </c>
      <c r="BC100" s="129">
        <f>'06 - Přípojka kanalizační...'!F36</f>
        <v>0</v>
      </c>
      <c r="BD100" s="131">
        <f>'06 - Přípojka kanalizační...'!F37</f>
        <v>0</v>
      </c>
      <c r="BE100" s="7"/>
      <c r="BT100" s="132" t="s">
        <v>86</v>
      </c>
      <c r="BV100" s="132" t="s">
        <v>80</v>
      </c>
      <c r="BW100" s="132" t="s">
        <v>103</v>
      </c>
      <c r="BX100" s="132" t="s">
        <v>5</v>
      </c>
      <c r="CL100" s="132" t="s">
        <v>1</v>
      </c>
      <c r="CM100" s="132" t="s">
        <v>88</v>
      </c>
    </row>
    <row r="101" s="7" customFormat="1" ht="24.75" customHeight="1">
      <c r="A101" s="120" t="s">
        <v>82</v>
      </c>
      <c r="B101" s="121"/>
      <c r="C101" s="122"/>
      <c r="D101" s="123" t="s">
        <v>104</v>
      </c>
      <c r="E101" s="123"/>
      <c r="F101" s="123"/>
      <c r="G101" s="123"/>
      <c r="H101" s="123"/>
      <c r="I101" s="124"/>
      <c r="J101" s="123" t="s">
        <v>105</v>
      </c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5">
        <f>'07 - Přípojka kanalizační...'!J30</f>
        <v>0</v>
      </c>
      <c r="AH101" s="124"/>
      <c r="AI101" s="124"/>
      <c r="AJ101" s="124"/>
      <c r="AK101" s="124"/>
      <c r="AL101" s="124"/>
      <c r="AM101" s="124"/>
      <c r="AN101" s="125">
        <f>SUM(AG101,AT101)</f>
        <v>0</v>
      </c>
      <c r="AO101" s="124"/>
      <c r="AP101" s="124"/>
      <c r="AQ101" s="126" t="s">
        <v>85</v>
      </c>
      <c r="AR101" s="127"/>
      <c r="AS101" s="128">
        <v>0</v>
      </c>
      <c r="AT101" s="129">
        <f>ROUND(SUM(AV101:AW101),2)</f>
        <v>0</v>
      </c>
      <c r="AU101" s="130">
        <f>'07 - Přípojka kanalizační...'!P124</f>
        <v>0</v>
      </c>
      <c r="AV101" s="129">
        <f>'07 - Přípojka kanalizační...'!J33</f>
        <v>0</v>
      </c>
      <c r="AW101" s="129">
        <f>'07 - Přípojka kanalizační...'!J34</f>
        <v>0</v>
      </c>
      <c r="AX101" s="129">
        <f>'07 - Přípojka kanalizační...'!J35</f>
        <v>0</v>
      </c>
      <c r="AY101" s="129">
        <f>'07 - Přípojka kanalizační...'!J36</f>
        <v>0</v>
      </c>
      <c r="AZ101" s="129">
        <f>'07 - Přípojka kanalizační...'!F33</f>
        <v>0</v>
      </c>
      <c r="BA101" s="129">
        <f>'07 - Přípojka kanalizační...'!F34</f>
        <v>0</v>
      </c>
      <c r="BB101" s="129">
        <f>'07 - Přípojka kanalizační...'!F35</f>
        <v>0</v>
      </c>
      <c r="BC101" s="129">
        <f>'07 - Přípojka kanalizační...'!F36</f>
        <v>0</v>
      </c>
      <c r="BD101" s="131">
        <f>'07 - Přípojka kanalizační...'!F37</f>
        <v>0</v>
      </c>
      <c r="BE101" s="7"/>
      <c r="BT101" s="132" t="s">
        <v>86</v>
      </c>
      <c r="BV101" s="132" t="s">
        <v>80</v>
      </c>
      <c r="BW101" s="132" t="s">
        <v>106</v>
      </c>
      <c r="BX101" s="132" t="s">
        <v>5</v>
      </c>
      <c r="CL101" s="132" t="s">
        <v>1</v>
      </c>
      <c r="CM101" s="132" t="s">
        <v>88</v>
      </c>
    </row>
    <row r="102" s="7" customFormat="1" ht="24.75" customHeight="1">
      <c r="A102" s="120" t="s">
        <v>82</v>
      </c>
      <c r="B102" s="121"/>
      <c r="C102" s="122"/>
      <c r="D102" s="123" t="s">
        <v>107</v>
      </c>
      <c r="E102" s="123"/>
      <c r="F102" s="123"/>
      <c r="G102" s="123"/>
      <c r="H102" s="123"/>
      <c r="I102" s="124"/>
      <c r="J102" s="123" t="s">
        <v>108</v>
      </c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5">
        <f>'08 - Přípojka vodovodní (...'!J30</f>
        <v>0</v>
      </c>
      <c r="AH102" s="124"/>
      <c r="AI102" s="124"/>
      <c r="AJ102" s="124"/>
      <c r="AK102" s="124"/>
      <c r="AL102" s="124"/>
      <c r="AM102" s="124"/>
      <c r="AN102" s="125">
        <f>SUM(AG102,AT102)</f>
        <v>0</v>
      </c>
      <c r="AO102" s="124"/>
      <c r="AP102" s="124"/>
      <c r="AQ102" s="126" t="s">
        <v>85</v>
      </c>
      <c r="AR102" s="127"/>
      <c r="AS102" s="133">
        <v>0</v>
      </c>
      <c r="AT102" s="134">
        <f>ROUND(SUM(AV102:AW102),2)</f>
        <v>0</v>
      </c>
      <c r="AU102" s="135">
        <f>'08 - Přípojka vodovodní (...'!P123</f>
        <v>0</v>
      </c>
      <c r="AV102" s="134">
        <f>'08 - Přípojka vodovodní (...'!J33</f>
        <v>0</v>
      </c>
      <c r="AW102" s="134">
        <f>'08 - Přípojka vodovodní (...'!J34</f>
        <v>0</v>
      </c>
      <c r="AX102" s="134">
        <f>'08 - Přípojka vodovodní (...'!J35</f>
        <v>0</v>
      </c>
      <c r="AY102" s="134">
        <f>'08 - Přípojka vodovodní (...'!J36</f>
        <v>0</v>
      </c>
      <c r="AZ102" s="134">
        <f>'08 - Přípojka vodovodní (...'!F33</f>
        <v>0</v>
      </c>
      <c r="BA102" s="134">
        <f>'08 - Přípojka vodovodní (...'!F34</f>
        <v>0</v>
      </c>
      <c r="BB102" s="134">
        <f>'08 - Přípojka vodovodní (...'!F35</f>
        <v>0</v>
      </c>
      <c r="BC102" s="134">
        <f>'08 - Přípojka vodovodní (...'!F36</f>
        <v>0</v>
      </c>
      <c r="BD102" s="136">
        <f>'08 - Přípojka vodovodní (...'!F37</f>
        <v>0</v>
      </c>
      <c r="BE102" s="7"/>
      <c r="BT102" s="132" t="s">
        <v>86</v>
      </c>
      <c r="BV102" s="132" t="s">
        <v>80</v>
      </c>
      <c r="BW102" s="132" t="s">
        <v>109</v>
      </c>
      <c r="BX102" s="132" t="s">
        <v>5</v>
      </c>
      <c r="CL102" s="132" t="s">
        <v>1</v>
      </c>
      <c r="CM102" s="132" t="s">
        <v>88</v>
      </c>
    </row>
    <row r="103" s="2" customFormat="1" ht="30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5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45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</sheetData>
  <sheetProtection sheet="1" formatColumns="0" formatRows="0" objects="1" scenarios="1" spinCount="100000" saltValue="YGx+ClMBzngUKG1UJ/E42XHRHh+NJZUTdlem7GZBTmRpJypqTOK/Vz1xM72/YUwbw/FXfBBygRio3UXMS4l3IQ==" hashValue="2vkITE+m08rlTPHQSN91TM9XRjZMk8NFw4wc3UdD8Rz8v1qssMwYCEMHFChaF7V4VoZWFV5DnALKATMTqG8RXA==" algorithmName="SHA-512" password="CC35"/>
  <mergeCells count="70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102:AP102"/>
    <mergeCell ref="AG102:AM102"/>
    <mergeCell ref="D102:H102"/>
    <mergeCell ref="J102:AF102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O301 DEŠŤOVÁ KANALI...'!C2" display="/"/>
    <hyperlink ref="A96" location="'02 - SO302 SPLAŠKOVÁ KANA...'!C2" display="/"/>
    <hyperlink ref="A97" location="'03 - SO303 VODOVOD -1.ETAPA'!C2" display="/"/>
    <hyperlink ref="A98" location="'04 - SO304 PRODLOUŽENÍ VO...'!C2" display="/"/>
    <hyperlink ref="A99" location="'05 - Opravy povrchů, VRN,...'!C2" display="/"/>
    <hyperlink ref="A100" location="'06 - Přípojka kanalizační...'!C2" display="/"/>
    <hyperlink ref="A101" location="'07 - Přípojka kanalizační...'!C2" display="/"/>
    <hyperlink ref="A102" location="'08 - Přípojka vodovodní (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8"/>
      <c r="C3" s="139"/>
      <c r="D3" s="139"/>
      <c r="E3" s="139"/>
      <c r="F3" s="139"/>
      <c r="G3" s="139"/>
      <c r="H3" s="21"/>
    </row>
    <row r="4" s="1" customFormat="1" ht="24.96" customHeight="1">
      <c r="B4" s="21"/>
      <c r="C4" s="140" t="s">
        <v>1974</v>
      </c>
      <c r="H4" s="21"/>
    </row>
    <row r="5" s="1" customFormat="1" ht="12" customHeight="1">
      <c r="B5" s="21"/>
      <c r="C5" s="297" t="s">
        <v>13</v>
      </c>
      <c r="D5" s="149" t="s">
        <v>14</v>
      </c>
      <c r="E5" s="1"/>
      <c r="F5" s="1"/>
      <c r="H5" s="21"/>
    </row>
    <row r="6" s="1" customFormat="1" ht="36.96" customHeight="1">
      <c r="B6" s="21"/>
      <c r="C6" s="298" t="s">
        <v>16</v>
      </c>
      <c r="D6" s="299" t="s">
        <v>17</v>
      </c>
      <c r="E6" s="1"/>
      <c r="F6" s="1"/>
      <c r="H6" s="21"/>
    </row>
    <row r="7" s="1" customFormat="1" ht="16.5" customHeight="1">
      <c r="B7" s="21"/>
      <c r="C7" s="142" t="s">
        <v>22</v>
      </c>
      <c r="D7" s="146" t="str">
        <f>'Rekapitulace stavby'!AN8</f>
        <v>11. 5. 2025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3"/>
      <c r="B9" s="300"/>
      <c r="C9" s="301" t="s">
        <v>59</v>
      </c>
      <c r="D9" s="302" t="s">
        <v>60</v>
      </c>
      <c r="E9" s="302" t="s">
        <v>140</v>
      </c>
      <c r="F9" s="303" t="s">
        <v>1975</v>
      </c>
      <c r="G9" s="193"/>
      <c r="H9" s="300"/>
    </row>
    <row r="10" s="2" customFormat="1" ht="26.4" customHeight="1">
      <c r="A10" s="39"/>
      <c r="B10" s="45"/>
      <c r="C10" s="304" t="s">
        <v>83</v>
      </c>
      <c r="D10" s="304" t="s">
        <v>84</v>
      </c>
      <c r="E10" s="39"/>
      <c r="F10" s="39"/>
      <c r="G10" s="39"/>
      <c r="H10" s="45"/>
    </row>
    <row r="11" s="2" customFormat="1" ht="16.8" customHeight="1">
      <c r="A11" s="39"/>
      <c r="B11" s="45"/>
      <c r="C11" s="305" t="s">
        <v>110</v>
      </c>
      <c r="D11" s="306" t="s">
        <v>1</v>
      </c>
      <c r="E11" s="307" t="s">
        <v>1</v>
      </c>
      <c r="F11" s="308">
        <v>1421.0730000000001</v>
      </c>
      <c r="G11" s="39"/>
      <c r="H11" s="45"/>
    </row>
    <row r="12" s="2" customFormat="1" ht="16.8" customHeight="1">
      <c r="A12" s="39"/>
      <c r="B12" s="45"/>
      <c r="C12" s="309" t="s">
        <v>1</v>
      </c>
      <c r="D12" s="309" t="s">
        <v>163</v>
      </c>
      <c r="E12" s="18" t="s">
        <v>1</v>
      </c>
      <c r="F12" s="310">
        <v>19.094999999999999</v>
      </c>
      <c r="G12" s="39"/>
      <c r="H12" s="45"/>
    </row>
    <row r="13" s="2" customFormat="1" ht="16.8" customHeight="1">
      <c r="A13" s="39"/>
      <c r="B13" s="45"/>
      <c r="C13" s="309" t="s">
        <v>1</v>
      </c>
      <c r="D13" s="309" t="s">
        <v>164</v>
      </c>
      <c r="E13" s="18" t="s">
        <v>1</v>
      </c>
      <c r="F13" s="310">
        <v>152.13</v>
      </c>
      <c r="G13" s="39"/>
      <c r="H13" s="45"/>
    </row>
    <row r="14" s="2" customFormat="1" ht="16.8" customHeight="1">
      <c r="A14" s="39"/>
      <c r="B14" s="45"/>
      <c r="C14" s="309" t="s">
        <v>1</v>
      </c>
      <c r="D14" s="309" t="s">
        <v>165</v>
      </c>
      <c r="E14" s="18" t="s">
        <v>1</v>
      </c>
      <c r="F14" s="310">
        <v>22.399999999999999</v>
      </c>
      <c r="G14" s="39"/>
      <c r="H14" s="45"/>
    </row>
    <row r="15" s="2" customFormat="1" ht="16.8" customHeight="1">
      <c r="A15" s="39"/>
      <c r="B15" s="45"/>
      <c r="C15" s="309" t="s">
        <v>1</v>
      </c>
      <c r="D15" s="309" t="s">
        <v>166</v>
      </c>
      <c r="E15" s="18" t="s">
        <v>1</v>
      </c>
      <c r="F15" s="310">
        <v>223.744</v>
      </c>
      <c r="G15" s="39"/>
      <c r="H15" s="45"/>
    </row>
    <row r="16" s="2" customFormat="1" ht="16.8" customHeight="1">
      <c r="A16" s="39"/>
      <c r="B16" s="45"/>
      <c r="C16" s="309" t="s">
        <v>1</v>
      </c>
      <c r="D16" s="309" t="s">
        <v>167</v>
      </c>
      <c r="E16" s="18" t="s">
        <v>1</v>
      </c>
      <c r="F16" s="310">
        <v>110.622</v>
      </c>
      <c r="G16" s="39"/>
      <c r="H16" s="45"/>
    </row>
    <row r="17" s="2" customFormat="1" ht="16.8" customHeight="1">
      <c r="A17" s="39"/>
      <c r="B17" s="45"/>
      <c r="C17" s="309" t="s">
        <v>1</v>
      </c>
      <c r="D17" s="309" t="s">
        <v>168</v>
      </c>
      <c r="E17" s="18" t="s">
        <v>1</v>
      </c>
      <c r="F17" s="310">
        <v>38.643000000000001</v>
      </c>
      <c r="G17" s="39"/>
      <c r="H17" s="45"/>
    </row>
    <row r="18" s="2" customFormat="1" ht="16.8" customHeight="1">
      <c r="A18" s="39"/>
      <c r="B18" s="45"/>
      <c r="C18" s="309" t="s">
        <v>1</v>
      </c>
      <c r="D18" s="309" t="s">
        <v>169</v>
      </c>
      <c r="E18" s="18" t="s">
        <v>1</v>
      </c>
      <c r="F18" s="310">
        <v>144.94999999999999</v>
      </c>
      <c r="G18" s="39"/>
      <c r="H18" s="45"/>
    </row>
    <row r="19" s="2" customFormat="1" ht="16.8" customHeight="1">
      <c r="A19" s="39"/>
      <c r="B19" s="45"/>
      <c r="C19" s="309" t="s">
        <v>1</v>
      </c>
      <c r="D19" s="309" t="s">
        <v>170</v>
      </c>
      <c r="E19" s="18" t="s">
        <v>1</v>
      </c>
      <c r="F19" s="310">
        <v>62.399999999999999</v>
      </c>
      <c r="G19" s="39"/>
      <c r="H19" s="45"/>
    </row>
    <row r="20" s="2" customFormat="1" ht="16.8" customHeight="1">
      <c r="A20" s="39"/>
      <c r="B20" s="45"/>
      <c r="C20" s="309" t="s">
        <v>1</v>
      </c>
      <c r="D20" s="309" t="s">
        <v>171</v>
      </c>
      <c r="E20" s="18" t="s">
        <v>1</v>
      </c>
      <c r="F20" s="310">
        <v>8.2720000000000002</v>
      </c>
      <c r="G20" s="39"/>
      <c r="H20" s="45"/>
    </row>
    <row r="21" s="2" customFormat="1" ht="16.8" customHeight="1">
      <c r="A21" s="39"/>
      <c r="B21" s="45"/>
      <c r="C21" s="309" t="s">
        <v>1</v>
      </c>
      <c r="D21" s="309" t="s">
        <v>172</v>
      </c>
      <c r="E21" s="18" t="s">
        <v>1</v>
      </c>
      <c r="F21" s="310">
        <v>58.850000000000001</v>
      </c>
      <c r="G21" s="39"/>
      <c r="H21" s="45"/>
    </row>
    <row r="22" s="2" customFormat="1" ht="16.8" customHeight="1">
      <c r="A22" s="39"/>
      <c r="B22" s="45"/>
      <c r="C22" s="309" t="s">
        <v>1</v>
      </c>
      <c r="D22" s="309" t="s">
        <v>173</v>
      </c>
      <c r="E22" s="18" t="s">
        <v>1</v>
      </c>
      <c r="F22" s="310">
        <v>4.1200000000000001</v>
      </c>
      <c r="G22" s="39"/>
      <c r="H22" s="45"/>
    </row>
    <row r="23" s="2" customFormat="1" ht="16.8" customHeight="1">
      <c r="A23" s="39"/>
      <c r="B23" s="45"/>
      <c r="C23" s="309" t="s">
        <v>1</v>
      </c>
      <c r="D23" s="309" t="s">
        <v>174</v>
      </c>
      <c r="E23" s="18" t="s">
        <v>1</v>
      </c>
      <c r="F23" s="310">
        <v>20.460000000000001</v>
      </c>
      <c r="G23" s="39"/>
      <c r="H23" s="45"/>
    </row>
    <row r="24" s="2" customFormat="1" ht="16.8" customHeight="1">
      <c r="A24" s="39"/>
      <c r="B24" s="45"/>
      <c r="C24" s="309" t="s">
        <v>1</v>
      </c>
      <c r="D24" s="309" t="s">
        <v>175</v>
      </c>
      <c r="E24" s="18" t="s">
        <v>1</v>
      </c>
      <c r="F24" s="310">
        <v>21.186</v>
      </c>
      <c r="G24" s="39"/>
      <c r="H24" s="45"/>
    </row>
    <row r="25" s="2" customFormat="1" ht="16.8" customHeight="1">
      <c r="A25" s="39"/>
      <c r="B25" s="45"/>
      <c r="C25" s="309" t="s">
        <v>1</v>
      </c>
      <c r="D25" s="309" t="s">
        <v>176</v>
      </c>
      <c r="E25" s="18" t="s">
        <v>1</v>
      </c>
      <c r="F25" s="310">
        <v>37.399999999999999</v>
      </c>
      <c r="G25" s="39"/>
      <c r="H25" s="45"/>
    </row>
    <row r="26" s="2" customFormat="1" ht="16.8" customHeight="1">
      <c r="A26" s="39"/>
      <c r="B26" s="45"/>
      <c r="C26" s="309" t="s">
        <v>1</v>
      </c>
      <c r="D26" s="309" t="s">
        <v>177</v>
      </c>
      <c r="E26" s="18" t="s">
        <v>1</v>
      </c>
      <c r="F26" s="310">
        <v>22.721</v>
      </c>
      <c r="G26" s="39"/>
      <c r="H26" s="45"/>
    </row>
    <row r="27" s="2" customFormat="1" ht="16.8" customHeight="1">
      <c r="A27" s="39"/>
      <c r="B27" s="45"/>
      <c r="C27" s="309" t="s">
        <v>1</v>
      </c>
      <c r="D27" s="309" t="s">
        <v>178</v>
      </c>
      <c r="E27" s="18" t="s">
        <v>1</v>
      </c>
      <c r="F27" s="310">
        <v>6.0199999999999996</v>
      </c>
      <c r="G27" s="39"/>
      <c r="H27" s="45"/>
    </row>
    <row r="28" s="2" customFormat="1" ht="16.8" customHeight="1">
      <c r="A28" s="39"/>
      <c r="B28" s="45"/>
      <c r="C28" s="309" t="s">
        <v>1</v>
      </c>
      <c r="D28" s="309" t="s">
        <v>179</v>
      </c>
      <c r="E28" s="18" t="s">
        <v>1</v>
      </c>
      <c r="F28" s="310">
        <v>59.020000000000003</v>
      </c>
      <c r="G28" s="39"/>
      <c r="H28" s="45"/>
    </row>
    <row r="29" s="2" customFormat="1" ht="16.8" customHeight="1">
      <c r="A29" s="39"/>
      <c r="B29" s="45"/>
      <c r="C29" s="309" t="s">
        <v>1</v>
      </c>
      <c r="D29" s="309" t="s">
        <v>180</v>
      </c>
      <c r="E29" s="18" t="s">
        <v>1</v>
      </c>
      <c r="F29" s="310">
        <v>137.80000000000001</v>
      </c>
      <c r="G29" s="39"/>
      <c r="H29" s="45"/>
    </row>
    <row r="30" s="2" customFormat="1" ht="16.8" customHeight="1">
      <c r="A30" s="39"/>
      <c r="B30" s="45"/>
      <c r="C30" s="309" t="s">
        <v>1</v>
      </c>
      <c r="D30" s="309" t="s">
        <v>181</v>
      </c>
      <c r="E30" s="18" t="s">
        <v>1</v>
      </c>
      <c r="F30" s="310">
        <v>15.9</v>
      </c>
      <c r="G30" s="39"/>
      <c r="H30" s="45"/>
    </row>
    <row r="31" s="2" customFormat="1" ht="16.8" customHeight="1">
      <c r="A31" s="39"/>
      <c r="B31" s="45"/>
      <c r="C31" s="309" t="s">
        <v>1</v>
      </c>
      <c r="D31" s="309" t="s">
        <v>182</v>
      </c>
      <c r="E31" s="18" t="s">
        <v>1</v>
      </c>
      <c r="F31" s="310">
        <v>69.799999999999997</v>
      </c>
      <c r="G31" s="39"/>
      <c r="H31" s="45"/>
    </row>
    <row r="32" s="2" customFormat="1" ht="16.8" customHeight="1">
      <c r="A32" s="39"/>
      <c r="B32" s="45"/>
      <c r="C32" s="309" t="s">
        <v>1</v>
      </c>
      <c r="D32" s="309" t="s">
        <v>183</v>
      </c>
      <c r="E32" s="18" t="s">
        <v>1</v>
      </c>
      <c r="F32" s="310">
        <v>71.200000000000003</v>
      </c>
      <c r="G32" s="39"/>
      <c r="H32" s="45"/>
    </row>
    <row r="33" s="2" customFormat="1" ht="16.8" customHeight="1">
      <c r="A33" s="39"/>
      <c r="B33" s="45"/>
      <c r="C33" s="309" t="s">
        <v>1</v>
      </c>
      <c r="D33" s="309" t="s">
        <v>184</v>
      </c>
      <c r="E33" s="18" t="s">
        <v>1</v>
      </c>
      <c r="F33" s="310">
        <v>100.31999999999999</v>
      </c>
      <c r="G33" s="39"/>
      <c r="H33" s="45"/>
    </row>
    <row r="34" s="2" customFormat="1" ht="16.8" customHeight="1">
      <c r="A34" s="39"/>
      <c r="B34" s="45"/>
      <c r="C34" s="309" t="s">
        <v>1</v>
      </c>
      <c r="D34" s="309" t="s">
        <v>185</v>
      </c>
      <c r="E34" s="18" t="s">
        <v>1</v>
      </c>
      <c r="F34" s="310">
        <v>8.5</v>
      </c>
      <c r="G34" s="39"/>
      <c r="H34" s="45"/>
    </row>
    <row r="35" s="2" customFormat="1" ht="16.8" customHeight="1">
      <c r="A35" s="39"/>
      <c r="B35" s="45"/>
      <c r="C35" s="309" t="s">
        <v>1</v>
      </c>
      <c r="D35" s="309" t="s">
        <v>186</v>
      </c>
      <c r="E35" s="18" t="s">
        <v>1</v>
      </c>
      <c r="F35" s="310">
        <v>5.5199999999999996</v>
      </c>
      <c r="G35" s="39"/>
      <c r="H35" s="45"/>
    </row>
    <row r="36" s="2" customFormat="1" ht="16.8" customHeight="1">
      <c r="A36" s="39"/>
      <c r="B36" s="45"/>
      <c r="C36" s="309" t="s">
        <v>110</v>
      </c>
      <c r="D36" s="309" t="s">
        <v>187</v>
      </c>
      <c r="E36" s="18" t="s">
        <v>1</v>
      </c>
      <c r="F36" s="310">
        <v>1421.0730000000001</v>
      </c>
      <c r="G36" s="39"/>
      <c r="H36" s="45"/>
    </row>
    <row r="37" s="2" customFormat="1" ht="16.8" customHeight="1">
      <c r="A37" s="39"/>
      <c r="B37" s="45"/>
      <c r="C37" s="311" t="s">
        <v>1976</v>
      </c>
      <c r="D37" s="39"/>
      <c r="E37" s="39"/>
      <c r="F37" s="39"/>
      <c r="G37" s="39"/>
      <c r="H37" s="45"/>
    </row>
    <row r="38" s="2" customFormat="1" ht="16.8" customHeight="1">
      <c r="A38" s="39"/>
      <c r="B38" s="45"/>
      <c r="C38" s="309" t="s">
        <v>156</v>
      </c>
      <c r="D38" s="309" t="s">
        <v>157</v>
      </c>
      <c r="E38" s="18" t="s">
        <v>158</v>
      </c>
      <c r="F38" s="310">
        <v>142.107</v>
      </c>
      <c r="G38" s="39"/>
      <c r="H38" s="45"/>
    </row>
    <row r="39" s="2" customFormat="1" ht="16.8" customHeight="1">
      <c r="A39" s="39"/>
      <c r="B39" s="45"/>
      <c r="C39" s="309" t="s">
        <v>190</v>
      </c>
      <c r="D39" s="309" t="s">
        <v>191</v>
      </c>
      <c r="E39" s="18" t="s">
        <v>158</v>
      </c>
      <c r="F39" s="310">
        <v>142.107</v>
      </c>
      <c r="G39" s="39"/>
      <c r="H39" s="45"/>
    </row>
    <row r="40" s="2" customFormat="1" ht="16.8" customHeight="1">
      <c r="A40" s="39"/>
      <c r="B40" s="45"/>
      <c r="C40" s="309" t="s">
        <v>195</v>
      </c>
      <c r="D40" s="309" t="s">
        <v>196</v>
      </c>
      <c r="E40" s="18" t="s">
        <v>158</v>
      </c>
      <c r="F40" s="310">
        <v>497.37599999999998</v>
      </c>
      <c r="G40" s="39"/>
      <c r="H40" s="45"/>
    </row>
    <row r="41" s="2" customFormat="1" ht="16.8" customHeight="1">
      <c r="A41" s="39"/>
      <c r="B41" s="45"/>
      <c r="C41" s="309" t="s">
        <v>200</v>
      </c>
      <c r="D41" s="309" t="s">
        <v>201</v>
      </c>
      <c r="E41" s="18" t="s">
        <v>158</v>
      </c>
      <c r="F41" s="310">
        <v>497.37599999999998</v>
      </c>
      <c r="G41" s="39"/>
      <c r="H41" s="45"/>
    </row>
    <row r="42" s="2" customFormat="1" ht="16.8" customHeight="1">
      <c r="A42" s="39"/>
      <c r="B42" s="45"/>
      <c r="C42" s="309" t="s">
        <v>205</v>
      </c>
      <c r="D42" s="309" t="s">
        <v>206</v>
      </c>
      <c r="E42" s="18" t="s">
        <v>158</v>
      </c>
      <c r="F42" s="310">
        <v>142.107</v>
      </c>
      <c r="G42" s="39"/>
      <c r="H42" s="45"/>
    </row>
    <row r="43" s="2" customFormat="1" ht="16.8" customHeight="1">
      <c r="A43" s="39"/>
      <c r="B43" s="45"/>
      <c r="C43" s="309" t="s">
        <v>256</v>
      </c>
      <c r="D43" s="309" t="s">
        <v>257</v>
      </c>
      <c r="E43" s="18" t="s">
        <v>158</v>
      </c>
      <c r="F43" s="310">
        <v>1227.7470000000001</v>
      </c>
      <c r="G43" s="39"/>
      <c r="H43" s="45"/>
    </row>
    <row r="44" s="2" customFormat="1" ht="16.8" customHeight="1">
      <c r="A44" s="39"/>
      <c r="B44" s="45"/>
      <c r="C44" s="309" t="s">
        <v>266</v>
      </c>
      <c r="D44" s="309" t="s">
        <v>267</v>
      </c>
      <c r="E44" s="18" t="s">
        <v>158</v>
      </c>
      <c r="F44" s="310">
        <v>674.92399999999998</v>
      </c>
      <c r="G44" s="39"/>
      <c r="H44" s="45"/>
    </row>
    <row r="45" s="2" customFormat="1" ht="16.8" customHeight="1">
      <c r="A45" s="39"/>
      <c r="B45" s="45"/>
      <c r="C45" s="305" t="s">
        <v>115</v>
      </c>
      <c r="D45" s="306" t="s">
        <v>1</v>
      </c>
      <c r="E45" s="307" t="s">
        <v>1</v>
      </c>
      <c r="F45" s="308">
        <v>321.37799999999999</v>
      </c>
      <c r="G45" s="39"/>
      <c r="H45" s="45"/>
    </row>
    <row r="46" s="2" customFormat="1" ht="16.8" customHeight="1">
      <c r="A46" s="39"/>
      <c r="B46" s="45"/>
      <c r="C46" s="309" t="s">
        <v>1</v>
      </c>
      <c r="D46" s="309" t="s">
        <v>1</v>
      </c>
      <c r="E46" s="18" t="s">
        <v>1</v>
      </c>
      <c r="F46" s="310">
        <v>0</v>
      </c>
      <c r="G46" s="39"/>
      <c r="H46" s="45"/>
    </row>
    <row r="47" s="2" customFormat="1" ht="16.8" customHeight="1">
      <c r="A47" s="39"/>
      <c r="B47" s="45"/>
      <c r="C47" s="309" t="s">
        <v>1</v>
      </c>
      <c r="D47" s="309" t="s">
        <v>299</v>
      </c>
      <c r="E47" s="18" t="s">
        <v>1</v>
      </c>
      <c r="F47" s="310">
        <v>29.039999999999999</v>
      </c>
      <c r="G47" s="39"/>
      <c r="H47" s="45"/>
    </row>
    <row r="48" s="2" customFormat="1" ht="16.8" customHeight="1">
      <c r="A48" s="39"/>
      <c r="B48" s="45"/>
      <c r="C48" s="309" t="s">
        <v>1</v>
      </c>
      <c r="D48" s="309" t="s">
        <v>300</v>
      </c>
      <c r="E48" s="18" t="s">
        <v>1</v>
      </c>
      <c r="F48" s="310">
        <v>52.439999999999998</v>
      </c>
      <c r="G48" s="39"/>
      <c r="H48" s="45"/>
    </row>
    <row r="49" s="2" customFormat="1" ht="16.8" customHeight="1">
      <c r="A49" s="39"/>
      <c r="B49" s="45"/>
      <c r="C49" s="309" t="s">
        <v>1</v>
      </c>
      <c r="D49" s="309" t="s">
        <v>301</v>
      </c>
      <c r="E49" s="18" t="s">
        <v>1</v>
      </c>
      <c r="F49" s="310">
        <v>25.059999999999999</v>
      </c>
      <c r="G49" s="39"/>
      <c r="H49" s="45"/>
    </row>
    <row r="50" s="2" customFormat="1" ht="16.8" customHeight="1">
      <c r="A50" s="39"/>
      <c r="B50" s="45"/>
      <c r="C50" s="309" t="s">
        <v>1</v>
      </c>
      <c r="D50" s="309" t="s">
        <v>302</v>
      </c>
      <c r="E50" s="18" t="s">
        <v>1</v>
      </c>
      <c r="F50" s="310">
        <v>61.463999999999999</v>
      </c>
      <c r="G50" s="39"/>
      <c r="H50" s="45"/>
    </row>
    <row r="51" s="2" customFormat="1" ht="16.8" customHeight="1">
      <c r="A51" s="39"/>
      <c r="B51" s="45"/>
      <c r="C51" s="309" t="s">
        <v>1</v>
      </c>
      <c r="D51" s="309" t="s">
        <v>303</v>
      </c>
      <c r="E51" s="18" t="s">
        <v>1</v>
      </c>
      <c r="F51" s="310">
        <v>2.1120000000000001</v>
      </c>
      <c r="G51" s="39"/>
      <c r="H51" s="45"/>
    </row>
    <row r="52" s="2" customFormat="1" ht="16.8" customHeight="1">
      <c r="A52" s="39"/>
      <c r="B52" s="45"/>
      <c r="C52" s="309" t="s">
        <v>1</v>
      </c>
      <c r="D52" s="309" t="s">
        <v>304</v>
      </c>
      <c r="E52" s="18" t="s">
        <v>1</v>
      </c>
      <c r="F52" s="310">
        <v>14.124000000000001</v>
      </c>
      <c r="G52" s="39"/>
      <c r="H52" s="45"/>
    </row>
    <row r="53" s="2" customFormat="1" ht="16.8" customHeight="1">
      <c r="A53" s="39"/>
      <c r="B53" s="45"/>
      <c r="C53" s="309" t="s">
        <v>1</v>
      </c>
      <c r="D53" s="309" t="s">
        <v>305</v>
      </c>
      <c r="E53" s="18" t="s">
        <v>1</v>
      </c>
      <c r="F53" s="310">
        <v>4.0919999999999996</v>
      </c>
      <c r="G53" s="39"/>
      <c r="H53" s="45"/>
    </row>
    <row r="54" s="2" customFormat="1" ht="16.8" customHeight="1">
      <c r="A54" s="39"/>
      <c r="B54" s="45"/>
      <c r="C54" s="309" t="s">
        <v>1</v>
      </c>
      <c r="D54" s="309" t="s">
        <v>306</v>
      </c>
      <c r="E54" s="18" t="s">
        <v>1</v>
      </c>
      <c r="F54" s="310">
        <v>3.96</v>
      </c>
      <c r="G54" s="39"/>
      <c r="H54" s="45"/>
    </row>
    <row r="55" s="2" customFormat="1" ht="16.8" customHeight="1">
      <c r="A55" s="39"/>
      <c r="B55" s="45"/>
      <c r="C55" s="309" t="s">
        <v>1</v>
      </c>
      <c r="D55" s="309" t="s">
        <v>307</v>
      </c>
      <c r="E55" s="18" t="s">
        <v>1</v>
      </c>
      <c r="F55" s="310">
        <v>14.586</v>
      </c>
      <c r="G55" s="39"/>
      <c r="H55" s="45"/>
    </row>
    <row r="56" s="2" customFormat="1" ht="16.8" customHeight="1">
      <c r="A56" s="39"/>
      <c r="B56" s="45"/>
      <c r="C56" s="309" t="s">
        <v>1</v>
      </c>
      <c r="D56" s="309" t="s">
        <v>308</v>
      </c>
      <c r="E56" s="18" t="s">
        <v>1</v>
      </c>
      <c r="F56" s="310">
        <v>46.799999999999997</v>
      </c>
      <c r="G56" s="39"/>
      <c r="H56" s="45"/>
    </row>
    <row r="57" s="2" customFormat="1" ht="16.8" customHeight="1">
      <c r="A57" s="39"/>
      <c r="B57" s="45"/>
      <c r="C57" s="309" t="s">
        <v>1</v>
      </c>
      <c r="D57" s="309" t="s">
        <v>309</v>
      </c>
      <c r="E57" s="18" t="s">
        <v>1</v>
      </c>
      <c r="F57" s="310">
        <v>17.449999999999999</v>
      </c>
      <c r="G57" s="39"/>
      <c r="H57" s="45"/>
    </row>
    <row r="58" s="2" customFormat="1" ht="16.8" customHeight="1">
      <c r="A58" s="39"/>
      <c r="B58" s="45"/>
      <c r="C58" s="309" t="s">
        <v>1</v>
      </c>
      <c r="D58" s="309" t="s">
        <v>310</v>
      </c>
      <c r="E58" s="18" t="s">
        <v>1</v>
      </c>
      <c r="F58" s="310">
        <v>44.200000000000003</v>
      </c>
      <c r="G58" s="39"/>
      <c r="H58" s="45"/>
    </row>
    <row r="59" s="2" customFormat="1" ht="16.8" customHeight="1">
      <c r="A59" s="39"/>
      <c r="B59" s="45"/>
      <c r="C59" s="309" t="s">
        <v>1</v>
      </c>
      <c r="D59" s="309" t="s">
        <v>311</v>
      </c>
      <c r="E59" s="18" t="s">
        <v>1</v>
      </c>
      <c r="F59" s="310">
        <v>4.25</v>
      </c>
      <c r="G59" s="39"/>
      <c r="H59" s="45"/>
    </row>
    <row r="60" s="2" customFormat="1" ht="16.8" customHeight="1">
      <c r="A60" s="39"/>
      <c r="B60" s="45"/>
      <c r="C60" s="309" t="s">
        <v>1</v>
      </c>
      <c r="D60" s="309" t="s">
        <v>312</v>
      </c>
      <c r="E60" s="18" t="s">
        <v>1</v>
      </c>
      <c r="F60" s="310">
        <v>1.8</v>
      </c>
      <c r="G60" s="39"/>
      <c r="H60" s="45"/>
    </row>
    <row r="61" s="2" customFormat="1" ht="16.8" customHeight="1">
      <c r="A61" s="39"/>
      <c r="B61" s="45"/>
      <c r="C61" s="309" t="s">
        <v>115</v>
      </c>
      <c r="D61" s="309" t="s">
        <v>215</v>
      </c>
      <c r="E61" s="18" t="s">
        <v>1</v>
      </c>
      <c r="F61" s="310">
        <v>321.37799999999999</v>
      </c>
      <c r="G61" s="39"/>
      <c r="H61" s="45"/>
    </row>
    <row r="62" s="2" customFormat="1" ht="16.8" customHeight="1">
      <c r="A62" s="39"/>
      <c r="B62" s="45"/>
      <c r="C62" s="311" t="s">
        <v>1976</v>
      </c>
      <c r="D62" s="39"/>
      <c r="E62" s="39"/>
      <c r="F62" s="39"/>
      <c r="G62" s="39"/>
      <c r="H62" s="45"/>
    </row>
    <row r="63" s="2" customFormat="1" ht="16.8" customHeight="1">
      <c r="A63" s="39"/>
      <c r="B63" s="45"/>
      <c r="C63" s="309" t="s">
        <v>296</v>
      </c>
      <c r="D63" s="309" t="s">
        <v>297</v>
      </c>
      <c r="E63" s="18" t="s">
        <v>158</v>
      </c>
      <c r="F63" s="310">
        <v>321.37799999999999</v>
      </c>
      <c r="G63" s="39"/>
      <c r="H63" s="45"/>
    </row>
    <row r="64" s="2" customFormat="1" ht="16.8" customHeight="1">
      <c r="A64" s="39"/>
      <c r="B64" s="45"/>
      <c r="C64" s="309" t="s">
        <v>319</v>
      </c>
      <c r="D64" s="309" t="s">
        <v>320</v>
      </c>
      <c r="E64" s="18" t="s">
        <v>158</v>
      </c>
      <c r="F64" s="310">
        <v>1049.3440000000001</v>
      </c>
      <c r="G64" s="39"/>
      <c r="H64" s="45"/>
    </row>
    <row r="65" s="2" customFormat="1" ht="16.8" customHeight="1">
      <c r="A65" s="39"/>
      <c r="B65" s="45"/>
      <c r="C65" s="309" t="s">
        <v>266</v>
      </c>
      <c r="D65" s="309" t="s">
        <v>267</v>
      </c>
      <c r="E65" s="18" t="s">
        <v>158</v>
      </c>
      <c r="F65" s="310">
        <v>674.92399999999998</v>
      </c>
      <c r="G65" s="39"/>
      <c r="H65" s="45"/>
    </row>
    <row r="66" s="2" customFormat="1" ht="16.8" customHeight="1">
      <c r="A66" s="39"/>
      <c r="B66" s="45"/>
      <c r="C66" s="305" t="s">
        <v>117</v>
      </c>
      <c r="D66" s="306" t="s">
        <v>1</v>
      </c>
      <c r="E66" s="307" t="s">
        <v>1</v>
      </c>
      <c r="F66" s="308">
        <v>53.042000000000002</v>
      </c>
      <c r="G66" s="39"/>
      <c r="H66" s="45"/>
    </row>
    <row r="67" s="2" customFormat="1" ht="16.8" customHeight="1">
      <c r="A67" s="39"/>
      <c r="B67" s="45"/>
      <c r="C67" s="309" t="s">
        <v>1</v>
      </c>
      <c r="D67" s="309" t="s">
        <v>351</v>
      </c>
      <c r="E67" s="18" t="s">
        <v>1</v>
      </c>
      <c r="F67" s="310">
        <v>5.2800000000000002</v>
      </c>
      <c r="G67" s="39"/>
      <c r="H67" s="45"/>
    </row>
    <row r="68" s="2" customFormat="1" ht="16.8" customHeight="1">
      <c r="A68" s="39"/>
      <c r="B68" s="45"/>
      <c r="C68" s="309" t="s">
        <v>1</v>
      </c>
      <c r="D68" s="309" t="s">
        <v>352</v>
      </c>
      <c r="E68" s="18" t="s">
        <v>1</v>
      </c>
      <c r="F68" s="310">
        <v>8.7400000000000002</v>
      </c>
      <c r="G68" s="39"/>
      <c r="H68" s="45"/>
    </row>
    <row r="69" s="2" customFormat="1" ht="16.8" customHeight="1">
      <c r="A69" s="39"/>
      <c r="B69" s="45"/>
      <c r="C69" s="309" t="s">
        <v>1</v>
      </c>
      <c r="D69" s="309" t="s">
        <v>353</v>
      </c>
      <c r="E69" s="18" t="s">
        <v>1</v>
      </c>
      <c r="F69" s="310">
        <v>3.5800000000000001</v>
      </c>
      <c r="G69" s="39"/>
      <c r="H69" s="45"/>
    </row>
    <row r="70" s="2" customFormat="1" ht="16.8" customHeight="1">
      <c r="A70" s="39"/>
      <c r="B70" s="45"/>
      <c r="C70" s="309" t="s">
        <v>1</v>
      </c>
      <c r="D70" s="309" t="s">
        <v>354</v>
      </c>
      <c r="E70" s="18" t="s">
        <v>1</v>
      </c>
      <c r="F70" s="310">
        <v>7.6829999999999998</v>
      </c>
      <c r="G70" s="39"/>
      <c r="H70" s="45"/>
    </row>
    <row r="71" s="2" customFormat="1" ht="16.8" customHeight="1">
      <c r="A71" s="39"/>
      <c r="B71" s="45"/>
      <c r="C71" s="309" t="s">
        <v>1</v>
      </c>
      <c r="D71" s="309" t="s">
        <v>355</v>
      </c>
      <c r="E71" s="18" t="s">
        <v>1</v>
      </c>
      <c r="F71" s="310">
        <v>0.35199999999999998</v>
      </c>
      <c r="G71" s="39"/>
      <c r="H71" s="45"/>
    </row>
    <row r="72" s="2" customFormat="1" ht="16.8" customHeight="1">
      <c r="A72" s="39"/>
      <c r="B72" s="45"/>
      <c r="C72" s="309" t="s">
        <v>1</v>
      </c>
      <c r="D72" s="309" t="s">
        <v>356</v>
      </c>
      <c r="E72" s="18" t="s">
        <v>1</v>
      </c>
      <c r="F72" s="310">
        <v>2.3540000000000001</v>
      </c>
      <c r="G72" s="39"/>
      <c r="H72" s="45"/>
    </row>
    <row r="73" s="2" customFormat="1" ht="16.8" customHeight="1">
      <c r="A73" s="39"/>
      <c r="B73" s="45"/>
      <c r="C73" s="309" t="s">
        <v>1</v>
      </c>
      <c r="D73" s="309" t="s">
        <v>357</v>
      </c>
      <c r="E73" s="18" t="s">
        <v>1</v>
      </c>
      <c r="F73" s="310">
        <v>0.68200000000000005</v>
      </c>
      <c r="G73" s="39"/>
      <c r="H73" s="45"/>
    </row>
    <row r="74" s="2" customFormat="1" ht="16.8" customHeight="1">
      <c r="A74" s="39"/>
      <c r="B74" s="45"/>
      <c r="C74" s="309" t="s">
        <v>1</v>
      </c>
      <c r="D74" s="309" t="s">
        <v>358</v>
      </c>
      <c r="E74" s="18" t="s">
        <v>1</v>
      </c>
      <c r="F74" s="310">
        <v>0.66000000000000003</v>
      </c>
      <c r="G74" s="39"/>
      <c r="H74" s="45"/>
    </row>
    <row r="75" s="2" customFormat="1" ht="16.8" customHeight="1">
      <c r="A75" s="39"/>
      <c r="B75" s="45"/>
      <c r="C75" s="309" t="s">
        <v>1</v>
      </c>
      <c r="D75" s="309" t="s">
        <v>359</v>
      </c>
      <c r="E75" s="18" t="s">
        <v>1</v>
      </c>
      <c r="F75" s="310">
        <v>2.431</v>
      </c>
      <c r="G75" s="39"/>
      <c r="H75" s="45"/>
    </row>
    <row r="76" s="2" customFormat="1" ht="16.8" customHeight="1">
      <c r="A76" s="39"/>
      <c r="B76" s="45"/>
      <c r="C76" s="309" t="s">
        <v>1</v>
      </c>
      <c r="D76" s="309" t="s">
        <v>360</v>
      </c>
      <c r="E76" s="18" t="s">
        <v>1</v>
      </c>
      <c r="F76" s="310">
        <v>7.7999999999999998</v>
      </c>
      <c r="G76" s="39"/>
      <c r="H76" s="45"/>
    </row>
    <row r="77" s="2" customFormat="1" ht="16.8" customHeight="1">
      <c r="A77" s="39"/>
      <c r="B77" s="45"/>
      <c r="C77" s="309" t="s">
        <v>1</v>
      </c>
      <c r="D77" s="309" t="s">
        <v>361</v>
      </c>
      <c r="E77" s="18" t="s">
        <v>1</v>
      </c>
      <c r="F77" s="310">
        <v>3.4900000000000002</v>
      </c>
      <c r="G77" s="39"/>
      <c r="H77" s="45"/>
    </row>
    <row r="78" s="2" customFormat="1" ht="16.8" customHeight="1">
      <c r="A78" s="39"/>
      <c r="B78" s="45"/>
      <c r="C78" s="309" t="s">
        <v>1</v>
      </c>
      <c r="D78" s="309" t="s">
        <v>362</v>
      </c>
      <c r="E78" s="18" t="s">
        <v>1</v>
      </c>
      <c r="F78" s="310">
        <v>8.8399999999999999</v>
      </c>
      <c r="G78" s="39"/>
      <c r="H78" s="45"/>
    </row>
    <row r="79" s="2" customFormat="1" ht="16.8" customHeight="1">
      <c r="A79" s="39"/>
      <c r="B79" s="45"/>
      <c r="C79" s="309" t="s">
        <v>1</v>
      </c>
      <c r="D79" s="309" t="s">
        <v>363</v>
      </c>
      <c r="E79" s="18" t="s">
        <v>1</v>
      </c>
      <c r="F79" s="310">
        <v>0.84999999999999998</v>
      </c>
      <c r="G79" s="39"/>
      <c r="H79" s="45"/>
    </row>
    <row r="80" s="2" customFormat="1" ht="16.8" customHeight="1">
      <c r="A80" s="39"/>
      <c r="B80" s="45"/>
      <c r="C80" s="309" t="s">
        <v>1</v>
      </c>
      <c r="D80" s="309" t="s">
        <v>364</v>
      </c>
      <c r="E80" s="18" t="s">
        <v>1</v>
      </c>
      <c r="F80" s="310">
        <v>0.29999999999999999</v>
      </c>
      <c r="G80" s="39"/>
      <c r="H80" s="45"/>
    </row>
    <row r="81" s="2" customFormat="1" ht="16.8" customHeight="1">
      <c r="A81" s="39"/>
      <c r="B81" s="45"/>
      <c r="C81" s="309" t="s">
        <v>117</v>
      </c>
      <c r="D81" s="309" t="s">
        <v>215</v>
      </c>
      <c r="E81" s="18" t="s">
        <v>1</v>
      </c>
      <c r="F81" s="310">
        <v>53.042000000000002</v>
      </c>
      <c r="G81" s="39"/>
      <c r="H81" s="45"/>
    </row>
    <row r="82" s="2" customFormat="1" ht="16.8" customHeight="1">
      <c r="A82" s="39"/>
      <c r="B82" s="45"/>
      <c r="C82" s="311" t="s">
        <v>1976</v>
      </c>
      <c r="D82" s="39"/>
      <c r="E82" s="39"/>
      <c r="F82" s="39"/>
      <c r="G82" s="39"/>
      <c r="H82" s="45"/>
    </row>
    <row r="83" s="2" customFormat="1" ht="16.8" customHeight="1">
      <c r="A83" s="39"/>
      <c r="B83" s="45"/>
      <c r="C83" s="309" t="s">
        <v>348</v>
      </c>
      <c r="D83" s="309" t="s">
        <v>349</v>
      </c>
      <c r="E83" s="18" t="s">
        <v>158</v>
      </c>
      <c r="F83" s="310">
        <v>53.042000000000002</v>
      </c>
      <c r="G83" s="39"/>
      <c r="H83" s="45"/>
    </row>
    <row r="84" s="2" customFormat="1" ht="16.8" customHeight="1">
      <c r="A84" s="39"/>
      <c r="B84" s="45"/>
      <c r="C84" s="309" t="s">
        <v>319</v>
      </c>
      <c r="D84" s="309" t="s">
        <v>320</v>
      </c>
      <c r="E84" s="18" t="s">
        <v>158</v>
      </c>
      <c r="F84" s="310">
        <v>1049.3440000000001</v>
      </c>
      <c r="G84" s="39"/>
      <c r="H84" s="45"/>
    </row>
    <row r="85" s="2" customFormat="1" ht="16.8" customHeight="1">
      <c r="A85" s="39"/>
      <c r="B85" s="45"/>
      <c r="C85" s="309" t="s">
        <v>266</v>
      </c>
      <c r="D85" s="309" t="s">
        <v>267</v>
      </c>
      <c r="E85" s="18" t="s">
        <v>158</v>
      </c>
      <c r="F85" s="310">
        <v>674.92399999999998</v>
      </c>
      <c r="G85" s="39"/>
      <c r="H85" s="45"/>
    </row>
    <row r="86" s="2" customFormat="1" ht="16.8" customHeight="1">
      <c r="A86" s="39"/>
      <c r="B86" s="45"/>
      <c r="C86" s="305" t="s">
        <v>119</v>
      </c>
      <c r="D86" s="306" t="s">
        <v>1</v>
      </c>
      <c r="E86" s="307" t="s">
        <v>1</v>
      </c>
      <c r="F86" s="308">
        <v>674.92399999999998</v>
      </c>
      <c r="G86" s="39"/>
      <c r="H86" s="45"/>
    </row>
    <row r="87" s="2" customFormat="1" ht="16.8" customHeight="1">
      <c r="A87" s="39"/>
      <c r="B87" s="45"/>
      <c r="C87" s="309" t="s">
        <v>1</v>
      </c>
      <c r="D87" s="309" t="s">
        <v>110</v>
      </c>
      <c r="E87" s="18" t="s">
        <v>1</v>
      </c>
      <c r="F87" s="310">
        <v>1421.0730000000001</v>
      </c>
      <c r="G87" s="39"/>
      <c r="H87" s="45"/>
    </row>
    <row r="88" s="2" customFormat="1" ht="16.8" customHeight="1">
      <c r="A88" s="39"/>
      <c r="B88" s="45"/>
      <c r="C88" s="309" t="s">
        <v>1</v>
      </c>
      <c r="D88" s="309" t="s">
        <v>269</v>
      </c>
      <c r="E88" s="18" t="s">
        <v>1</v>
      </c>
      <c r="F88" s="310">
        <v>-321.37799999999999</v>
      </c>
      <c r="G88" s="39"/>
      <c r="H88" s="45"/>
    </row>
    <row r="89" s="2" customFormat="1" ht="16.8" customHeight="1">
      <c r="A89" s="39"/>
      <c r="B89" s="45"/>
      <c r="C89" s="309" t="s">
        <v>1</v>
      </c>
      <c r="D89" s="309" t="s">
        <v>270</v>
      </c>
      <c r="E89" s="18" t="s">
        <v>1</v>
      </c>
      <c r="F89" s="310">
        <v>-53.042000000000002</v>
      </c>
      <c r="G89" s="39"/>
      <c r="H89" s="45"/>
    </row>
    <row r="90" s="2" customFormat="1" ht="16.8" customHeight="1">
      <c r="A90" s="39"/>
      <c r="B90" s="45"/>
      <c r="C90" s="309" t="s">
        <v>1</v>
      </c>
      <c r="D90" s="309" t="s">
        <v>259</v>
      </c>
      <c r="E90" s="18" t="s">
        <v>1</v>
      </c>
      <c r="F90" s="310">
        <v>-193.32599999999999</v>
      </c>
      <c r="G90" s="39"/>
      <c r="H90" s="45"/>
    </row>
    <row r="91" s="2" customFormat="1" ht="16.8" customHeight="1">
      <c r="A91" s="39"/>
      <c r="B91" s="45"/>
      <c r="C91" s="309" t="s">
        <v>1</v>
      </c>
      <c r="D91" s="309" t="s">
        <v>271</v>
      </c>
      <c r="E91" s="18" t="s">
        <v>1</v>
      </c>
      <c r="F91" s="310">
        <v>-111.203</v>
      </c>
      <c r="G91" s="39"/>
      <c r="H91" s="45"/>
    </row>
    <row r="92" s="2" customFormat="1" ht="16.8" customHeight="1">
      <c r="A92" s="39"/>
      <c r="B92" s="45"/>
      <c r="C92" s="309" t="s">
        <v>1</v>
      </c>
      <c r="D92" s="309" t="s">
        <v>272</v>
      </c>
      <c r="E92" s="18" t="s">
        <v>1</v>
      </c>
      <c r="F92" s="310">
        <v>-42</v>
      </c>
      <c r="G92" s="39"/>
      <c r="H92" s="45"/>
    </row>
    <row r="93" s="2" customFormat="1" ht="16.8" customHeight="1">
      <c r="A93" s="39"/>
      <c r="B93" s="45"/>
      <c r="C93" s="309" t="s">
        <v>1</v>
      </c>
      <c r="D93" s="309" t="s">
        <v>273</v>
      </c>
      <c r="E93" s="18" t="s">
        <v>1</v>
      </c>
      <c r="F93" s="310">
        <v>-12.6</v>
      </c>
      <c r="G93" s="39"/>
      <c r="H93" s="45"/>
    </row>
    <row r="94" s="2" customFormat="1" ht="16.8" customHeight="1">
      <c r="A94" s="39"/>
      <c r="B94" s="45"/>
      <c r="C94" s="309" t="s">
        <v>1</v>
      </c>
      <c r="D94" s="309" t="s">
        <v>274</v>
      </c>
      <c r="E94" s="18" t="s">
        <v>1</v>
      </c>
      <c r="F94" s="310">
        <v>-12.6</v>
      </c>
      <c r="G94" s="39"/>
      <c r="H94" s="45"/>
    </row>
    <row r="95" s="2" customFormat="1" ht="16.8" customHeight="1">
      <c r="A95" s="39"/>
      <c r="B95" s="45"/>
      <c r="C95" s="309" t="s">
        <v>119</v>
      </c>
      <c r="D95" s="309" t="s">
        <v>215</v>
      </c>
      <c r="E95" s="18" t="s">
        <v>1</v>
      </c>
      <c r="F95" s="310">
        <v>674.92399999999998</v>
      </c>
      <c r="G95" s="39"/>
      <c r="H95" s="45"/>
    </row>
    <row r="96" s="2" customFormat="1" ht="16.8" customHeight="1">
      <c r="A96" s="39"/>
      <c r="B96" s="45"/>
      <c r="C96" s="311" t="s">
        <v>1976</v>
      </c>
      <c r="D96" s="39"/>
      <c r="E96" s="39"/>
      <c r="F96" s="39"/>
      <c r="G96" s="39"/>
      <c r="H96" s="45"/>
    </row>
    <row r="97" s="2" customFormat="1" ht="16.8" customHeight="1">
      <c r="A97" s="39"/>
      <c r="B97" s="45"/>
      <c r="C97" s="309" t="s">
        <v>266</v>
      </c>
      <c r="D97" s="309" t="s">
        <v>267</v>
      </c>
      <c r="E97" s="18" t="s">
        <v>158</v>
      </c>
      <c r="F97" s="310">
        <v>674.92399999999998</v>
      </c>
      <c r="G97" s="39"/>
      <c r="H97" s="45"/>
    </row>
    <row r="98" s="2" customFormat="1" ht="16.8" customHeight="1">
      <c r="A98" s="39"/>
      <c r="B98" s="45"/>
      <c r="C98" s="309" t="s">
        <v>319</v>
      </c>
      <c r="D98" s="309" t="s">
        <v>320</v>
      </c>
      <c r="E98" s="18" t="s">
        <v>158</v>
      </c>
      <c r="F98" s="310">
        <v>1049.3440000000001</v>
      </c>
      <c r="G98" s="39"/>
      <c r="H98" s="45"/>
    </row>
    <row r="99" s="2" customFormat="1" ht="16.8" customHeight="1">
      <c r="A99" s="39"/>
      <c r="B99" s="45"/>
      <c r="C99" s="305" t="s">
        <v>112</v>
      </c>
      <c r="D99" s="306" t="s">
        <v>1</v>
      </c>
      <c r="E99" s="307" t="s">
        <v>1</v>
      </c>
      <c r="F99" s="308">
        <v>193.32599999999999</v>
      </c>
      <c r="G99" s="39"/>
      <c r="H99" s="45"/>
    </row>
    <row r="100" s="2" customFormat="1" ht="16.8" customHeight="1">
      <c r="A100" s="39"/>
      <c r="B100" s="45"/>
      <c r="C100" s="309" t="s">
        <v>1</v>
      </c>
      <c r="D100" s="309" t="s">
        <v>285</v>
      </c>
      <c r="E100" s="18" t="s">
        <v>1</v>
      </c>
      <c r="F100" s="310">
        <v>14.74</v>
      </c>
      <c r="G100" s="39"/>
      <c r="H100" s="45"/>
    </row>
    <row r="101" s="2" customFormat="1" ht="16.8" customHeight="1">
      <c r="A101" s="39"/>
      <c r="B101" s="45"/>
      <c r="C101" s="309" t="s">
        <v>1</v>
      </c>
      <c r="D101" s="309" t="s">
        <v>286</v>
      </c>
      <c r="E101" s="18" t="s">
        <v>1</v>
      </c>
      <c r="F101" s="310">
        <v>9.1999999999999993</v>
      </c>
      <c r="G101" s="39"/>
      <c r="H101" s="45"/>
    </row>
    <row r="102" s="2" customFormat="1" ht="16.8" customHeight="1">
      <c r="A102" s="39"/>
      <c r="B102" s="45"/>
      <c r="C102" s="309" t="s">
        <v>1</v>
      </c>
      <c r="D102" s="309" t="s">
        <v>287</v>
      </c>
      <c r="E102" s="18" t="s">
        <v>1</v>
      </c>
      <c r="F102" s="310">
        <v>21.678000000000001</v>
      </c>
      <c r="G102" s="39"/>
      <c r="H102" s="45"/>
    </row>
    <row r="103" s="2" customFormat="1" ht="16.8" customHeight="1">
      <c r="A103" s="39"/>
      <c r="B103" s="45"/>
      <c r="C103" s="309" t="s">
        <v>1</v>
      </c>
      <c r="D103" s="309" t="s">
        <v>288</v>
      </c>
      <c r="E103" s="18" t="s">
        <v>1</v>
      </c>
      <c r="F103" s="310">
        <v>8.1999999999999993</v>
      </c>
      <c r="G103" s="39"/>
      <c r="H103" s="45"/>
    </row>
    <row r="104" s="2" customFormat="1" ht="16.8" customHeight="1">
      <c r="A104" s="39"/>
      <c r="B104" s="45"/>
      <c r="C104" s="309" t="s">
        <v>1</v>
      </c>
      <c r="D104" s="309" t="s">
        <v>289</v>
      </c>
      <c r="E104" s="18" t="s">
        <v>1</v>
      </c>
      <c r="F104" s="310">
        <v>26.928000000000001</v>
      </c>
      <c r="G104" s="39"/>
      <c r="H104" s="45"/>
    </row>
    <row r="105" s="2" customFormat="1" ht="16.8" customHeight="1">
      <c r="A105" s="39"/>
      <c r="B105" s="45"/>
      <c r="C105" s="309" t="s">
        <v>1</v>
      </c>
      <c r="D105" s="309" t="s">
        <v>178</v>
      </c>
      <c r="E105" s="18" t="s">
        <v>1</v>
      </c>
      <c r="F105" s="310">
        <v>6.0199999999999996</v>
      </c>
      <c r="G105" s="39"/>
      <c r="H105" s="45"/>
    </row>
    <row r="106" s="2" customFormat="1" ht="16.8" customHeight="1">
      <c r="A106" s="39"/>
      <c r="B106" s="45"/>
      <c r="C106" s="309" t="s">
        <v>1</v>
      </c>
      <c r="D106" s="309" t="s">
        <v>290</v>
      </c>
      <c r="E106" s="18" t="s">
        <v>1</v>
      </c>
      <c r="F106" s="310">
        <v>40.82</v>
      </c>
      <c r="G106" s="39"/>
      <c r="H106" s="45"/>
    </row>
    <row r="107" s="2" customFormat="1" ht="16.8" customHeight="1">
      <c r="A107" s="39"/>
      <c r="B107" s="45"/>
      <c r="C107" s="309" t="s">
        <v>1</v>
      </c>
      <c r="D107" s="309" t="s">
        <v>291</v>
      </c>
      <c r="E107" s="18" t="s">
        <v>1</v>
      </c>
      <c r="F107" s="310">
        <v>9.0800000000000001</v>
      </c>
      <c r="G107" s="39"/>
      <c r="H107" s="45"/>
    </row>
    <row r="108" s="2" customFormat="1" ht="16.8" customHeight="1">
      <c r="A108" s="39"/>
      <c r="B108" s="45"/>
      <c r="C108" s="309" t="s">
        <v>1</v>
      </c>
      <c r="D108" s="309" t="s">
        <v>292</v>
      </c>
      <c r="E108" s="18" t="s">
        <v>1</v>
      </c>
      <c r="F108" s="310">
        <v>49.840000000000003</v>
      </c>
      <c r="G108" s="39"/>
      <c r="H108" s="45"/>
    </row>
    <row r="109" s="2" customFormat="1" ht="16.8" customHeight="1">
      <c r="A109" s="39"/>
      <c r="B109" s="45"/>
      <c r="C109" s="309" t="s">
        <v>1</v>
      </c>
      <c r="D109" s="309" t="s">
        <v>293</v>
      </c>
      <c r="E109" s="18" t="s">
        <v>1</v>
      </c>
      <c r="F109" s="310">
        <v>3.3999999999999999</v>
      </c>
      <c r="G109" s="39"/>
      <c r="H109" s="45"/>
    </row>
    <row r="110" s="2" customFormat="1" ht="16.8" customHeight="1">
      <c r="A110" s="39"/>
      <c r="B110" s="45"/>
      <c r="C110" s="309" t="s">
        <v>1</v>
      </c>
      <c r="D110" s="309" t="s">
        <v>294</v>
      </c>
      <c r="E110" s="18" t="s">
        <v>1</v>
      </c>
      <c r="F110" s="310">
        <v>3.4199999999999999</v>
      </c>
      <c r="G110" s="39"/>
      <c r="H110" s="45"/>
    </row>
    <row r="111" s="2" customFormat="1" ht="16.8" customHeight="1">
      <c r="A111" s="39"/>
      <c r="B111" s="45"/>
      <c r="C111" s="309" t="s">
        <v>112</v>
      </c>
      <c r="D111" s="309" t="s">
        <v>215</v>
      </c>
      <c r="E111" s="18" t="s">
        <v>1</v>
      </c>
      <c r="F111" s="310">
        <v>193.32599999999999</v>
      </c>
      <c r="G111" s="39"/>
      <c r="H111" s="45"/>
    </row>
    <row r="112" s="2" customFormat="1" ht="16.8" customHeight="1">
      <c r="A112" s="39"/>
      <c r="B112" s="45"/>
      <c r="C112" s="311" t="s">
        <v>1976</v>
      </c>
      <c r="D112" s="39"/>
      <c r="E112" s="39"/>
      <c r="F112" s="39"/>
      <c r="G112" s="39"/>
      <c r="H112" s="45"/>
    </row>
    <row r="113" s="2" customFormat="1" ht="16.8" customHeight="1">
      <c r="A113" s="39"/>
      <c r="B113" s="45"/>
      <c r="C113" s="309" t="s">
        <v>282</v>
      </c>
      <c r="D113" s="309" t="s">
        <v>283</v>
      </c>
      <c r="E113" s="18" t="s">
        <v>158</v>
      </c>
      <c r="F113" s="310">
        <v>193.32599999999999</v>
      </c>
      <c r="G113" s="39"/>
      <c r="H113" s="45"/>
    </row>
    <row r="114" s="2" customFormat="1" ht="16.8" customHeight="1">
      <c r="A114" s="39"/>
      <c r="B114" s="45"/>
      <c r="C114" s="309" t="s">
        <v>256</v>
      </c>
      <c r="D114" s="309" t="s">
        <v>257</v>
      </c>
      <c r="E114" s="18" t="s">
        <v>158</v>
      </c>
      <c r="F114" s="310">
        <v>1227.7470000000001</v>
      </c>
      <c r="G114" s="39"/>
      <c r="H114" s="45"/>
    </row>
    <row r="115" s="2" customFormat="1" ht="16.8" customHeight="1">
      <c r="A115" s="39"/>
      <c r="B115" s="45"/>
      <c r="C115" s="309" t="s">
        <v>266</v>
      </c>
      <c r="D115" s="309" t="s">
        <v>267</v>
      </c>
      <c r="E115" s="18" t="s">
        <v>158</v>
      </c>
      <c r="F115" s="310">
        <v>674.92399999999998</v>
      </c>
      <c r="G115" s="39"/>
      <c r="H115" s="45"/>
    </row>
    <row r="116" s="2" customFormat="1" ht="26.4" customHeight="1">
      <c r="A116" s="39"/>
      <c r="B116" s="45"/>
      <c r="C116" s="304" t="s">
        <v>89</v>
      </c>
      <c r="D116" s="304" t="s">
        <v>90</v>
      </c>
      <c r="E116" s="39"/>
      <c r="F116" s="39"/>
      <c r="G116" s="39"/>
      <c r="H116" s="45"/>
    </row>
    <row r="117" s="2" customFormat="1" ht="16.8" customHeight="1">
      <c r="A117" s="39"/>
      <c r="B117" s="45"/>
      <c r="C117" s="305" t="s">
        <v>110</v>
      </c>
      <c r="D117" s="306" t="s">
        <v>1</v>
      </c>
      <c r="E117" s="307" t="s">
        <v>1</v>
      </c>
      <c r="F117" s="308">
        <v>1299.9780000000001</v>
      </c>
      <c r="G117" s="39"/>
      <c r="H117" s="45"/>
    </row>
    <row r="118" s="2" customFormat="1" ht="16.8" customHeight="1">
      <c r="A118" s="39"/>
      <c r="B118" s="45"/>
      <c r="C118" s="309" t="s">
        <v>1</v>
      </c>
      <c r="D118" s="309" t="s">
        <v>703</v>
      </c>
      <c r="E118" s="18" t="s">
        <v>1</v>
      </c>
      <c r="F118" s="310">
        <v>73.753</v>
      </c>
      <c r="G118" s="39"/>
      <c r="H118" s="45"/>
    </row>
    <row r="119" s="2" customFormat="1" ht="16.8" customHeight="1">
      <c r="A119" s="39"/>
      <c r="B119" s="45"/>
      <c r="C119" s="309" t="s">
        <v>1</v>
      </c>
      <c r="D119" s="309" t="s">
        <v>704</v>
      </c>
      <c r="E119" s="18" t="s">
        <v>1</v>
      </c>
      <c r="F119" s="310">
        <v>39.5</v>
      </c>
      <c r="G119" s="39"/>
      <c r="H119" s="45"/>
    </row>
    <row r="120" s="2" customFormat="1" ht="16.8" customHeight="1">
      <c r="A120" s="39"/>
      <c r="B120" s="45"/>
      <c r="C120" s="309" t="s">
        <v>1</v>
      </c>
      <c r="D120" s="309" t="s">
        <v>705</v>
      </c>
      <c r="E120" s="18" t="s">
        <v>1</v>
      </c>
      <c r="F120" s="310">
        <v>115.5</v>
      </c>
      <c r="G120" s="39"/>
      <c r="H120" s="45"/>
    </row>
    <row r="121" s="2" customFormat="1" ht="16.8" customHeight="1">
      <c r="A121" s="39"/>
      <c r="B121" s="45"/>
      <c r="C121" s="309" t="s">
        <v>1</v>
      </c>
      <c r="D121" s="309" t="s">
        <v>706</v>
      </c>
      <c r="E121" s="18" t="s">
        <v>1</v>
      </c>
      <c r="F121" s="310">
        <v>315.48599999999999</v>
      </c>
      <c r="G121" s="39"/>
      <c r="H121" s="45"/>
    </row>
    <row r="122" s="2" customFormat="1" ht="16.8" customHeight="1">
      <c r="A122" s="39"/>
      <c r="B122" s="45"/>
      <c r="C122" s="309" t="s">
        <v>1</v>
      </c>
      <c r="D122" s="309" t="s">
        <v>707</v>
      </c>
      <c r="E122" s="18" t="s">
        <v>1</v>
      </c>
      <c r="F122" s="310">
        <v>150.768</v>
      </c>
      <c r="G122" s="39"/>
      <c r="H122" s="45"/>
    </row>
    <row r="123" s="2" customFormat="1" ht="16.8" customHeight="1">
      <c r="A123" s="39"/>
      <c r="B123" s="45"/>
      <c r="C123" s="309" t="s">
        <v>1</v>
      </c>
      <c r="D123" s="309" t="s">
        <v>708</v>
      </c>
      <c r="E123" s="18" t="s">
        <v>1</v>
      </c>
      <c r="F123" s="310">
        <v>29.760000000000002</v>
      </c>
      <c r="G123" s="39"/>
      <c r="H123" s="45"/>
    </row>
    <row r="124" s="2" customFormat="1" ht="16.8" customHeight="1">
      <c r="A124" s="39"/>
      <c r="B124" s="45"/>
      <c r="C124" s="309" t="s">
        <v>1</v>
      </c>
      <c r="D124" s="309" t="s">
        <v>709</v>
      </c>
      <c r="E124" s="18" t="s">
        <v>1</v>
      </c>
      <c r="F124" s="310">
        <v>47.359999999999999</v>
      </c>
      <c r="G124" s="39"/>
      <c r="H124" s="45"/>
    </row>
    <row r="125" s="2" customFormat="1" ht="16.8" customHeight="1">
      <c r="A125" s="39"/>
      <c r="B125" s="45"/>
      <c r="C125" s="309" t="s">
        <v>1</v>
      </c>
      <c r="D125" s="309" t="s">
        <v>710</v>
      </c>
      <c r="E125" s="18" t="s">
        <v>1</v>
      </c>
      <c r="F125" s="310">
        <v>22.585999999999999</v>
      </c>
      <c r="G125" s="39"/>
      <c r="H125" s="45"/>
    </row>
    <row r="126" s="2" customFormat="1" ht="16.8" customHeight="1">
      <c r="A126" s="39"/>
      <c r="B126" s="45"/>
      <c r="C126" s="309" t="s">
        <v>1</v>
      </c>
      <c r="D126" s="309" t="s">
        <v>711</v>
      </c>
      <c r="E126" s="18" t="s">
        <v>1</v>
      </c>
      <c r="F126" s="310">
        <v>2.7000000000000002</v>
      </c>
      <c r="G126" s="39"/>
      <c r="H126" s="45"/>
    </row>
    <row r="127" s="2" customFormat="1" ht="16.8" customHeight="1">
      <c r="A127" s="39"/>
      <c r="B127" s="45"/>
      <c r="C127" s="309" t="s">
        <v>1</v>
      </c>
      <c r="D127" s="309" t="s">
        <v>712</v>
      </c>
      <c r="E127" s="18" t="s">
        <v>1</v>
      </c>
      <c r="F127" s="310">
        <v>385.41000000000002</v>
      </c>
      <c r="G127" s="39"/>
      <c r="H127" s="45"/>
    </row>
    <row r="128" s="2" customFormat="1" ht="16.8" customHeight="1">
      <c r="A128" s="39"/>
      <c r="B128" s="45"/>
      <c r="C128" s="309" t="s">
        <v>1</v>
      </c>
      <c r="D128" s="309" t="s">
        <v>713</v>
      </c>
      <c r="E128" s="18" t="s">
        <v>1</v>
      </c>
      <c r="F128" s="310">
        <v>40.600000000000001</v>
      </c>
      <c r="G128" s="39"/>
      <c r="H128" s="45"/>
    </row>
    <row r="129" s="2" customFormat="1" ht="16.8" customHeight="1">
      <c r="A129" s="39"/>
      <c r="B129" s="45"/>
      <c r="C129" s="309" t="s">
        <v>1</v>
      </c>
      <c r="D129" s="309" t="s">
        <v>714</v>
      </c>
      <c r="E129" s="18" t="s">
        <v>1</v>
      </c>
      <c r="F129" s="310">
        <v>53.295000000000002</v>
      </c>
      <c r="G129" s="39"/>
      <c r="H129" s="45"/>
    </row>
    <row r="130" s="2" customFormat="1" ht="16.8" customHeight="1">
      <c r="A130" s="39"/>
      <c r="B130" s="45"/>
      <c r="C130" s="309" t="s">
        <v>1</v>
      </c>
      <c r="D130" s="309" t="s">
        <v>715</v>
      </c>
      <c r="E130" s="18" t="s">
        <v>1</v>
      </c>
      <c r="F130" s="310">
        <v>3.7400000000000002</v>
      </c>
      <c r="G130" s="39"/>
      <c r="H130" s="45"/>
    </row>
    <row r="131" s="2" customFormat="1" ht="16.8" customHeight="1">
      <c r="A131" s="39"/>
      <c r="B131" s="45"/>
      <c r="C131" s="309" t="s">
        <v>1</v>
      </c>
      <c r="D131" s="309" t="s">
        <v>716</v>
      </c>
      <c r="E131" s="18" t="s">
        <v>1</v>
      </c>
      <c r="F131" s="310">
        <v>19.52</v>
      </c>
      <c r="G131" s="39"/>
      <c r="H131" s="45"/>
    </row>
    <row r="132" s="2" customFormat="1" ht="16.8" customHeight="1">
      <c r="A132" s="39"/>
      <c r="B132" s="45"/>
      <c r="C132" s="309" t="s">
        <v>110</v>
      </c>
      <c r="D132" s="309" t="s">
        <v>187</v>
      </c>
      <c r="E132" s="18" t="s">
        <v>1</v>
      </c>
      <c r="F132" s="310">
        <v>1299.9780000000001</v>
      </c>
      <c r="G132" s="39"/>
      <c r="H132" s="45"/>
    </row>
    <row r="133" s="2" customFormat="1" ht="16.8" customHeight="1">
      <c r="A133" s="39"/>
      <c r="B133" s="45"/>
      <c r="C133" s="311" t="s">
        <v>1976</v>
      </c>
      <c r="D133" s="39"/>
      <c r="E133" s="39"/>
      <c r="F133" s="39"/>
      <c r="G133" s="39"/>
      <c r="H133" s="45"/>
    </row>
    <row r="134" s="2" customFormat="1" ht="16.8" customHeight="1">
      <c r="A134" s="39"/>
      <c r="B134" s="45"/>
      <c r="C134" s="309" t="s">
        <v>156</v>
      </c>
      <c r="D134" s="309" t="s">
        <v>157</v>
      </c>
      <c r="E134" s="18" t="s">
        <v>158</v>
      </c>
      <c r="F134" s="310">
        <v>129.99799999999999</v>
      </c>
      <c r="G134" s="39"/>
      <c r="H134" s="45"/>
    </row>
    <row r="135" s="2" customFormat="1" ht="16.8" customHeight="1">
      <c r="A135" s="39"/>
      <c r="B135" s="45"/>
      <c r="C135" s="309" t="s">
        <v>190</v>
      </c>
      <c r="D135" s="309" t="s">
        <v>191</v>
      </c>
      <c r="E135" s="18" t="s">
        <v>158</v>
      </c>
      <c r="F135" s="310">
        <v>129.99799999999999</v>
      </c>
      <c r="G135" s="39"/>
      <c r="H135" s="45"/>
    </row>
    <row r="136" s="2" customFormat="1" ht="16.8" customHeight="1">
      <c r="A136" s="39"/>
      <c r="B136" s="45"/>
      <c r="C136" s="309" t="s">
        <v>195</v>
      </c>
      <c r="D136" s="309" t="s">
        <v>196</v>
      </c>
      <c r="E136" s="18" t="s">
        <v>158</v>
      </c>
      <c r="F136" s="310">
        <v>454.99200000000002</v>
      </c>
      <c r="G136" s="39"/>
      <c r="H136" s="45"/>
    </row>
    <row r="137" s="2" customFormat="1" ht="16.8" customHeight="1">
      <c r="A137" s="39"/>
      <c r="B137" s="45"/>
      <c r="C137" s="309" t="s">
        <v>200</v>
      </c>
      <c r="D137" s="309" t="s">
        <v>201</v>
      </c>
      <c r="E137" s="18" t="s">
        <v>158</v>
      </c>
      <c r="F137" s="310">
        <v>454.99200000000002</v>
      </c>
      <c r="G137" s="39"/>
      <c r="H137" s="45"/>
    </row>
    <row r="138" s="2" customFormat="1" ht="16.8" customHeight="1">
      <c r="A138" s="39"/>
      <c r="B138" s="45"/>
      <c r="C138" s="309" t="s">
        <v>205</v>
      </c>
      <c r="D138" s="309" t="s">
        <v>206</v>
      </c>
      <c r="E138" s="18" t="s">
        <v>158</v>
      </c>
      <c r="F138" s="310">
        <v>129.99799999999999</v>
      </c>
      <c r="G138" s="39"/>
      <c r="H138" s="45"/>
    </row>
    <row r="139" s="2" customFormat="1" ht="16.8" customHeight="1">
      <c r="A139" s="39"/>
      <c r="B139" s="45"/>
      <c r="C139" s="309" t="s">
        <v>256</v>
      </c>
      <c r="D139" s="309" t="s">
        <v>257</v>
      </c>
      <c r="E139" s="18" t="s">
        <v>158</v>
      </c>
      <c r="F139" s="310">
        <v>1153.7449999999999</v>
      </c>
      <c r="G139" s="39"/>
      <c r="H139" s="45"/>
    </row>
    <row r="140" s="2" customFormat="1" ht="16.8" customHeight="1">
      <c r="A140" s="39"/>
      <c r="B140" s="45"/>
      <c r="C140" s="309" t="s">
        <v>266</v>
      </c>
      <c r="D140" s="309" t="s">
        <v>267</v>
      </c>
      <c r="E140" s="18" t="s">
        <v>158</v>
      </c>
      <c r="F140" s="310">
        <v>741.00800000000004</v>
      </c>
      <c r="G140" s="39"/>
      <c r="H140" s="45"/>
    </row>
    <row r="141" s="2" customFormat="1" ht="16.8" customHeight="1">
      <c r="A141" s="39"/>
      <c r="B141" s="45"/>
      <c r="C141" s="305" t="s">
        <v>115</v>
      </c>
      <c r="D141" s="306" t="s">
        <v>1</v>
      </c>
      <c r="E141" s="307" t="s">
        <v>1</v>
      </c>
      <c r="F141" s="308">
        <v>226.30099999999999</v>
      </c>
      <c r="G141" s="39"/>
      <c r="H141" s="45"/>
    </row>
    <row r="142" s="2" customFormat="1" ht="16.8" customHeight="1">
      <c r="A142" s="39"/>
      <c r="B142" s="45"/>
      <c r="C142" s="309" t="s">
        <v>1</v>
      </c>
      <c r="D142" s="309" t="s">
        <v>760</v>
      </c>
      <c r="E142" s="18" t="s">
        <v>1</v>
      </c>
      <c r="F142" s="310">
        <v>19.933</v>
      </c>
      <c r="G142" s="39"/>
      <c r="H142" s="45"/>
    </row>
    <row r="143" s="2" customFormat="1" ht="16.8" customHeight="1">
      <c r="A143" s="39"/>
      <c r="B143" s="45"/>
      <c r="C143" s="309" t="s">
        <v>1</v>
      </c>
      <c r="D143" s="309" t="s">
        <v>761</v>
      </c>
      <c r="E143" s="18" t="s">
        <v>1</v>
      </c>
      <c r="F143" s="310">
        <v>107.41800000000001</v>
      </c>
      <c r="G143" s="39"/>
      <c r="H143" s="45"/>
    </row>
    <row r="144" s="2" customFormat="1" ht="16.8" customHeight="1">
      <c r="A144" s="39"/>
      <c r="B144" s="45"/>
      <c r="C144" s="309" t="s">
        <v>1</v>
      </c>
      <c r="D144" s="309" t="s">
        <v>762</v>
      </c>
      <c r="E144" s="18" t="s">
        <v>1</v>
      </c>
      <c r="F144" s="310">
        <v>79.739999999999995</v>
      </c>
      <c r="G144" s="39"/>
      <c r="H144" s="45"/>
    </row>
    <row r="145" s="2" customFormat="1" ht="16.8" customHeight="1">
      <c r="A145" s="39"/>
      <c r="B145" s="45"/>
      <c r="C145" s="309" t="s">
        <v>1</v>
      </c>
      <c r="D145" s="309" t="s">
        <v>763</v>
      </c>
      <c r="E145" s="18" t="s">
        <v>1</v>
      </c>
      <c r="F145" s="310">
        <v>13.109999999999999</v>
      </c>
      <c r="G145" s="39"/>
      <c r="H145" s="45"/>
    </row>
    <row r="146" s="2" customFormat="1" ht="16.8" customHeight="1">
      <c r="A146" s="39"/>
      <c r="B146" s="45"/>
      <c r="C146" s="309" t="s">
        <v>1</v>
      </c>
      <c r="D146" s="309" t="s">
        <v>764</v>
      </c>
      <c r="E146" s="18" t="s">
        <v>1</v>
      </c>
      <c r="F146" s="310">
        <v>6.0999999999999996</v>
      </c>
      <c r="G146" s="39"/>
      <c r="H146" s="45"/>
    </row>
    <row r="147" s="2" customFormat="1" ht="16.8" customHeight="1">
      <c r="A147" s="39"/>
      <c r="B147" s="45"/>
      <c r="C147" s="309" t="s">
        <v>115</v>
      </c>
      <c r="D147" s="309" t="s">
        <v>215</v>
      </c>
      <c r="E147" s="18" t="s">
        <v>1</v>
      </c>
      <c r="F147" s="310">
        <v>226.30099999999999</v>
      </c>
      <c r="G147" s="39"/>
      <c r="H147" s="45"/>
    </row>
    <row r="148" s="2" customFormat="1" ht="16.8" customHeight="1">
      <c r="A148" s="39"/>
      <c r="B148" s="45"/>
      <c r="C148" s="311" t="s">
        <v>1976</v>
      </c>
      <c r="D148" s="39"/>
      <c r="E148" s="39"/>
      <c r="F148" s="39"/>
      <c r="G148" s="39"/>
      <c r="H148" s="45"/>
    </row>
    <row r="149" s="2" customFormat="1" ht="16.8" customHeight="1">
      <c r="A149" s="39"/>
      <c r="B149" s="45"/>
      <c r="C149" s="309" t="s">
        <v>296</v>
      </c>
      <c r="D149" s="309" t="s">
        <v>297</v>
      </c>
      <c r="E149" s="18" t="s">
        <v>158</v>
      </c>
      <c r="F149" s="310">
        <v>226.30099999999999</v>
      </c>
      <c r="G149" s="39"/>
      <c r="H149" s="45"/>
    </row>
    <row r="150" s="2" customFormat="1" ht="16.8" customHeight="1">
      <c r="A150" s="39"/>
      <c r="B150" s="45"/>
      <c r="C150" s="309" t="s">
        <v>319</v>
      </c>
      <c r="D150" s="309" t="s">
        <v>320</v>
      </c>
      <c r="E150" s="18" t="s">
        <v>158</v>
      </c>
      <c r="F150" s="310">
        <v>1005.42</v>
      </c>
      <c r="G150" s="39"/>
      <c r="H150" s="45"/>
    </row>
    <row r="151" s="2" customFormat="1" ht="16.8" customHeight="1">
      <c r="A151" s="39"/>
      <c r="B151" s="45"/>
      <c r="C151" s="309" t="s">
        <v>266</v>
      </c>
      <c r="D151" s="309" t="s">
        <v>267</v>
      </c>
      <c r="E151" s="18" t="s">
        <v>158</v>
      </c>
      <c r="F151" s="310">
        <v>741.00800000000004</v>
      </c>
      <c r="G151" s="39"/>
      <c r="H151" s="45"/>
    </row>
    <row r="152" s="2" customFormat="1" ht="16.8" customHeight="1">
      <c r="A152" s="39"/>
      <c r="B152" s="45"/>
      <c r="C152" s="305" t="s">
        <v>117</v>
      </c>
      <c r="D152" s="306" t="s">
        <v>1</v>
      </c>
      <c r="E152" s="307" t="s">
        <v>1</v>
      </c>
      <c r="F152" s="308">
        <v>38.110999999999997</v>
      </c>
      <c r="G152" s="39"/>
      <c r="H152" s="45"/>
    </row>
    <row r="153" s="2" customFormat="1" ht="16.8" customHeight="1">
      <c r="A153" s="39"/>
      <c r="B153" s="45"/>
      <c r="C153" s="309" t="s">
        <v>1</v>
      </c>
      <c r="D153" s="309" t="s">
        <v>803</v>
      </c>
      <c r="E153" s="18" t="s">
        <v>1</v>
      </c>
      <c r="F153" s="310">
        <v>2.8479999999999999</v>
      </c>
      <c r="G153" s="39"/>
      <c r="H153" s="45"/>
    </row>
    <row r="154" s="2" customFormat="1" ht="16.8" customHeight="1">
      <c r="A154" s="39"/>
      <c r="B154" s="45"/>
      <c r="C154" s="309" t="s">
        <v>1</v>
      </c>
      <c r="D154" s="309" t="s">
        <v>804</v>
      </c>
      <c r="E154" s="18" t="s">
        <v>1</v>
      </c>
      <c r="F154" s="310">
        <v>17.902999999999999</v>
      </c>
      <c r="G154" s="39"/>
      <c r="H154" s="45"/>
    </row>
    <row r="155" s="2" customFormat="1" ht="16.8" customHeight="1">
      <c r="A155" s="39"/>
      <c r="B155" s="45"/>
      <c r="C155" s="309" t="s">
        <v>1</v>
      </c>
      <c r="D155" s="309" t="s">
        <v>805</v>
      </c>
      <c r="E155" s="18" t="s">
        <v>1</v>
      </c>
      <c r="F155" s="310">
        <v>13.289999999999999</v>
      </c>
      <c r="G155" s="39"/>
      <c r="H155" s="45"/>
    </row>
    <row r="156" s="2" customFormat="1" ht="16.8" customHeight="1">
      <c r="A156" s="39"/>
      <c r="B156" s="45"/>
      <c r="C156" s="309" t="s">
        <v>1</v>
      </c>
      <c r="D156" s="309" t="s">
        <v>806</v>
      </c>
      <c r="E156" s="18" t="s">
        <v>1</v>
      </c>
      <c r="F156" s="310">
        <v>2.8500000000000001</v>
      </c>
      <c r="G156" s="39"/>
      <c r="H156" s="45"/>
    </row>
    <row r="157" s="2" customFormat="1" ht="16.8" customHeight="1">
      <c r="A157" s="39"/>
      <c r="B157" s="45"/>
      <c r="C157" s="309" t="s">
        <v>1</v>
      </c>
      <c r="D157" s="309" t="s">
        <v>807</v>
      </c>
      <c r="E157" s="18" t="s">
        <v>1</v>
      </c>
      <c r="F157" s="310">
        <v>1.22</v>
      </c>
      <c r="G157" s="39"/>
      <c r="H157" s="45"/>
    </row>
    <row r="158" s="2" customFormat="1" ht="16.8" customHeight="1">
      <c r="A158" s="39"/>
      <c r="B158" s="45"/>
      <c r="C158" s="309" t="s">
        <v>117</v>
      </c>
      <c r="D158" s="309" t="s">
        <v>215</v>
      </c>
      <c r="E158" s="18" t="s">
        <v>1</v>
      </c>
      <c r="F158" s="310">
        <v>38.110999999999997</v>
      </c>
      <c r="G158" s="39"/>
      <c r="H158" s="45"/>
    </row>
    <row r="159" s="2" customFormat="1" ht="16.8" customHeight="1">
      <c r="A159" s="39"/>
      <c r="B159" s="45"/>
      <c r="C159" s="311" t="s">
        <v>1976</v>
      </c>
      <c r="D159" s="39"/>
      <c r="E159" s="39"/>
      <c r="F159" s="39"/>
      <c r="G159" s="39"/>
      <c r="H159" s="45"/>
    </row>
    <row r="160" s="2" customFormat="1" ht="16.8" customHeight="1">
      <c r="A160" s="39"/>
      <c r="B160" s="45"/>
      <c r="C160" s="309" t="s">
        <v>348</v>
      </c>
      <c r="D160" s="309" t="s">
        <v>349</v>
      </c>
      <c r="E160" s="18" t="s">
        <v>158</v>
      </c>
      <c r="F160" s="310">
        <v>38.110999999999997</v>
      </c>
      <c r="G160" s="39"/>
      <c r="H160" s="45"/>
    </row>
    <row r="161" s="2" customFormat="1" ht="16.8" customHeight="1">
      <c r="A161" s="39"/>
      <c r="B161" s="45"/>
      <c r="C161" s="309" t="s">
        <v>319</v>
      </c>
      <c r="D161" s="309" t="s">
        <v>320</v>
      </c>
      <c r="E161" s="18" t="s">
        <v>158</v>
      </c>
      <c r="F161" s="310">
        <v>1005.42</v>
      </c>
      <c r="G161" s="39"/>
      <c r="H161" s="45"/>
    </row>
    <row r="162" s="2" customFormat="1" ht="16.8" customHeight="1">
      <c r="A162" s="39"/>
      <c r="B162" s="45"/>
      <c r="C162" s="309" t="s">
        <v>266</v>
      </c>
      <c r="D162" s="309" t="s">
        <v>267</v>
      </c>
      <c r="E162" s="18" t="s">
        <v>158</v>
      </c>
      <c r="F162" s="310">
        <v>741.00800000000004</v>
      </c>
      <c r="G162" s="39"/>
      <c r="H162" s="45"/>
    </row>
    <row r="163" s="2" customFormat="1" ht="16.8" customHeight="1">
      <c r="A163" s="39"/>
      <c r="B163" s="45"/>
      <c r="C163" s="305" t="s">
        <v>119</v>
      </c>
      <c r="D163" s="306" t="s">
        <v>1</v>
      </c>
      <c r="E163" s="307" t="s">
        <v>1</v>
      </c>
      <c r="F163" s="308">
        <v>741.00800000000004</v>
      </c>
      <c r="G163" s="39"/>
      <c r="H163" s="45"/>
    </row>
    <row r="164" s="2" customFormat="1" ht="16.8" customHeight="1">
      <c r="A164" s="39"/>
      <c r="B164" s="45"/>
      <c r="C164" s="309" t="s">
        <v>1</v>
      </c>
      <c r="D164" s="309" t="s">
        <v>110</v>
      </c>
      <c r="E164" s="18" t="s">
        <v>1</v>
      </c>
      <c r="F164" s="310">
        <v>1299.9780000000001</v>
      </c>
      <c r="G164" s="39"/>
      <c r="H164" s="45"/>
    </row>
    <row r="165" s="2" customFormat="1" ht="16.8" customHeight="1">
      <c r="A165" s="39"/>
      <c r="B165" s="45"/>
      <c r="C165" s="309" t="s">
        <v>1</v>
      </c>
      <c r="D165" s="309" t="s">
        <v>269</v>
      </c>
      <c r="E165" s="18" t="s">
        <v>1</v>
      </c>
      <c r="F165" s="310">
        <v>-226.30099999999999</v>
      </c>
      <c r="G165" s="39"/>
      <c r="H165" s="45"/>
    </row>
    <row r="166" s="2" customFormat="1" ht="16.8" customHeight="1">
      <c r="A166" s="39"/>
      <c r="B166" s="45"/>
      <c r="C166" s="309" t="s">
        <v>1</v>
      </c>
      <c r="D166" s="309" t="s">
        <v>270</v>
      </c>
      <c r="E166" s="18" t="s">
        <v>1</v>
      </c>
      <c r="F166" s="310">
        <v>-38.110999999999997</v>
      </c>
      <c r="G166" s="39"/>
      <c r="H166" s="45"/>
    </row>
    <row r="167" s="2" customFormat="1" ht="16.8" customHeight="1">
      <c r="A167" s="39"/>
      <c r="B167" s="45"/>
      <c r="C167" s="309" t="s">
        <v>1</v>
      </c>
      <c r="D167" s="309" t="s">
        <v>259</v>
      </c>
      <c r="E167" s="18" t="s">
        <v>1</v>
      </c>
      <c r="F167" s="310">
        <v>-146.233</v>
      </c>
      <c r="G167" s="39"/>
      <c r="H167" s="45"/>
    </row>
    <row r="168" s="2" customFormat="1" ht="16.8" customHeight="1">
      <c r="A168" s="39"/>
      <c r="B168" s="45"/>
      <c r="C168" s="309" t="s">
        <v>1</v>
      </c>
      <c r="D168" s="309" t="s">
        <v>742</v>
      </c>
      <c r="E168" s="18" t="s">
        <v>1</v>
      </c>
      <c r="F168" s="310">
        <v>-80.424999999999997</v>
      </c>
      <c r="G168" s="39"/>
      <c r="H168" s="45"/>
    </row>
    <row r="169" s="2" customFormat="1" ht="16.8" customHeight="1">
      <c r="A169" s="39"/>
      <c r="B169" s="45"/>
      <c r="C169" s="309" t="s">
        <v>1</v>
      </c>
      <c r="D169" s="309" t="s">
        <v>743</v>
      </c>
      <c r="E169" s="18" t="s">
        <v>1</v>
      </c>
      <c r="F169" s="310">
        <v>-34</v>
      </c>
      <c r="G169" s="39"/>
      <c r="H169" s="45"/>
    </row>
    <row r="170" s="2" customFormat="1" ht="16.8" customHeight="1">
      <c r="A170" s="39"/>
      <c r="B170" s="45"/>
      <c r="C170" s="309" t="s">
        <v>1</v>
      </c>
      <c r="D170" s="309" t="s">
        <v>744</v>
      </c>
      <c r="E170" s="18" t="s">
        <v>1</v>
      </c>
      <c r="F170" s="310">
        <v>-10</v>
      </c>
      <c r="G170" s="39"/>
      <c r="H170" s="45"/>
    </row>
    <row r="171" s="2" customFormat="1" ht="16.8" customHeight="1">
      <c r="A171" s="39"/>
      <c r="B171" s="45"/>
      <c r="C171" s="309" t="s">
        <v>1</v>
      </c>
      <c r="D171" s="309" t="s">
        <v>745</v>
      </c>
      <c r="E171" s="18" t="s">
        <v>1</v>
      </c>
      <c r="F171" s="310">
        <v>-10.199999999999999</v>
      </c>
      <c r="G171" s="39"/>
      <c r="H171" s="45"/>
    </row>
    <row r="172" s="2" customFormat="1" ht="16.8" customHeight="1">
      <c r="A172" s="39"/>
      <c r="B172" s="45"/>
      <c r="C172" s="309" t="s">
        <v>1</v>
      </c>
      <c r="D172" s="309" t="s">
        <v>746</v>
      </c>
      <c r="E172" s="18" t="s">
        <v>1</v>
      </c>
      <c r="F172" s="310">
        <v>-1.5</v>
      </c>
      <c r="G172" s="39"/>
      <c r="H172" s="45"/>
    </row>
    <row r="173" s="2" customFormat="1" ht="16.8" customHeight="1">
      <c r="A173" s="39"/>
      <c r="B173" s="45"/>
      <c r="C173" s="309" t="s">
        <v>1</v>
      </c>
      <c r="D173" s="309" t="s">
        <v>747</v>
      </c>
      <c r="E173" s="18" t="s">
        <v>1</v>
      </c>
      <c r="F173" s="310">
        <v>-10.199999999999999</v>
      </c>
      <c r="G173" s="39"/>
      <c r="H173" s="45"/>
    </row>
    <row r="174" s="2" customFormat="1" ht="16.8" customHeight="1">
      <c r="A174" s="39"/>
      <c r="B174" s="45"/>
      <c r="C174" s="309" t="s">
        <v>1</v>
      </c>
      <c r="D174" s="309" t="s">
        <v>748</v>
      </c>
      <c r="E174" s="18" t="s">
        <v>1</v>
      </c>
      <c r="F174" s="310">
        <v>-2</v>
      </c>
      <c r="G174" s="39"/>
      <c r="H174" s="45"/>
    </row>
    <row r="175" s="2" customFormat="1" ht="16.8" customHeight="1">
      <c r="A175" s="39"/>
      <c r="B175" s="45"/>
      <c r="C175" s="309" t="s">
        <v>119</v>
      </c>
      <c r="D175" s="309" t="s">
        <v>215</v>
      </c>
      <c r="E175" s="18" t="s">
        <v>1</v>
      </c>
      <c r="F175" s="310">
        <v>741.00800000000004</v>
      </c>
      <c r="G175" s="39"/>
      <c r="H175" s="45"/>
    </row>
    <row r="176" s="2" customFormat="1" ht="16.8" customHeight="1">
      <c r="A176" s="39"/>
      <c r="B176" s="45"/>
      <c r="C176" s="311" t="s">
        <v>1976</v>
      </c>
      <c r="D176" s="39"/>
      <c r="E176" s="39"/>
      <c r="F176" s="39"/>
      <c r="G176" s="39"/>
      <c r="H176" s="45"/>
    </row>
    <row r="177" s="2" customFormat="1" ht="16.8" customHeight="1">
      <c r="A177" s="39"/>
      <c r="B177" s="45"/>
      <c r="C177" s="309" t="s">
        <v>266</v>
      </c>
      <c r="D177" s="309" t="s">
        <v>267</v>
      </c>
      <c r="E177" s="18" t="s">
        <v>158</v>
      </c>
      <c r="F177" s="310">
        <v>741.00800000000004</v>
      </c>
      <c r="G177" s="39"/>
      <c r="H177" s="45"/>
    </row>
    <row r="178" s="2" customFormat="1" ht="16.8" customHeight="1">
      <c r="A178" s="39"/>
      <c r="B178" s="45"/>
      <c r="C178" s="309" t="s">
        <v>319</v>
      </c>
      <c r="D178" s="309" t="s">
        <v>320</v>
      </c>
      <c r="E178" s="18" t="s">
        <v>158</v>
      </c>
      <c r="F178" s="310">
        <v>1005.42</v>
      </c>
      <c r="G178" s="39"/>
      <c r="H178" s="45"/>
    </row>
    <row r="179" s="2" customFormat="1" ht="16.8" customHeight="1">
      <c r="A179" s="39"/>
      <c r="B179" s="45"/>
      <c r="C179" s="305" t="s">
        <v>112</v>
      </c>
      <c r="D179" s="306" t="s">
        <v>1</v>
      </c>
      <c r="E179" s="307" t="s">
        <v>1</v>
      </c>
      <c r="F179" s="308">
        <v>146.233</v>
      </c>
      <c r="G179" s="39"/>
      <c r="H179" s="45"/>
    </row>
    <row r="180" s="2" customFormat="1" ht="16.8" customHeight="1">
      <c r="A180" s="39"/>
      <c r="B180" s="45"/>
      <c r="C180" s="309" t="s">
        <v>1</v>
      </c>
      <c r="D180" s="309" t="s">
        <v>752</v>
      </c>
      <c r="E180" s="18" t="s">
        <v>1</v>
      </c>
      <c r="F180" s="310">
        <v>50.972000000000001</v>
      </c>
      <c r="G180" s="39"/>
      <c r="H180" s="45"/>
    </row>
    <row r="181" s="2" customFormat="1" ht="16.8" customHeight="1">
      <c r="A181" s="39"/>
      <c r="B181" s="45"/>
      <c r="C181" s="309" t="s">
        <v>1</v>
      </c>
      <c r="D181" s="309" t="s">
        <v>753</v>
      </c>
      <c r="E181" s="18" t="s">
        <v>1</v>
      </c>
      <c r="F181" s="310">
        <v>29.5</v>
      </c>
      <c r="G181" s="39"/>
      <c r="H181" s="45"/>
    </row>
    <row r="182" s="2" customFormat="1" ht="16.8" customHeight="1">
      <c r="A182" s="39"/>
      <c r="B182" s="45"/>
      <c r="C182" s="309" t="s">
        <v>1</v>
      </c>
      <c r="D182" s="309" t="s">
        <v>754</v>
      </c>
      <c r="E182" s="18" t="s">
        <v>1</v>
      </c>
      <c r="F182" s="310">
        <v>44.496000000000002</v>
      </c>
      <c r="G182" s="39"/>
      <c r="H182" s="45"/>
    </row>
    <row r="183" s="2" customFormat="1" ht="16.8" customHeight="1">
      <c r="A183" s="39"/>
      <c r="B183" s="45"/>
      <c r="C183" s="309" t="s">
        <v>1</v>
      </c>
      <c r="D183" s="309" t="s">
        <v>755</v>
      </c>
      <c r="E183" s="18" t="s">
        <v>1</v>
      </c>
      <c r="F183" s="310">
        <v>8</v>
      </c>
      <c r="G183" s="39"/>
      <c r="H183" s="45"/>
    </row>
    <row r="184" s="2" customFormat="1" ht="16.8" customHeight="1">
      <c r="A184" s="39"/>
      <c r="B184" s="45"/>
      <c r="C184" s="309" t="s">
        <v>1</v>
      </c>
      <c r="D184" s="309" t="s">
        <v>756</v>
      </c>
      <c r="E184" s="18" t="s">
        <v>1</v>
      </c>
      <c r="F184" s="310">
        <v>8.3650000000000002</v>
      </c>
      <c r="G184" s="39"/>
      <c r="H184" s="45"/>
    </row>
    <row r="185" s="2" customFormat="1" ht="16.8" customHeight="1">
      <c r="A185" s="39"/>
      <c r="B185" s="45"/>
      <c r="C185" s="309" t="s">
        <v>1</v>
      </c>
      <c r="D185" s="309" t="s">
        <v>757</v>
      </c>
      <c r="E185" s="18" t="s">
        <v>1</v>
      </c>
      <c r="F185" s="310">
        <v>2</v>
      </c>
      <c r="G185" s="39"/>
      <c r="H185" s="45"/>
    </row>
    <row r="186" s="2" customFormat="1" ht="16.8" customHeight="1">
      <c r="A186" s="39"/>
      <c r="B186" s="45"/>
      <c r="C186" s="309" t="s">
        <v>1</v>
      </c>
      <c r="D186" s="309" t="s">
        <v>758</v>
      </c>
      <c r="E186" s="18" t="s">
        <v>1</v>
      </c>
      <c r="F186" s="310">
        <v>2.8999999999999999</v>
      </c>
      <c r="G186" s="39"/>
      <c r="H186" s="45"/>
    </row>
    <row r="187" s="2" customFormat="1" ht="16.8" customHeight="1">
      <c r="A187" s="39"/>
      <c r="B187" s="45"/>
      <c r="C187" s="309" t="s">
        <v>112</v>
      </c>
      <c r="D187" s="309" t="s">
        <v>215</v>
      </c>
      <c r="E187" s="18" t="s">
        <v>1</v>
      </c>
      <c r="F187" s="310">
        <v>146.233</v>
      </c>
      <c r="G187" s="39"/>
      <c r="H187" s="45"/>
    </row>
    <row r="188" s="2" customFormat="1" ht="16.8" customHeight="1">
      <c r="A188" s="39"/>
      <c r="B188" s="45"/>
      <c r="C188" s="311" t="s">
        <v>1976</v>
      </c>
      <c r="D188" s="39"/>
      <c r="E188" s="39"/>
      <c r="F188" s="39"/>
      <c r="G188" s="39"/>
      <c r="H188" s="45"/>
    </row>
    <row r="189" s="2" customFormat="1" ht="16.8" customHeight="1">
      <c r="A189" s="39"/>
      <c r="B189" s="45"/>
      <c r="C189" s="309" t="s">
        <v>282</v>
      </c>
      <c r="D189" s="309" t="s">
        <v>283</v>
      </c>
      <c r="E189" s="18" t="s">
        <v>158</v>
      </c>
      <c r="F189" s="310">
        <v>146.233</v>
      </c>
      <c r="G189" s="39"/>
      <c r="H189" s="45"/>
    </row>
    <row r="190" s="2" customFormat="1" ht="16.8" customHeight="1">
      <c r="A190" s="39"/>
      <c r="B190" s="45"/>
      <c r="C190" s="309" t="s">
        <v>256</v>
      </c>
      <c r="D190" s="309" t="s">
        <v>257</v>
      </c>
      <c r="E190" s="18" t="s">
        <v>158</v>
      </c>
      <c r="F190" s="310">
        <v>1153.7449999999999</v>
      </c>
      <c r="G190" s="39"/>
      <c r="H190" s="45"/>
    </row>
    <row r="191" s="2" customFormat="1" ht="16.8" customHeight="1">
      <c r="A191" s="39"/>
      <c r="B191" s="45"/>
      <c r="C191" s="309" t="s">
        <v>266</v>
      </c>
      <c r="D191" s="309" t="s">
        <v>267</v>
      </c>
      <c r="E191" s="18" t="s">
        <v>158</v>
      </c>
      <c r="F191" s="310">
        <v>741.00800000000004</v>
      </c>
      <c r="G191" s="39"/>
      <c r="H191" s="45"/>
    </row>
    <row r="192" s="2" customFormat="1" ht="26.4" customHeight="1">
      <c r="A192" s="39"/>
      <c r="B192" s="45"/>
      <c r="C192" s="304" t="s">
        <v>92</v>
      </c>
      <c r="D192" s="304" t="s">
        <v>93</v>
      </c>
      <c r="E192" s="39"/>
      <c r="F192" s="39"/>
      <c r="G192" s="39"/>
      <c r="H192" s="45"/>
    </row>
    <row r="193" s="2" customFormat="1" ht="16.8" customHeight="1">
      <c r="A193" s="39"/>
      <c r="B193" s="45"/>
      <c r="C193" s="305" t="s">
        <v>110</v>
      </c>
      <c r="D193" s="306" t="s">
        <v>968</v>
      </c>
      <c r="E193" s="307" t="s">
        <v>1</v>
      </c>
      <c r="F193" s="308">
        <v>670.17100000000005</v>
      </c>
      <c r="G193" s="39"/>
      <c r="H193" s="45"/>
    </row>
    <row r="194" s="2" customFormat="1" ht="16.8" customHeight="1">
      <c r="A194" s="39"/>
      <c r="B194" s="45"/>
      <c r="C194" s="309" t="s">
        <v>1</v>
      </c>
      <c r="D194" s="309" t="s">
        <v>977</v>
      </c>
      <c r="E194" s="18" t="s">
        <v>1</v>
      </c>
      <c r="F194" s="310">
        <v>20.358000000000001</v>
      </c>
      <c r="G194" s="39"/>
      <c r="H194" s="45"/>
    </row>
    <row r="195" s="2" customFormat="1" ht="16.8" customHeight="1">
      <c r="A195" s="39"/>
      <c r="B195" s="45"/>
      <c r="C195" s="309" t="s">
        <v>1</v>
      </c>
      <c r="D195" s="309" t="s">
        <v>978</v>
      </c>
      <c r="E195" s="18" t="s">
        <v>1</v>
      </c>
      <c r="F195" s="310">
        <v>15.6</v>
      </c>
      <c r="G195" s="39"/>
      <c r="H195" s="45"/>
    </row>
    <row r="196" s="2" customFormat="1" ht="16.8" customHeight="1">
      <c r="A196" s="39"/>
      <c r="B196" s="45"/>
      <c r="C196" s="309" t="s">
        <v>1</v>
      </c>
      <c r="D196" s="309" t="s">
        <v>979</v>
      </c>
      <c r="E196" s="18" t="s">
        <v>1</v>
      </c>
      <c r="F196" s="310">
        <v>309.63</v>
      </c>
      <c r="G196" s="39"/>
      <c r="H196" s="45"/>
    </row>
    <row r="197" s="2" customFormat="1" ht="16.8" customHeight="1">
      <c r="A197" s="39"/>
      <c r="B197" s="45"/>
      <c r="C197" s="309" t="s">
        <v>1</v>
      </c>
      <c r="D197" s="309" t="s">
        <v>980</v>
      </c>
      <c r="E197" s="18" t="s">
        <v>1</v>
      </c>
      <c r="F197" s="310">
        <v>118.854</v>
      </c>
      <c r="G197" s="39"/>
      <c r="H197" s="45"/>
    </row>
    <row r="198" s="2" customFormat="1" ht="16.8" customHeight="1">
      <c r="A198" s="39"/>
      <c r="B198" s="45"/>
      <c r="C198" s="309" t="s">
        <v>1</v>
      </c>
      <c r="D198" s="309" t="s">
        <v>981</v>
      </c>
      <c r="E198" s="18" t="s">
        <v>1</v>
      </c>
      <c r="F198" s="310">
        <v>41.579999999999998</v>
      </c>
      <c r="G198" s="39"/>
      <c r="H198" s="45"/>
    </row>
    <row r="199" s="2" customFormat="1" ht="16.8" customHeight="1">
      <c r="A199" s="39"/>
      <c r="B199" s="45"/>
      <c r="C199" s="309" t="s">
        <v>1</v>
      </c>
      <c r="D199" s="309" t="s">
        <v>982</v>
      </c>
      <c r="E199" s="18" t="s">
        <v>1</v>
      </c>
      <c r="F199" s="310">
        <v>61.747999999999998</v>
      </c>
      <c r="G199" s="39"/>
      <c r="H199" s="45"/>
    </row>
    <row r="200" s="2" customFormat="1" ht="16.8" customHeight="1">
      <c r="A200" s="39"/>
      <c r="B200" s="45"/>
      <c r="C200" s="309" t="s">
        <v>1</v>
      </c>
      <c r="D200" s="309" t="s">
        <v>983</v>
      </c>
      <c r="E200" s="18" t="s">
        <v>1</v>
      </c>
      <c r="F200" s="310">
        <v>77.161000000000001</v>
      </c>
      <c r="G200" s="39"/>
      <c r="H200" s="45"/>
    </row>
    <row r="201" s="2" customFormat="1" ht="16.8" customHeight="1">
      <c r="A201" s="39"/>
      <c r="B201" s="45"/>
      <c r="C201" s="309" t="s">
        <v>1</v>
      </c>
      <c r="D201" s="309" t="s">
        <v>984</v>
      </c>
      <c r="E201" s="18" t="s">
        <v>1</v>
      </c>
      <c r="F201" s="310">
        <v>16.870000000000001</v>
      </c>
      <c r="G201" s="39"/>
      <c r="H201" s="45"/>
    </row>
    <row r="202" s="2" customFormat="1" ht="16.8" customHeight="1">
      <c r="A202" s="39"/>
      <c r="B202" s="45"/>
      <c r="C202" s="309" t="s">
        <v>1</v>
      </c>
      <c r="D202" s="309" t="s">
        <v>985</v>
      </c>
      <c r="E202" s="18" t="s">
        <v>1</v>
      </c>
      <c r="F202" s="310">
        <v>8.3699999999999992</v>
      </c>
      <c r="G202" s="39"/>
      <c r="H202" s="45"/>
    </row>
    <row r="203" s="2" customFormat="1" ht="16.8" customHeight="1">
      <c r="A203" s="39"/>
      <c r="B203" s="45"/>
      <c r="C203" s="309" t="s">
        <v>110</v>
      </c>
      <c r="D203" s="309" t="s">
        <v>187</v>
      </c>
      <c r="E203" s="18" t="s">
        <v>1</v>
      </c>
      <c r="F203" s="310">
        <v>670.17100000000005</v>
      </c>
      <c r="G203" s="39"/>
      <c r="H203" s="45"/>
    </row>
    <row r="204" s="2" customFormat="1" ht="16.8" customHeight="1">
      <c r="A204" s="39"/>
      <c r="B204" s="45"/>
      <c r="C204" s="311" t="s">
        <v>1976</v>
      </c>
      <c r="D204" s="39"/>
      <c r="E204" s="39"/>
      <c r="F204" s="39"/>
      <c r="G204" s="39"/>
      <c r="H204" s="45"/>
    </row>
    <row r="205" s="2" customFormat="1" ht="16.8" customHeight="1">
      <c r="A205" s="39"/>
      <c r="B205" s="45"/>
      <c r="C205" s="309" t="s">
        <v>156</v>
      </c>
      <c r="D205" s="309" t="s">
        <v>157</v>
      </c>
      <c r="E205" s="18" t="s">
        <v>158</v>
      </c>
      <c r="F205" s="310">
        <v>67.017000000000095</v>
      </c>
      <c r="G205" s="39"/>
      <c r="H205" s="45"/>
    </row>
    <row r="206" s="2" customFormat="1" ht="16.8" customHeight="1">
      <c r="A206" s="39"/>
      <c r="B206" s="45"/>
      <c r="C206" s="309" t="s">
        <v>190</v>
      </c>
      <c r="D206" s="309" t="s">
        <v>191</v>
      </c>
      <c r="E206" s="18" t="s">
        <v>158</v>
      </c>
      <c r="F206" s="310">
        <v>67.016999999999996</v>
      </c>
      <c r="G206" s="39"/>
      <c r="H206" s="45"/>
    </row>
    <row r="207" s="2" customFormat="1" ht="16.8" customHeight="1">
      <c r="A207" s="39"/>
      <c r="B207" s="45"/>
      <c r="C207" s="309" t="s">
        <v>195</v>
      </c>
      <c r="D207" s="309" t="s">
        <v>196</v>
      </c>
      <c r="E207" s="18" t="s">
        <v>158</v>
      </c>
      <c r="F207" s="310">
        <v>234.56</v>
      </c>
      <c r="G207" s="39"/>
      <c r="H207" s="45"/>
    </row>
    <row r="208" s="2" customFormat="1" ht="16.8" customHeight="1">
      <c r="A208" s="39"/>
      <c r="B208" s="45"/>
      <c r="C208" s="309" t="s">
        <v>200</v>
      </c>
      <c r="D208" s="309" t="s">
        <v>201</v>
      </c>
      <c r="E208" s="18" t="s">
        <v>158</v>
      </c>
      <c r="F208" s="310">
        <v>234.56</v>
      </c>
      <c r="G208" s="39"/>
      <c r="H208" s="45"/>
    </row>
    <row r="209" s="2" customFormat="1" ht="16.8" customHeight="1">
      <c r="A209" s="39"/>
      <c r="B209" s="45"/>
      <c r="C209" s="309" t="s">
        <v>205</v>
      </c>
      <c r="D209" s="309" t="s">
        <v>206</v>
      </c>
      <c r="E209" s="18" t="s">
        <v>158</v>
      </c>
      <c r="F209" s="310">
        <v>67.016999999999996</v>
      </c>
      <c r="G209" s="39"/>
      <c r="H209" s="45"/>
    </row>
    <row r="210" s="2" customFormat="1" ht="16.8" customHeight="1">
      <c r="A210" s="39"/>
      <c r="B210" s="45"/>
      <c r="C210" s="309" t="s">
        <v>256</v>
      </c>
      <c r="D210" s="309" t="s">
        <v>257</v>
      </c>
      <c r="E210" s="18" t="s">
        <v>158</v>
      </c>
      <c r="F210" s="310">
        <v>586.36599999999999</v>
      </c>
      <c r="G210" s="39"/>
      <c r="H210" s="45"/>
    </row>
    <row r="211" s="2" customFormat="1" ht="16.8" customHeight="1">
      <c r="A211" s="39"/>
      <c r="B211" s="45"/>
      <c r="C211" s="309" t="s">
        <v>266</v>
      </c>
      <c r="D211" s="309" t="s">
        <v>1023</v>
      </c>
      <c r="E211" s="18" t="s">
        <v>158</v>
      </c>
      <c r="F211" s="310">
        <v>340.30200000000002</v>
      </c>
      <c r="G211" s="39"/>
      <c r="H211" s="45"/>
    </row>
    <row r="212" s="2" customFormat="1" ht="16.8" customHeight="1">
      <c r="A212" s="39"/>
      <c r="B212" s="45"/>
      <c r="C212" s="305" t="s">
        <v>115</v>
      </c>
      <c r="D212" s="306" t="s">
        <v>1</v>
      </c>
      <c r="E212" s="307" t="s">
        <v>1</v>
      </c>
      <c r="F212" s="308">
        <v>141.93899999999999</v>
      </c>
      <c r="G212" s="39"/>
      <c r="H212" s="45"/>
    </row>
    <row r="213" s="2" customFormat="1" ht="16.8" customHeight="1">
      <c r="A213" s="39"/>
      <c r="B213" s="45"/>
      <c r="C213" s="309" t="s">
        <v>1</v>
      </c>
      <c r="D213" s="309" t="s">
        <v>1039</v>
      </c>
      <c r="E213" s="18" t="s">
        <v>1</v>
      </c>
      <c r="F213" s="310">
        <v>5.2199999999999998</v>
      </c>
      <c r="G213" s="39"/>
      <c r="H213" s="45"/>
    </row>
    <row r="214" s="2" customFormat="1" ht="16.8" customHeight="1">
      <c r="A214" s="39"/>
      <c r="B214" s="45"/>
      <c r="C214" s="309" t="s">
        <v>1</v>
      </c>
      <c r="D214" s="309" t="s">
        <v>1040</v>
      </c>
      <c r="E214" s="18" t="s">
        <v>1</v>
      </c>
      <c r="F214" s="310">
        <v>88.956000000000003</v>
      </c>
      <c r="G214" s="39"/>
      <c r="H214" s="45"/>
    </row>
    <row r="215" s="2" customFormat="1" ht="16.8" customHeight="1">
      <c r="A215" s="39"/>
      <c r="B215" s="45"/>
      <c r="C215" s="309" t="s">
        <v>1</v>
      </c>
      <c r="D215" s="309" t="s">
        <v>1041</v>
      </c>
      <c r="E215" s="18" t="s">
        <v>1</v>
      </c>
      <c r="F215" s="310">
        <v>10.08</v>
      </c>
      <c r="G215" s="39"/>
      <c r="H215" s="45"/>
    </row>
    <row r="216" s="2" customFormat="1" ht="16.8" customHeight="1">
      <c r="A216" s="39"/>
      <c r="B216" s="45"/>
      <c r="C216" s="309" t="s">
        <v>1</v>
      </c>
      <c r="D216" s="309" t="s">
        <v>1042</v>
      </c>
      <c r="E216" s="18" t="s">
        <v>1</v>
      </c>
      <c r="F216" s="310">
        <v>15.731999999999999</v>
      </c>
      <c r="G216" s="39"/>
      <c r="H216" s="45"/>
    </row>
    <row r="217" s="2" customFormat="1" ht="16.8" customHeight="1">
      <c r="A217" s="39"/>
      <c r="B217" s="45"/>
      <c r="C217" s="309" t="s">
        <v>1</v>
      </c>
      <c r="D217" s="309" t="s">
        <v>1043</v>
      </c>
      <c r="E217" s="18" t="s">
        <v>1</v>
      </c>
      <c r="F217" s="310">
        <v>15.587999999999999</v>
      </c>
      <c r="G217" s="39"/>
      <c r="H217" s="45"/>
    </row>
    <row r="218" s="2" customFormat="1" ht="16.8" customHeight="1">
      <c r="A218" s="39"/>
      <c r="B218" s="45"/>
      <c r="C218" s="309" t="s">
        <v>1</v>
      </c>
      <c r="D218" s="309" t="s">
        <v>1044</v>
      </c>
      <c r="E218" s="18" t="s">
        <v>1</v>
      </c>
      <c r="F218" s="310">
        <v>4.4729999999999999</v>
      </c>
      <c r="G218" s="39"/>
      <c r="H218" s="45"/>
    </row>
    <row r="219" s="2" customFormat="1" ht="16.8" customHeight="1">
      <c r="A219" s="39"/>
      <c r="B219" s="45"/>
      <c r="C219" s="309" t="s">
        <v>1</v>
      </c>
      <c r="D219" s="309" t="s">
        <v>1045</v>
      </c>
      <c r="E219" s="18" t="s">
        <v>1</v>
      </c>
      <c r="F219" s="310">
        <v>1.8899999999999999</v>
      </c>
      <c r="G219" s="39"/>
      <c r="H219" s="45"/>
    </row>
    <row r="220" s="2" customFormat="1" ht="16.8" customHeight="1">
      <c r="A220" s="39"/>
      <c r="B220" s="45"/>
      <c r="C220" s="309" t="s">
        <v>115</v>
      </c>
      <c r="D220" s="309" t="s">
        <v>215</v>
      </c>
      <c r="E220" s="18" t="s">
        <v>1</v>
      </c>
      <c r="F220" s="310">
        <v>141.93899999999999</v>
      </c>
      <c r="G220" s="39"/>
      <c r="H220" s="45"/>
    </row>
    <row r="221" s="2" customFormat="1" ht="16.8" customHeight="1">
      <c r="A221" s="39"/>
      <c r="B221" s="45"/>
      <c r="C221" s="311" t="s">
        <v>1976</v>
      </c>
      <c r="D221" s="39"/>
      <c r="E221" s="39"/>
      <c r="F221" s="39"/>
      <c r="G221" s="39"/>
      <c r="H221" s="45"/>
    </row>
    <row r="222" s="2" customFormat="1" ht="16.8" customHeight="1">
      <c r="A222" s="39"/>
      <c r="B222" s="45"/>
      <c r="C222" s="309" t="s">
        <v>296</v>
      </c>
      <c r="D222" s="309" t="s">
        <v>297</v>
      </c>
      <c r="E222" s="18" t="s">
        <v>158</v>
      </c>
      <c r="F222" s="310">
        <v>141.93899999999999</v>
      </c>
      <c r="G222" s="39"/>
      <c r="H222" s="45"/>
    </row>
    <row r="223" s="2" customFormat="1" ht="16.8" customHeight="1">
      <c r="A223" s="39"/>
      <c r="B223" s="45"/>
      <c r="C223" s="309" t="s">
        <v>319</v>
      </c>
      <c r="D223" s="309" t="s">
        <v>320</v>
      </c>
      <c r="E223" s="18" t="s">
        <v>158</v>
      </c>
      <c r="F223" s="310">
        <v>517.95299999999997</v>
      </c>
      <c r="G223" s="39"/>
      <c r="H223" s="45"/>
    </row>
    <row r="224" s="2" customFormat="1" ht="16.8" customHeight="1">
      <c r="A224" s="39"/>
      <c r="B224" s="45"/>
      <c r="C224" s="309" t="s">
        <v>266</v>
      </c>
      <c r="D224" s="309" t="s">
        <v>1023</v>
      </c>
      <c r="E224" s="18" t="s">
        <v>158</v>
      </c>
      <c r="F224" s="310">
        <v>340.30200000000002</v>
      </c>
      <c r="G224" s="39"/>
      <c r="H224" s="45"/>
    </row>
    <row r="225" s="2" customFormat="1" ht="16.8" customHeight="1">
      <c r="A225" s="39"/>
      <c r="B225" s="45"/>
      <c r="C225" s="305" t="s">
        <v>117</v>
      </c>
      <c r="D225" s="306" t="s">
        <v>1</v>
      </c>
      <c r="E225" s="307" t="s">
        <v>1</v>
      </c>
      <c r="F225" s="308">
        <v>35.712000000000003</v>
      </c>
      <c r="G225" s="39"/>
      <c r="H225" s="45"/>
    </row>
    <row r="226" s="2" customFormat="1" ht="16.8" customHeight="1">
      <c r="A226" s="39"/>
      <c r="B226" s="45"/>
      <c r="C226" s="309" t="s">
        <v>1</v>
      </c>
      <c r="D226" s="309" t="s">
        <v>1060</v>
      </c>
      <c r="E226" s="18" t="s">
        <v>1</v>
      </c>
      <c r="F226" s="310">
        <v>1.3049999999999999</v>
      </c>
      <c r="G226" s="39"/>
      <c r="H226" s="45"/>
    </row>
    <row r="227" s="2" customFormat="1" ht="16.8" customHeight="1">
      <c r="A227" s="39"/>
      <c r="B227" s="45"/>
      <c r="C227" s="309" t="s">
        <v>1</v>
      </c>
      <c r="D227" s="309" t="s">
        <v>1061</v>
      </c>
      <c r="E227" s="18" t="s">
        <v>1</v>
      </c>
      <c r="F227" s="310">
        <v>22.239000000000001</v>
      </c>
      <c r="G227" s="39"/>
      <c r="H227" s="45"/>
    </row>
    <row r="228" s="2" customFormat="1" ht="16.8" customHeight="1">
      <c r="A228" s="39"/>
      <c r="B228" s="45"/>
      <c r="C228" s="309" t="s">
        <v>1</v>
      </c>
      <c r="D228" s="309" t="s">
        <v>1062</v>
      </c>
      <c r="E228" s="18" t="s">
        <v>1</v>
      </c>
      <c r="F228" s="310">
        <v>2.52</v>
      </c>
      <c r="G228" s="39"/>
      <c r="H228" s="45"/>
    </row>
    <row r="229" s="2" customFormat="1" ht="16.8" customHeight="1">
      <c r="A229" s="39"/>
      <c r="B229" s="45"/>
      <c r="C229" s="309" t="s">
        <v>1</v>
      </c>
      <c r="D229" s="309" t="s">
        <v>1063</v>
      </c>
      <c r="E229" s="18" t="s">
        <v>1</v>
      </c>
      <c r="F229" s="310">
        <v>3.9329999999999998</v>
      </c>
      <c r="G229" s="39"/>
      <c r="H229" s="45"/>
    </row>
    <row r="230" s="2" customFormat="1" ht="16.8" customHeight="1">
      <c r="A230" s="39"/>
      <c r="B230" s="45"/>
      <c r="C230" s="309" t="s">
        <v>1</v>
      </c>
      <c r="D230" s="309" t="s">
        <v>1064</v>
      </c>
      <c r="E230" s="18" t="s">
        <v>1</v>
      </c>
      <c r="F230" s="310">
        <v>3.8969999999999998</v>
      </c>
      <c r="G230" s="39"/>
      <c r="H230" s="45"/>
    </row>
    <row r="231" s="2" customFormat="1" ht="16.8" customHeight="1">
      <c r="A231" s="39"/>
      <c r="B231" s="45"/>
      <c r="C231" s="309" t="s">
        <v>1</v>
      </c>
      <c r="D231" s="309" t="s">
        <v>1065</v>
      </c>
      <c r="E231" s="18" t="s">
        <v>1</v>
      </c>
      <c r="F231" s="310">
        <v>1.278</v>
      </c>
      <c r="G231" s="39"/>
      <c r="H231" s="45"/>
    </row>
    <row r="232" s="2" customFormat="1" ht="16.8" customHeight="1">
      <c r="A232" s="39"/>
      <c r="B232" s="45"/>
      <c r="C232" s="309" t="s">
        <v>1</v>
      </c>
      <c r="D232" s="309" t="s">
        <v>1066</v>
      </c>
      <c r="E232" s="18" t="s">
        <v>1</v>
      </c>
      <c r="F232" s="310">
        <v>0.54000000000000004</v>
      </c>
      <c r="G232" s="39"/>
      <c r="H232" s="45"/>
    </row>
    <row r="233" s="2" customFormat="1" ht="16.8" customHeight="1">
      <c r="A233" s="39"/>
      <c r="B233" s="45"/>
      <c r="C233" s="309" t="s">
        <v>117</v>
      </c>
      <c r="D233" s="309" t="s">
        <v>215</v>
      </c>
      <c r="E233" s="18" t="s">
        <v>1</v>
      </c>
      <c r="F233" s="310">
        <v>35.712000000000003</v>
      </c>
      <c r="G233" s="39"/>
      <c r="H233" s="45"/>
    </row>
    <row r="234" s="2" customFormat="1" ht="16.8" customHeight="1">
      <c r="A234" s="39"/>
      <c r="B234" s="45"/>
      <c r="C234" s="311" t="s">
        <v>1976</v>
      </c>
      <c r="D234" s="39"/>
      <c r="E234" s="39"/>
      <c r="F234" s="39"/>
      <c r="G234" s="39"/>
      <c r="H234" s="45"/>
    </row>
    <row r="235" s="2" customFormat="1" ht="16.8" customHeight="1">
      <c r="A235" s="39"/>
      <c r="B235" s="45"/>
      <c r="C235" s="309" t="s">
        <v>348</v>
      </c>
      <c r="D235" s="309" t="s">
        <v>349</v>
      </c>
      <c r="E235" s="18" t="s">
        <v>158</v>
      </c>
      <c r="F235" s="310">
        <v>35.712000000000003</v>
      </c>
      <c r="G235" s="39"/>
      <c r="H235" s="45"/>
    </row>
    <row r="236" s="2" customFormat="1" ht="16.8" customHeight="1">
      <c r="A236" s="39"/>
      <c r="B236" s="45"/>
      <c r="C236" s="309" t="s">
        <v>319</v>
      </c>
      <c r="D236" s="309" t="s">
        <v>320</v>
      </c>
      <c r="E236" s="18" t="s">
        <v>158</v>
      </c>
      <c r="F236" s="310">
        <v>517.95299999999997</v>
      </c>
      <c r="G236" s="39"/>
      <c r="H236" s="45"/>
    </row>
    <row r="237" s="2" customFormat="1" ht="16.8" customHeight="1">
      <c r="A237" s="39"/>
      <c r="B237" s="45"/>
      <c r="C237" s="309" t="s">
        <v>266</v>
      </c>
      <c r="D237" s="309" t="s">
        <v>1023</v>
      </c>
      <c r="E237" s="18" t="s">
        <v>158</v>
      </c>
      <c r="F237" s="310">
        <v>340.30200000000002</v>
      </c>
      <c r="G237" s="39"/>
      <c r="H237" s="45"/>
    </row>
    <row r="238" s="2" customFormat="1" ht="16.8" customHeight="1">
      <c r="A238" s="39"/>
      <c r="B238" s="45"/>
      <c r="C238" s="305" t="s">
        <v>119</v>
      </c>
      <c r="D238" s="306" t="s">
        <v>1</v>
      </c>
      <c r="E238" s="307" t="s">
        <v>1</v>
      </c>
      <c r="F238" s="308">
        <v>340.30200000000002</v>
      </c>
      <c r="G238" s="39"/>
      <c r="H238" s="45"/>
    </row>
    <row r="239" s="2" customFormat="1" ht="16.8" customHeight="1">
      <c r="A239" s="39"/>
      <c r="B239" s="45"/>
      <c r="C239" s="309" t="s">
        <v>1</v>
      </c>
      <c r="D239" s="309" t="s">
        <v>110</v>
      </c>
      <c r="E239" s="18" t="s">
        <v>1</v>
      </c>
      <c r="F239" s="310">
        <v>670.17100000000005</v>
      </c>
      <c r="G239" s="39"/>
      <c r="H239" s="45"/>
    </row>
    <row r="240" s="2" customFormat="1" ht="16.8" customHeight="1">
      <c r="A240" s="39"/>
      <c r="B240" s="45"/>
      <c r="C240" s="309" t="s">
        <v>1</v>
      </c>
      <c r="D240" s="309" t="s">
        <v>269</v>
      </c>
      <c r="E240" s="18" t="s">
        <v>1</v>
      </c>
      <c r="F240" s="310">
        <v>-141.93899999999999</v>
      </c>
      <c r="G240" s="39"/>
      <c r="H240" s="45"/>
    </row>
    <row r="241" s="2" customFormat="1" ht="16.8" customHeight="1">
      <c r="A241" s="39"/>
      <c r="B241" s="45"/>
      <c r="C241" s="309" t="s">
        <v>1</v>
      </c>
      <c r="D241" s="309" t="s">
        <v>270</v>
      </c>
      <c r="E241" s="18" t="s">
        <v>1</v>
      </c>
      <c r="F241" s="310">
        <v>-35.712000000000003</v>
      </c>
      <c r="G241" s="39"/>
      <c r="H241" s="45"/>
    </row>
    <row r="242" s="2" customFormat="1" ht="16.8" customHeight="1">
      <c r="A242" s="39"/>
      <c r="B242" s="45"/>
      <c r="C242" s="309" t="s">
        <v>1</v>
      </c>
      <c r="D242" s="309" t="s">
        <v>259</v>
      </c>
      <c r="E242" s="18" t="s">
        <v>1</v>
      </c>
      <c r="F242" s="310">
        <v>-83.805000000000007</v>
      </c>
      <c r="G242" s="39"/>
      <c r="H242" s="45"/>
    </row>
    <row r="243" s="2" customFormat="1" ht="16.8" customHeight="1">
      <c r="A243" s="39"/>
      <c r="B243" s="45"/>
      <c r="C243" s="309" t="s">
        <v>1</v>
      </c>
      <c r="D243" s="309" t="s">
        <v>1025</v>
      </c>
      <c r="E243" s="18" t="s">
        <v>1</v>
      </c>
      <c r="F243" s="310">
        <v>-63.713000000000001</v>
      </c>
      <c r="G243" s="39"/>
      <c r="H243" s="45"/>
    </row>
    <row r="244" s="2" customFormat="1" ht="16.8" customHeight="1">
      <c r="A244" s="39"/>
      <c r="B244" s="45"/>
      <c r="C244" s="309" t="s">
        <v>1</v>
      </c>
      <c r="D244" s="309" t="s">
        <v>1026</v>
      </c>
      <c r="E244" s="18" t="s">
        <v>1</v>
      </c>
      <c r="F244" s="310">
        <v>-4.7000000000000002</v>
      </c>
      <c r="G244" s="39"/>
      <c r="H244" s="45"/>
    </row>
    <row r="245" s="2" customFormat="1" ht="16.8" customHeight="1">
      <c r="A245" s="39"/>
      <c r="B245" s="45"/>
      <c r="C245" s="309" t="s">
        <v>119</v>
      </c>
      <c r="D245" s="309" t="s">
        <v>215</v>
      </c>
      <c r="E245" s="18" t="s">
        <v>1</v>
      </c>
      <c r="F245" s="310">
        <v>340.30200000000002</v>
      </c>
      <c r="G245" s="39"/>
      <c r="H245" s="45"/>
    </row>
    <row r="246" s="2" customFormat="1" ht="16.8" customHeight="1">
      <c r="A246" s="39"/>
      <c r="B246" s="45"/>
      <c r="C246" s="311" t="s">
        <v>1976</v>
      </c>
      <c r="D246" s="39"/>
      <c r="E246" s="39"/>
      <c r="F246" s="39"/>
      <c r="G246" s="39"/>
      <c r="H246" s="45"/>
    </row>
    <row r="247" s="2" customFormat="1" ht="16.8" customHeight="1">
      <c r="A247" s="39"/>
      <c r="B247" s="45"/>
      <c r="C247" s="309" t="s">
        <v>266</v>
      </c>
      <c r="D247" s="309" t="s">
        <v>1023</v>
      </c>
      <c r="E247" s="18" t="s">
        <v>158</v>
      </c>
      <c r="F247" s="310">
        <v>340.30200000000002</v>
      </c>
      <c r="G247" s="39"/>
      <c r="H247" s="45"/>
    </row>
    <row r="248" s="2" customFormat="1" ht="16.8" customHeight="1">
      <c r="A248" s="39"/>
      <c r="B248" s="45"/>
      <c r="C248" s="309" t="s">
        <v>319</v>
      </c>
      <c r="D248" s="309" t="s">
        <v>320</v>
      </c>
      <c r="E248" s="18" t="s">
        <v>158</v>
      </c>
      <c r="F248" s="310">
        <v>517.95299999999997</v>
      </c>
      <c r="G248" s="39"/>
      <c r="H248" s="45"/>
    </row>
    <row r="249" s="2" customFormat="1" ht="16.8" customHeight="1">
      <c r="A249" s="39"/>
      <c r="B249" s="45"/>
      <c r="C249" s="305" t="s">
        <v>112</v>
      </c>
      <c r="D249" s="306" t="s">
        <v>1</v>
      </c>
      <c r="E249" s="307" t="s">
        <v>1</v>
      </c>
      <c r="F249" s="308">
        <v>83.805000000000007</v>
      </c>
      <c r="G249" s="39"/>
      <c r="H249" s="45"/>
    </row>
    <row r="250" s="2" customFormat="1" ht="16.8" customHeight="1">
      <c r="A250" s="39"/>
      <c r="B250" s="45"/>
      <c r="C250" s="309" t="s">
        <v>1</v>
      </c>
      <c r="D250" s="309" t="s">
        <v>1031</v>
      </c>
      <c r="E250" s="18" t="s">
        <v>1</v>
      </c>
      <c r="F250" s="310">
        <v>43.753999999999998</v>
      </c>
      <c r="G250" s="39"/>
      <c r="H250" s="45"/>
    </row>
    <row r="251" s="2" customFormat="1" ht="16.8" customHeight="1">
      <c r="A251" s="39"/>
      <c r="B251" s="45"/>
      <c r="C251" s="309" t="s">
        <v>1</v>
      </c>
      <c r="D251" s="309" t="s">
        <v>1032</v>
      </c>
      <c r="E251" s="18" t="s">
        <v>1</v>
      </c>
      <c r="F251" s="310">
        <v>8.4740000000000002</v>
      </c>
      <c r="G251" s="39"/>
      <c r="H251" s="45"/>
    </row>
    <row r="252" s="2" customFormat="1" ht="16.8" customHeight="1">
      <c r="A252" s="39"/>
      <c r="B252" s="45"/>
      <c r="C252" s="309" t="s">
        <v>1</v>
      </c>
      <c r="D252" s="309" t="s">
        <v>1033</v>
      </c>
      <c r="E252" s="18" t="s">
        <v>1</v>
      </c>
      <c r="F252" s="310">
        <v>12.285</v>
      </c>
      <c r="G252" s="39"/>
      <c r="H252" s="45"/>
    </row>
    <row r="253" s="2" customFormat="1" ht="16.8" customHeight="1">
      <c r="A253" s="39"/>
      <c r="B253" s="45"/>
      <c r="C253" s="309" t="s">
        <v>1</v>
      </c>
      <c r="D253" s="309" t="s">
        <v>1034</v>
      </c>
      <c r="E253" s="18" t="s">
        <v>1</v>
      </c>
      <c r="F253" s="310">
        <v>2.25</v>
      </c>
      <c r="G253" s="39"/>
      <c r="H253" s="45"/>
    </row>
    <row r="254" s="2" customFormat="1" ht="16.8" customHeight="1">
      <c r="A254" s="39"/>
      <c r="B254" s="45"/>
      <c r="C254" s="309" t="s">
        <v>1</v>
      </c>
      <c r="D254" s="309" t="s">
        <v>1035</v>
      </c>
      <c r="E254" s="18" t="s">
        <v>1</v>
      </c>
      <c r="F254" s="310">
        <v>7.6589999999999998</v>
      </c>
      <c r="G254" s="39"/>
      <c r="H254" s="45"/>
    </row>
    <row r="255" s="2" customFormat="1" ht="16.8" customHeight="1">
      <c r="A255" s="39"/>
      <c r="B255" s="45"/>
      <c r="C255" s="309" t="s">
        <v>1</v>
      </c>
      <c r="D255" s="309" t="s">
        <v>1036</v>
      </c>
      <c r="E255" s="18" t="s">
        <v>1</v>
      </c>
      <c r="F255" s="310">
        <v>8.0730000000000004</v>
      </c>
      <c r="G255" s="39"/>
      <c r="H255" s="45"/>
    </row>
    <row r="256" s="2" customFormat="1" ht="16.8" customHeight="1">
      <c r="A256" s="39"/>
      <c r="B256" s="45"/>
      <c r="C256" s="309" t="s">
        <v>1</v>
      </c>
      <c r="D256" s="309" t="s">
        <v>1037</v>
      </c>
      <c r="E256" s="18" t="s">
        <v>1</v>
      </c>
      <c r="F256" s="310">
        <v>1.3100000000000001</v>
      </c>
      <c r="G256" s="39"/>
      <c r="H256" s="45"/>
    </row>
    <row r="257" s="2" customFormat="1" ht="16.8" customHeight="1">
      <c r="A257" s="39"/>
      <c r="B257" s="45"/>
      <c r="C257" s="309" t="s">
        <v>112</v>
      </c>
      <c r="D257" s="309" t="s">
        <v>215</v>
      </c>
      <c r="E257" s="18" t="s">
        <v>1</v>
      </c>
      <c r="F257" s="310">
        <v>83.805000000000007</v>
      </c>
      <c r="G257" s="39"/>
      <c r="H257" s="45"/>
    </row>
    <row r="258" s="2" customFormat="1" ht="16.8" customHeight="1">
      <c r="A258" s="39"/>
      <c r="B258" s="45"/>
      <c r="C258" s="311" t="s">
        <v>1976</v>
      </c>
      <c r="D258" s="39"/>
      <c r="E258" s="39"/>
      <c r="F258" s="39"/>
      <c r="G258" s="39"/>
      <c r="H258" s="45"/>
    </row>
    <row r="259" s="2" customFormat="1" ht="16.8" customHeight="1">
      <c r="A259" s="39"/>
      <c r="B259" s="45"/>
      <c r="C259" s="309" t="s">
        <v>282</v>
      </c>
      <c r="D259" s="309" t="s">
        <v>1029</v>
      </c>
      <c r="E259" s="18" t="s">
        <v>158</v>
      </c>
      <c r="F259" s="310">
        <v>83.805000000000007</v>
      </c>
      <c r="G259" s="39"/>
      <c r="H259" s="45"/>
    </row>
    <row r="260" s="2" customFormat="1" ht="16.8" customHeight="1">
      <c r="A260" s="39"/>
      <c r="B260" s="45"/>
      <c r="C260" s="309" t="s">
        <v>256</v>
      </c>
      <c r="D260" s="309" t="s">
        <v>257</v>
      </c>
      <c r="E260" s="18" t="s">
        <v>158</v>
      </c>
      <c r="F260" s="310">
        <v>586.36599999999999</v>
      </c>
      <c r="G260" s="39"/>
      <c r="H260" s="45"/>
    </row>
    <row r="261" s="2" customFormat="1" ht="16.8" customHeight="1">
      <c r="A261" s="39"/>
      <c r="B261" s="45"/>
      <c r="C261" s="309" t="s">
        <v>266</v>
      </c>
      <c r="D261" s="309" t="s">
        <v>1023</v>
      </c>
      <c r="E261" s="18" t="s">
        <v>158</v>
      </c>
      <c r="F261" s="310">
        <v>340.30200000000002</v>
      </c>
      <c r="G261" s="39"/>
      <c r="H261" s="45"/>
    </row>
    <row r="262" s="2" customFormat="1" ht="26.4" customHeight="1">
      <c r="A262" s="39"/>
      <c r="B262" s="45"/>
      <c r="C262" s="304" t="s">
        <v>95</v>
      </c>
      <c r="D262" s="304" t="s">
        <v>96</v>
      </c>
      <c r="E262" s="39"/>
      <c r="F262" s="39"/>
      <c r="G262" s="39"/>
      <c r="H262" s="45"/>
    </row>
    <row r="263" s="2" customFormat="1" ht="16.8" customHeight="1">
      <c r="A263" s="39"/>
      <c r="B263" s="45"/>
      <c r="C263" s="305" t="s">
        <v>110</v>
      </c>
      <c r="D263" s="306" t="s">
        <v>968</v>
      </c>
      <c r="E263" s="307" t="s">
        <v>1</v>
      </c>
      <c r="F263" s="308">
        <v>588.71000000000004</v>
      </c>
      <c r="G263" s="39"/>
      <c r="H263" s="45"/>
    </row>
    <row r="264" s="2" customFormat="1" ht="16.8" customHeight="1">
      <c r="A264" s="39"/>
      <c r="B264" s="45"/>
      <c r="C264" s="309" t="s">
        <v>1</v>
      </c>
      <c r="D264" s="309" t="s">
        <v>1423</v>
      </c>
      <c r="E264" s="18" t="s">
        <v>1</v>
      </c>
      <c r="F264" s="310">
        <v>281.39800000000002</v>
      </c>
      <c r="G264" s="39"/>
      <c r="H264" s="45"/>
    </row>
    <row r="265" s="2" customFormat="1" ht="16.8" customHeight="1">
      <c r="A265" s="39"/>
      <c r="B265" s="45"/>
      <c r="C265" s="309" t="s">
        <v>1</v>
      </c>
      <c r="D265" s="309" t="s">
        <v>1424</v>
      </c>
      <c r="E265" s="18" t="s">
        <v>1</v>
      </c>
      <c r="F265" s="310">
        <v>141.19200000000001</v>
      </c>
      <c r="G265" s="39"/>
      <c r="H265" s="45"/>
    </row>
    <row r="266" s="2" customFormat="1" ht="16.8" customHeight="1">
      <c r="A266" s="39"/>
      <c r="B266" s="45"/>
      <c r="C266" s="309" t="s">
        <v>1</v>
      </c>
      <c r="D266" s="309" t="s">
        <v>1425</v>
      </c>
      <c r="E266" s="18" t="s">
        <v>1</v>
      </c>
      <c r="F266" s="310">
        <v>57.392000000000003</v>
      </c>
      <c r="G266" s="39"/>
      <c r="H266" s="45"/>
    </row>
    <row r="267" s="2" customFormat="1" ht="16.8" customHeight="1">
      <c r="A267" s="39"/>
      <c r="B267" s="45"/>
      <c r="C267" s="309" t="s">
        <v>1</v>
      </c>
      <c r="D267" s="309" t="s">
        <v>1426</v>
      </c>
      <c r="E267" s="18" t="s">
        <v>1</v>
      </c>
      <c r="F267" s="310">
        <v>60.792000000000002</v>
      </c>
      <c r="G267" s="39"/>
      <c r="H267" s="45"/>
    </row>
    <row r="268" s="2" customFormat="1" ht="16.8" customHeight="1">
      <c r="A268" s="39"/>
      <c r="B268" s="45"/>
      <c r="C268" s="309" t="s">
        <v>1</v>
      </c>
      <c r="D268" s="309" t="s">
        <v>1427</v>
      </c>
      <c r="E268" s="18" t="s">
        <v>1</v>
      </c>
      <c r="F268" s="310">
        <v>39.936</v>
      </c>
      <c r="G268" s="39"/>
      <c r="H268" s="45"/>
    </row>
    <row r="269" s="2" customFormat="1" ht="16.8" customHeight="1">
      <c r="A269" s="39"/>
      <c r="B269" s="45"/>
      <c r="C269" s="309" t="s">
        <v>1</v>
      </c>
      <c r="D269" s="309" t="s">
        <v>1428</v>
      </c>
      <c r="E269" s="18" t="s">
        <v>1</v>
      </c>
      <c r="F269" s="310">
        <v>8</v>
      </c>
      <c r="G269" s="39"/>
      <c r="H269" s="45"/>
    </row>
    <row r="270" s="2" customFormat="1" ht="16.8" customHeight="1">
      <c r="A270" s="39"/>
      <c r="B270" s="45"/>
      <c r="C270" s="309" t="s">
        <v>110</v>
      </c>
      <c r="D270" s="309" t="s">
        <v>187</v>
      </c>
      <c r="E270" s="18" t="s">
        <v>1</v>
      </c>
      <c r="F270" s="310">
        <v>588.71000000000004</v>
      </c>
      <c r="G270" s="39"/>
      <c r="H270" s="45"/>
    </row>
    <row r="271" s="2" customFormat="1" ht="16.8" customHeight="1">
      <c r="A271" s="39"/>
      <c r="B271" s="45"/>
      <c r="C271" s="311" t="s">
        <v>1976</v>
      </c>
      <c r="D271" s="39"/>
      <c r="E271" s="39"/>
      <c r="F271" s="39"/>
      <c r="G271" s="39"/>
      <c r="H271" s="45"/>
    </row>
    <row r="272" s="2" customFormat="1" ht="16.8" customHeight="1">
      <c r="A272" s="39"/>
      <c r="B272" s="45"/>
      <c r="C272" s="309" t="s">
        <v>156</v>
      </c>
      <c r="D272" s="309" t="s">
        <v>157</v>
      </c>
      <c r="E272" s="18" t="s">
        <v>158</v>
      </c>
      <c r="F272" s="310">
        <v>58.871000000000002</v>
      </c>
      <c r="G272" s="39"/>
      <c r="H272" s="45"/>
    </row>
    <row r="273" s="2" customFormat="1" ht="16.8" customHeight="1">
      <c r="A273" s="39"/>
      <c r="B273" s="45"/>
      <c r="C273" s="309" t="s">
        <v>190</v>
      </c>
      <c r="D273" s="309" t="s">
        <v>191</v>
      </c>
      <c r="E273" s="18" t="s">
        <v>158</v>
      </c>
      <c r="F273" s="310">
        <v>58.871000000000002</v>
      </c>
      <c r="G273" s="39"/>
      <c r="H273" s="45"/>
    </row>
    <row r="274" s="2" customFormat="1" ht="16.8" customHeight="1">
      <c r="A274" s="39"/>
      <c r="B274" s="45"/>
      <c r="C274" s="309" t="s">
        <v>195</v>
      </c>
      <c r="D274" s="309" t="s">
        <v>196</v>
      </c>
      <c r="E274" s="18" t="s">
        <v>158</v>
      </c>
      <c r="F274" s="310">
        <v>206.04900000000001</v>
      </c>
      <c r="G274" s="39"/>
      <c r="H274" s="45"/>
    </row>
    <row r="275" s="2" customFormat="1" ht="16.8" customHeight="1">
      <c r="A275" s="39"/>
      <c r="B275" s="45"/>
      <c r="C275" s="309" t="s">
        <v>200</v>
      </c>
      <c r="D275" s="309" t="s">
        <v>201</v>
      </c>
      <c r="E275" s="18" t="s">
        <v>158</v>
      </c>
      <c r="F275" s="310">
        <v>206.04900000000001</v>
      </c>
      <c r="G275" s="39"/>
      <c r="H275" s="45"/>
    </row>
    <row r="276" s="2" customFormat="1" ht="16.8" customHeight="1">
      <c r="A276" s="39"/>
      <c r="B276" s="45"/>
      <c r="C276" s="309" t="s">
        <v>205</v>
      </c>
      <c r="D276" s="309" t="s">
        <v>206</v>
      </c>
      <c r="E276" s="18" t="s">
        <v>158</v>
      </c>
      <c r="F276" s="310">
        <v>58.871000000000002</v>
      </c>
      <c r="G276" s="39"/>
      <c r="H276" s="45"/>
    </row>
    <row r="277" s="2" customFormat="1" ht="16.8" customHeight="1">
      <c r="A277" s="39"/>
      <c r="B277" s="45"/>
      <c r="C277" s="309" t="s">
        <v>256</v>
      </c>
      <c r="D277" s="309" t="s">
        <v>257</v>
      </c>
      <c r="E277" s="18" t="s">
        <v>158</v>
      </c>
      <c r="F277" s="310">
        <v>483.21800000000002</v>
      </c>
      <c r="G277" s="39"/>
      <c r="H277" s="45"/>
    </row>
    <row r="278" s="2" customFormat="1" ht="16.8" customHeight="1">
      <c r="A278" s="39"/>
      <c r="B278" s="45"/>
      <c r="C278" s="309" t="s">
        <v>266</v>
      </c>
      <c r="D278" s="309" t="s">
        <v>1023</v>
      </c>
      <c r="E278" s="18" t="s">
        <v>158</v>
      </c>
      <c r="F278" s="310">
        <v>282.20600000000002</v>
      </c>
      <c r="G278" s="39"/>
      <c r="H278" s="45"/>
    </row>
    <row r="279" s="2" customFormat="1" ht="16.8" customHeight="1">
      <c r="A279" s="39"/>
      <c r="B279" s="45"/>
      <c r="C279" s="305" t="s">
        <v>115</v>
      </c>
      <c r="D279" s="306" t="s">
        <v>1</v>
      </c>
      <c r="E279" s="307" t="s">
        <v>1</v>
      </c>
      <c r="F279" s="308">
        <v>120.548</v>
      </c>
      <c r="G279" s="39"/>
      <c r="H279" s="45"/>
    </row>
    <row r="280" s="2" customFormat="1" ht="16.8" customHeight="1">
      <c r="A280" s="39"/>
      <c r="B280" s="45"/>
      <c r="C280" s="309" t="s">
        <v>1</v>
      </c>
      <c r="D280" s="309" t="s">
        <v>1461</v>
      </c>
      <c r="E280" s="18" t="s">
        <v>1</v>
      </c>
      <c r="F280" s="310">
        <v>87.480000000000004</v>
      </c>
      <c r="G280" s="39"/>
      <c r="H280" s="45"/>
    </row>
    <row r="281" s="2" customFormat="1" ht="16.8" customHeight="1">
      <c r="A281" s="39"/>
      <c r="B281" s="45"/>
      <c r="C281" s="309" t="s">
        <v>1</v>
      </c>
      <c r="D281" s="309" t="s">
        <v>1462</v>
      </c>
      <c r="E281" s="18" t="s">
        <v>1</v>
      </c>
      <c r="F281" s="310">
        <v>11.816000000000001</v>
      </c>
      <c r="G281" s="39"/>
      <c r="H281" s="45"/>
    </row>
    <row r="282" s="2" customFormat="1" ht="16.8" customHeight="1">
      <c r="A282" s="39"/>
      <c r="B282" s="45"/>
      <c r="C282" s="309" t="s">
        <v>1</v>
      </c>
      <c r="D282" s="309" t="s">
        <v>1463</v>
      </c>
      <c r="E282" s="18" t="s">
        <v>1</v>
      </c>
      <c r="F282" s="310">
        <v>12.516</v>
      </c>
      <c r="G282" s="39"/>
      <c r="H282" s="45"/>
    </row>
    <row r="283" s="2" customFormat="1" ht="16.8" customHeight="1">
      <c r="A283" s="39"/>
      <c r="B283" s="45"/>
      <c r="C283" s="309" t="s">
        <v>1</v>
      </c>
      <c r="D283" s="309" t="s">
        <v>1464</v>
      </c>
      <c r="E283" s="18" t="s">
        <v>1</v>
      </c>
      <c r="F283" s="310">
        <v>8.7360000000000007</v>
      </c>
      <c r="G283" s="39"/>
      <c r="H283" s="45"/>
    </row>
    <row r="284" s="2" customFormat="1" ht="16.8" customHeight="1">
      <c r="A284" s="39"/>
      <c r="B284" s="45"/>
      <c r="C284" s="309" t="s">
        <v>115</v>
      </c>
      <c r="D284" s="309" t="s">
        <v>215</v>
      </c>
      <c r="E284" s="18" t="s">
        <v>1</v>
      </c>
      <c r="F284" s="310">
        <v>120.548</v>
      </c>
      <c r="G284" s="39"/>
      <c r="H284" s="45"/>
    </row>
    <row r="285" s="2" customFormat="1" ht="16.8" customHeight="1">
      <c r="A285" s="39"/>
      <c r="B285" s="45"/>
      <c r="C285" s="311" t="s">
        <v>1976</v>
      </c>
      <c r="D285" s="39"/>
      <c r="E285" s="39"/>
      <c r="F285" s="39"/>
      <c r="G285" s="39"/>
      <c r="H285" s="45"/>
    </row>
    <row r="286" s="2" customFormat="1" ht="16.8" customHeight="1">
      <c r="A286" s="39"/>
      <c r="B286" s="45"/>
      <c r="C286" s="309" t="s">
        <v>296</v>
      </c>
      <c r="D286" s="309" t="s">
        <v>297</v>
      </c>
      <c r="E286" s="18" t="s">
        <v>158</v>
      </c>
      <c r="F286" s="310">
        <v>120.548</v>
      </c>
      <c r="G286" s="39"/>
      <c r="H286" s="45"/>
    </row>
    <row r="287" s="2" customFormat="1" ht="16.8" customHeight="1">
      <c r="A287" s="39"/>
      <c r="B287" s="45"/>
      <c r="C287" s="309" t="s">
        <v>319</v>
      </c>
      <c r="D287" s="309" t="s">
        <v>320</v>
      </c>
      <c r="E287" s="18" t="s">
        <v>158</v>
      </c>
      <c r="F287" s="310">
        <v>434.072</v>
      </c>
      <c r="G287" s="39"/>
      <c r="H287" s="45"/>
    </row>
    <row r="288" s="2" customFormat="1" ht="16.8" customHeight="1">
      <c r="A288" s="39"/>
      <c r="B288" s="45"/>
      <c r="C288" s="309" t="s">
        <v>266</v>
      </c>
      <c r="D288" s="309" t="s">
        <v>1023</v>
      </c>
      <c r="E288" s="18" t="s">
        <v>158</v>
      </c>
      <c r="F288" s="310">
        <v>282.20600000000002</v>
      </c>
      <c r="G288" s="39"/>
      <c r="H288" s="45"/>
    </row>
    <row r="289" s="2" customFormat="1" ht="16.8" customHeight="1">
      <c r="A289" s="39"/>
      <c r="B289" s="45"/>
      <c r="C289" s="305" t="s">
        <v>117</v>
      </c>
      <c r="D289" s="306" t="s">
        <v>1</v>
      </c>
      <c r="E289" s="307" t="s">
        <v>1</v>
      </c>
      <c r="F289" s="308">
        <v>31.318000000000001</v>
      </c>
      <c r="G289" s="39"/>
      <c r="H289" s="45"/>
    </row>
    <row r="290" s="2" customFormat="1" ht="16.8" customHeight="1">
      <c r="A290" s="39"/>
      <c r="B290" s="45"/>
      <c r="C290" s="309" t="s">
        <v>1</v>
      </c>
      <c r="D290" s="309" t="s">
        <v>1478</v>
      </c>
      <c r="E290" s="18" t="s">
        <v>1</v>
      </c>
      <c r="F290" s="310">
        <v>21.870000000000001</v>
      </c>
      <c r="G290" s="39"/>
      <c r="H290" s="45"/>
    </row>
    <row r="291" s="2" customFormat="1" ht="16.8" customHeight="1">
      <c r="A291" s="39"/>
      <c r="B291" s="45"/>
      <c r="C291" s="309" t="s">
        <v>1</v>
      </c>
      <c r="D291" s="309" t="s">
        <v>1479</v>
      </c>
      <c r="E291" s="18" t="s">
        <v>1</v>
      </c>
      <c r="F291" s="310">
        <v>3.3759999999999999</v>
      </c>
      <c r="G291" s="39"/>
      <c r="H291" s="45"/>
    </row>
    <row r="292" s="2" customFormat="1" ht="16.8" customHeight="1">
      <c r="A292" s="39"/>
      <c r="B292" s="45"/>
      <c r="C292" s="309" t="s">
        <v>1</v>
      </c>
      <c r="D292" s="309" t="s">
        <v>1480</v>
      </c>
      <c r="E292" s="18" t="s">
        <v>1</v>
      </c>
      <c r="F292" s="310">
        <v>3.5760000000000001</v>
      </c>
      <c r="G292" s="39"/>
      <c r="H292" s="45"/>
    </row>
    <row r="293" s="2" customFormat="1" ht="16.8" customHeight="1">
      <c r="A293" s="39"/>
      <c r="B293" s="45"/>
      <c r="C293" s="309" t="s">
        <v>1</v>
      </c>
      <c r="D293" s="309" t="s">
        <v>1481</v>
      </c>
      <c r="E293" s="18" t="s">
        <v>1</v>
      </c>
      <c r="F293" s="310">
        <v>2.496</v>
      </c>
      <c r="G293" s="39"/>
      <c r="H293" s="45"/>
    </row>
    <row r="294" s="2" customFormat="1" ht="16.8" customHeight="1">
      <c r="A294" s="39"/>
      <c r="B294" s="45"/>
      <c r="C294" s="309" t="s">
        <v>117</v>
      </c>
      <c r="D294" s="309" t="s">
        <v>215</v>
      </c>
      <c r="E294" s="18" t="s">
        <v>1</v>
      </c>
      <c r="F294" s="310">
        <v>31.318000000000001</v>
      </c>
      <c r="G294" s="39"/>
      <c r="H294" s="45"/>
    </row>
    <row r="295" s="2" customFormat="1" ht="16.8" customHeight="1">
      <c r="A295" s="39"/>
      <c r="B295" s="45"/>
      <c r="C295" s="311" t="s">
        <v>1976</v>
      </c>
      <c r="D295" s="39"/>
      <c r="E295" s="39"/>
      <c r="F295" s="39"/>
      <c r="G295" s="39"/>
      <c r="H295" s="45"/>
    </row>
    <row r="296" s="2" customFormat="1" ht="16.8" customHeight="1">
      <c r="A296" s="39"/>
      <c r="B296" s="45"/>
      <c r="C296" s="309" t="s">
        <v>348</v>
      </c>
      <c r="D296" s="309" t="s">
        <v>349</v>
      </c>
      <c r="E296" s="18" t="s">
        <v>158</v>
      </c>
      <c r="F296" s="310">
        <v>31.318000000000001</v>
      </c>
      <c r="G296" s="39"/>
      <c r="H296" s="45"/>
    </row>
    <row r="297" s="2" customFormat="1" ht="16.8" customHeight="1">
      <c r="A297" s="39"/>
      <c r="B297" s="45"/>
      <c r="C297" s="309" t="s">
        <v>319</v>
      </c>
      <c r="D297" s="309" t="s">
        <v>320</v>
      </c>
      <c r="E297" s="18" t="s">
        <v>158</v>
      </c>
      <c r="F297" s="310">
        <v>434.072</v>
      </c>
      <c r="G297" s="39"/>
      <c r="H297" s="45"/>
    </row>
    <row r="298" s="2" customFormat="1" ht="16.8" customHeight="1">
      <c r="A298" s="39"/>
      <c r="B298" s="45"/>
      <c r="C298" s="309" t="s">
        <v>266</v>
      </c>
      <c r="D298" s="309" t="s">
        <v>1023</v>
      </c>
      <c r="E298" s="18" t="s">
        <v>158</v>
      </c>
      <c r="F298" s="310">
        <v>282.20600000000002</v>
      </c>
      <c r="G298" s="39"/>
      <c r="H298" s="45"/>
    </row>
    <row r="299" s="2" customFormat="1" ht="16.8" customHeight="1">
      <c r="A299" s="39"/>
      <c r="B299" s="45"/>
      <c r="C299" s="305" t="s">
        <v>119</v>
      </c>
      <c r="D299" s="306" t="s">
        <v>1</v>
      </c>
      <c r="E299" s="307" t="s">
        <v>1</v>
      </c>
      <c r="F299" s="308">
        <v>282.20600000000002</v>
      </c>
      <c r="G299" s="39"/>
      <c r="H299" s="45"/>
    </row>
    <row r="300" s="2" customFormat="1" ht="16.8" customHeight="1">
      <c r="A300" s="39"/>
      <c r="B300" s="45"/>
      <c r="C300" s="309" t="s">
        <v>1</v>
      </c>
      <c r="D300" s="309" t="s">
        <v>110</v>
      </c>
      <c r="E300" s="18" t="s">
        <v>1</v>
      </c>
      <c r="F300" s="310">
        <v>588.71000000000004</v>
      </c>
      <c r="G300" s="39"/>
      <c r="H300" s="45"/>
    </row>
    <row r="301" s="2" customFormat="1" ht="16.8" customHeight="1">
      <c r="A301" s="39"/>
      <c r="B301" s="45"/>
      <c r="C301" s="309" t="s">
        <v>1</v>
      </c>
      <c r="D301" s="309" t="s">
        <v>269</v>
      </c>
      <c r="E301" s="18" t="s">
        <v>1</v>
      </c>
      <c r="F301" s="310">
        <v>-120.548</v>
      </c>
      <c r="G301" s="39"/>
      <c r="H301" s="45"/>
    </row>
    <row r="302" s="2" customFormat="1" ht="16.8" customHeight="1">
      <c r="A302" s="39"/>
      <c r="B302" s="45"/>
      <c r="C302" s="309" t="s">
        <v>1</v>
      </c>
      <c r="D302" s="309" t="s">
        <v>270</v>
      </c>
      <c r="E302" s="18" t="s">
        <v>1</v>
      </c>
      <c r="F302" s="310">
        <v>-31.318000000000001</v>
      </c>
      <c r="G302" s="39"/>
      <c r="H302" s="45"/>
    </row>
    <row r="303" s="2" customFormat="1" ht="16.8" customHeight="1">
      <c r="A303" s="39"/>
      <c r="B303" s="45"/>
      <c r="C303" s="309" t="s">
        <v>1</v>
      </c>
      <c r="D303" s="309" t="s">
        <v>259</v>
      </c>
      <c r="E303" s="18" t="s">
        <v>1</v>
      </c>
      <c r="F303" s="310">
        <v>-105.492</v>
      </c>
      <c r="G303" s="39"/>
      <c r="H303" s="45"/>
    </row>
    <row r="304" s="2" customFormat="1" ht="16.8" customHeight="1">
      <c r="A304" s="39"/>
      <c r="B304" s="45"/>
      <c r="C304" s="309" t="s">
        <v>1</v>
      </c>
      <c r="D304" s="309" t="s">
        <v>1452</v>
      </c>
      <c r="E304" s="18" t="s">
        <v>1</v>
      </c>
      <c r="F304" s="310">
        <v>-49.146000000000001</v>
      </c>
      <c r="G304" s="39"/>
      <c r="H304" s="45"/>
    </row>
    <row r="305" s="2" customFormat="1" ht="16.8" customHeight="1">
      <c r="A305" s="39"/>
      <c r="B305" s="45"/>
      <c r="C305" s="309" t="s">
        <v>119</v>
      </c>
      <c r="D305" s="309" t="s">
        <v>215</v>
      </c>
      <c r="E305" s="18" t="s">
        <v>1</v>
      </c>
      <c r="F305" s="310">
        <v>282.20600000000002</v>
      </c>
      <c r="G305" s="39"/>
      <c r="H305" s="45"/>
    </row>
    <row r="306" s="2" customFormat="1" ht="16.8" customHeight="1">
      <c r="A306" s="39"/>
      <c r="B306" s="45"/>
      <c r="C306" s="311" t="s">
        <v>1976</v>
      </c>
      <c r="D306" s="39"/>
      <c r="E306" s="39"/>
      <c r="F306" s="39"/>
      <c r="G306" s="39"/>
      <c r="H306" s="45"/>
    </row>
    <row r="307" s="2" customFormat="1" ht="16.8" customHeight="1">
      <c r="A307" s="39"/>
      <c r="B307" s="45"/>
      <c r="C307" s="309" t="s">
        <v>266</v>
      </c>
      <c r="D307" s="309" t="s">
        <v>1023</v>
      </c>
      <c r="E307" s="18" t="s">
        <v>158</v>
      </c>
      <c r="F307" s="310">
        <v>282.20600000000002</v>
      </c>
      <c r="G307" s="39"/>
      <c r="H307" s="45"/>
    </row>
    <row r="308" s="2" customFormat="1" ht="16.8" customHeight="1">
      <c r="A308" s="39"/>
      <c r="B308" s="45"/>
      <c r="C308" s="309" t="s">
        <v>319</v>
      </c>
      <c r="D308" s="309" t="s">
        <v>320</v>
      </c>
      <c r="E308" s="18" t="s">
        <v>158</v>
      </c>
      <c r="F308" s="310">
        <v>434.072</v>
      </c>
      <c r="G308" s="39"/>
      <c r="H308" s="45"/>
    </row>
    <row r="309" s="2" customFormat="1" ht="16.8" customHeight="1">
      <c r="A309" s="39"/>
      <c r="B309" s="45"/>
      <c r="C309" s="305" t="s">
        <v>112</v>
      </c>
      <c r="D309" s="306" t="s">
        <v>1</v>
      </c>
      <c r="E309" s="307" t="s">
        <v>1</v>
      </c>
      <c r="F309" s="308">
        <v>105.492</v>
      </c>
      <c r="G309" s="39"/>
      <c r="H309" s="45"/>
    </row>
    <row r="310" s="2" customFormat="1" ht="16.8" customHeight="1">
      <c r="A310" s="39"/>
      <c r="B310" s="45"/>
      <c r="C310" s="309" t="s">
        <v>1</v>
      </c>
      <c r="D310" s="309" t="s">
        <v>1031</v>
      </c>
      <c r="E310" s="18" t="s">
        <v>1</v>
      </c>
      <c r="F310" s="310">
        <v>43.753999999999998</v>
      </c>
      <c r="G310" s="39"/>
      <c r="H310" s="45"/>
    </row>
    <row r="311" s="2" customFormat="1" ht="16.8" customHeight="1">
      <c r="A311" s="39"/>
      <c r="B311" s="45"/>
      <c r="C311" s="309" t="s">
        <v>1</v>
      </c>
      <c r="D311" s="309" t="s">
        <v>1456</v>
      </c>
      <c r="E311" s="18" t="s">
        <v>1</v>
      </c>
      <c r="F311" s="310">
        <v>14.058</v>
      </c>
      <c r="G311" s="39"/>
      <c r="H311" s="45"/>
    </row>
    <row r="312" s="2" customFormat="1" ht="16.8" customHeight="1">
      <c r="A312" s="39"/>
      <c r="B312" s="45"/>
      <c r="C312" s="309" t="s">
        <v>1</v>
      </c>
      <c r="D312" s="309" t="s">
        <v>1457</v>
      </c>
      <c r="E312" s="18" t="s">
        <v>1</v>
      </c>
      <c r="F312" s="310">
        <v>17.600000000000001</v>
      </c>
      <c r="G312" s="39"/>
      <c r="H312" s="45"/>
    </row>
    <row r="313" s="2" customFormat="1" ht="16.8" customHeight="1">
      <c r="A313" s="39"/>
      <c r="B313" s="45"/>
      <c r="C313" s="309" t="s">
        <v>1</v>
      </c>
      <c r="D313" s="309" t="s">
        <v>1458</v>
      </c>
      <c r="E313" s="18" t="s">
        <v>1</v>
      </c>
      <c r="F313" s="310">
        <v>17.600000000000001</v>
      </c>
      <c r="G313" s="39"/>
      <c r="H313" s="45"/>
    </row>
    <row r="314" s="2" customFormat="1" ht="16.8" customHeight="1">
      <c r="A314" s="39"/>
      <c r="B314" s="45"/>
      <c r="C314" s="309" t="s">
        <v>1</v>
      </c>
      <c r="D314" s="309" t="s">
        <v>1459</v>
      </c>
      <c r="E314" s="18" t="s">
        <v>1</v>
      </c>
      <c r="F314" s="310">
        <v>12.48</v>
      </c>
      <c r="G314" s="39"/>
      <c r="H314" s="45"/>
    </row>
    <row r="315" s="2" customFormat="1" ht="16.8" customHeight="1">
      <c r="A315" s="39"/>
      <c r="B315" s="45"/>
      <c r="C315" s="309" t="s">
        <v>112</v>
      </c>
      <c r="D315" s="309" t="s">
        <v>215</v>
      </c>
      <c r="E315" s="18" t="s">
        <v>1</v>
      </c>
      <c r="F315" s="310">
        <v>105.492</v>
      </c>
      <c r="G315" s="39"/>
      <c r="H315" s="45"/>
    </row>
    <row r="316" s="2" customFormat="1" ht="16.8" customHeight="1">
      <c r="A316" s="39"/>
      <c r="B316" s="45"/>
      <c r="C316" s="311" t="s">
        <v>1976</v>
      </c>
      <c r="D316" s="39"/>
      <c r="E316" s="39"/>
      <c r="F316" s="39"/>
      <c r="G316" s="39"/>
      <c r="H316" s="45"/>
    </row>
    <row r="317" s="2" customFormat="1" ht="16.8" customHeight="1">
      <c r="A317" s="39"/>
      <c r="B317" s="45"/>
      <c r="C317" s="309" t="s">
        <v>282</v>
      </c>
      <c r="D317" s="309" t="s">
        <v>1029</v>
      </c>
      <c r="E317" s="18" t="s">
        <v>158</v>
      </c>
      <c r="F317" s="310">
        <v>105.492</v>
      </c>
      <c r="G317" s="39"/>
      <c r="H317" s="45"/>
    </row>
    <row r="318" s="2" customFormat="1" ht="16.8" customHeight="1">
      <c r="A318" s="39"/>
      <c r="B318" s="45"/>
      <c r="C318" s="309" t="s">
        <v>256</v>
      </c>
      <c r="D318" s="309" t="s">
        <v>257</v>
      </c>
      <c r="E318" s="18" t="s">
        <v>158</v>
      </c>
      <c r="F318" s="310">
        <v>483.21800000000002</v>
      </c>
      <c r="G318" s="39"/>
      <c r="H318" s="45"/>
    </row>
    <row r="319" s="2" customFormat="1" ht="16.8" customHeight="1">
      <c r="A319" s="39"/>
      <c r="B319" s="45"/>
      <c r="C319" s="309" t="s">
        <v>266</v>
      </c>
      <c r="D319" s="309" t="s">
        <v>1023</v>
      </c>
      <c r="E319" s="18" t="s">
        <v>158</v>
      </c>
      <c r="F319" s="310">
        <v>282.20600000000002</v>
      </c>
      <c r="G319" s="39"/>
      <c r="H319" s="45"/>
    </row>
    <row r="320" s="2" customFormat="1" ht="26.4" customHeight="1">
      <c r="A320" s="39"/>
      <c r="B320" s="45"/>
      <c r="C320" s="304" t="s">
        <v>101</v>
      </c>
      <c r="D320" s="304" t="s">
        <v>102</v>
      </c>
      <c r="E320" s="39"/>
      <c r="F320" s="39"/>
      <c r="G320" s="39"/>
      <c r="H320" s="45"/>
    </row>
    <row r="321" s="2" customFormat="1" ht="16.8" customHeight="1">
      <c r="A321" s="39"/>
      <c r="B321" s="45"/>
      <c r="C321" s="305" t="s">
        <v>110</v>
      </c>
      <c r="D321" s="306" t="s">
        <v>1</v>
      </c>
      <c r="E321" s="307" t="s">
        <v>1</v>
      </c>
      <c r="F321" s="308">
        <v>55.125</v>
      </c>
      <c r="G321" s="39"/>
      <c r="H321" s="45"/>
    </row>
    <row r="322" s="2" customFormat="1" ht="16.8" customHeight="1">
      <c r="A322" s="39"/>
      <c r="B322" s="45"/>
      <c r="C322" s="309" t="s">
        <v>1</v>
      </c>
      <c r="D322" s="309" t="s">
        <v>1743</v>
      </c>
      <c r="E322" s="18" t="s">
        <v>1</v>
      </c>
      <c r="F322" s="310">
        <v>26.100000000000001</v>
      </c>
      <c r="G322" s="39"/>
      <c r="H322" s="45"/>
    </row>
    <row r="323" s="2" customFormat="1" ht="16.8" customHeight="1">
      <c r="A323" s="39"/>
      <c r="B323" s="45"/>
      <c r="C323" s="309" t="s">
        <v>1</v>
      </c>
      <c r="D323" s="309" t="s">
        <v>1744</v>
      </c>
      <c r="E323" s="18" t="s">
        <v>1</v>
      </c>
      <c r="F323" s="310">
        <v>29.024999999999999</v>
      </c>
      <c r="G323" s="39"/>
      <c r="H323" s="45"/>
    </row>
    <row r="324" s="2" customFormat="1" ht="16.8" customHeight="1">
      <c r="A324" s="39"/>
      <c r="B324" s="45"/>
      <c r="C324" s="309" t="s">
        <v>110</v>
      </c>
      <c r="D324" s="309" t="s">
        <v>187</v>
      </c>
      <c r="E324" s="18" t="s">
        <v>1</v>
      </c>
      <c r="F324" s="310">
        <v>55.125</v>
      </c>
      <c r="G324" s="39"/>
      <c r="H324" s="45"/>
    </row>
    <row r="325" s="2" customFormat="1" ht="16.8" customHeight="1">
      <c r="A325" s="39"/>
      <c r="B325" s="45"/>
      <c r="C325" s="311" t="s">
        <v>1976</v>
      </c>
      <c r="D325" s="39"/>
      <c r="E325" s="39"/>
      <c r="F325" s="39"/>
      <c r="G325" s="39"/>
      <c r="H325" s="45"/>
    </row>
    <row r="326" s="2" customFormat="1" ht="16.8" customHeight="1">
      <c r="A326" s="39"/>
      <c r="B326" s="45"/>
      <c r="C326" s="309" t="s">
        <v>156</v>
      </c>
      <c r="D326" s="309" t="s">
        <v>157</v>
      </c>
      <c r="E326" s="18" t="s">
        <v>158</v>
      </c>
      <c r="F326" s="310">
        <v>11.025</v>
      </c>
      <c r="G326" s="39"/>
      <c r="H326" s="45"/>
    </row>
    <row r="327" s="2" customFormat="1" ht="16.8" customHeight="1">
      <c r="A327" s="39"/>
      <c r="B327" s="45"/>
      <c r="C327" s="309" t="s">
        <v>190</v>
      </c>
      <c r="D327" s="309" t="s">
        <v>191</v>
      </c>
      <c r="E327" s="18" t="s">
        <v>158</v>
      </c>
      <c r="F327" s="310">
        <v>2.7559999999999998</v>
      </c>
      <c r="G327" s="39"/>
      <c r="H327" s="45"/>
    </row>
    <row r="328" s="2" customFormat="1" ht="16.8" customHeight="1">
      <c r="A328" s="39"/>
      <c r="B328" s="45"/>
      <c r="C328" s="309" t="s">
        <v>195</v>
      </c>
      <c r="D328" s="309" t="s">
        <v>196</v>
      </c>
      <c r="E328" s="18" t="s">
        <v>158</v>
      </c>
      <c r="F328" s="310">
        <v>27.562999999999999</v>
      </c>
      <c r="G328" s="39"/>
      <c r="H328" s="45"/>
    </row>
    <row r="329" s="2" customFormat="1" ht="16.8" customHeight="1">
      <c r="A329" s="39"/>
      <c r="B329" s="45"/>
      <c r="C329" s="309" t="s">
        <v>200</v>
      </c>
      <c r="D329" s="309" t="s">
        <v>201</v>
      </c>
      <c r="E329" s="18" t="s">
        <v>158</v>
      </c>
      <c r="F329" s="310">
        <v>11.025</v>
      </c>
      <c r="G329" s="39"/>
      <c r="H329" s="45"/>
    </row>
    <row r="330" s="2" customFormat="1" ht="16.8" customHeight="1">
      <c r="A330" s="39"/>
      <c r="B330" s="45"/>
      <c r="C330" s="309" t="s">
        <v>205</v>
      </c>
      <c r="D330" s="309" t="s">
        <v>206</v>
      </c>
      <c r="E330" s="18" t="s">
        <v>158</v>
      </c>
      <c r="F330" s="310">
        <v>2.7559999999999998</v>
      </c>
      <c r="G330" s="39"/>
      <c r="H330" s="45"/>
    </row>
    <row r="331" s="2" customFormat="1" ht="16.8" customHeight="1">
      <c r="A331" s="39"/>
      <c r="B331" s="45"/>
      <c r="C331" s="309" t="s">
        <v>256</v>
      </c>
      <c r="D331" s="309" t="s">
        <v>257</v>
      </c>
      <c r="E331" s="18" t="s">
        <v>158</v>
      </c>
      <c r="F331" s="310">
        <v>35.328000000000003</v>
      </c>
      <c r="G331" s="39"/>
      <c r="H331" s="45"/>
    </row>
    <row r="332" s="2" customFormat="1" ht="16.8" customHeight="1">
      <c r="A332" s="39"/>
      <c r="B332" s="45"/>
      <c r="C332" s="309" t="s">
        <v>266</v>
      </c>
      <c r="D332" s="309" t="s">
        <v>267</v>
      </c>
      <c r="E332" s="18" t="s">
        <v>158</v>
      </c>
      <c r="F332" s="310">
        <v>19.344999999999999</v>
      </c>
      <c r="G332" s="39"/>
      <c r="H332" s="45"/>
    </row>
    <row r="333" s="2" customFormat="1" ht="16.8" customHeight="1">
      <c r="A333" s="39"/>
      <c r="B333" s="45"/>
      <c r="C333" s="305" t="s">
        <v>115</v>
      </c>
      <c r="D333" s="306" t="s">
        <v>1</v>
      </c>
      <c r="E333" s="307" t="s">
        <v>1</v>
      </c>
      <c r="F333" s="308">
        <v>9.6379999999999999</v>
      </c>
      <c r="G333" s="39"/>
      <c r="H333" s="45"/>
    </row>
    <row r="334" s="2" customFormat="1" ht="16.8" customHeight="1">
      <c r="A334" s="39"/>
      <c r="B334" s="45"/>
      <c r="C334" s="309" t="s">
        <v>1</v>
      </c>
      <c r="D334" s="309" t="s">
        <v>1777</v>
      </c>
      <c r="E334" s="18" t="s">
        <v>1</v>
      </c>
      <c r="F334" s="310">
        <v>9.6379999999999999</v>
      </c>
      <c r="G334" s="39"/>
      <c r="H334" s="45"/>
    </row>
    <row r="335" s="2" customFormat="1" ht="16.8" customHeight="1">
      <c r="A335" s="39"/>
      <c r="B335" s="45"/>
      <c r="C335" s="309" t="s">
        <v>115</v>
      </c>
      <c r="D335" s="309" t="s">
        <v>215</v>
      </c>
      <c r="E335" s="18" t="s">
        <v>1</v>
      </c>
      <c r="F335" s="310">
        <v>9.6379999999999999</v>
      </c>
      <c r="G335" s="39"/>
      <c r="H335" s="45"/>
    </row>
    <row r="336" s="2" customFormat="1" ht="16.8" customHeight="1">
      <c r="A336" s="39"/>
      <c r="B336" s="45"/>
      <c r="C336" s="311" t="s">
        <v>1976</v>
      </c>
      <c r="D336" s="39"/>
      <c r="E336" s="39"/>
      <c r="F336" s="39"/>
      <c r="G336" s="39"/>
      <c r="H336" s="45"/>
    </row>
    <row r="337" s="2" customFormat="1" ht="16.8" customHeight="1">
      <c r="A337" s="39"/>
      <c r="B337" s="45"/>
      <c r="C337" s="309" t="s">
        <v>296</v>
      </c>
      <c r="D337" s="309" t="s">
        <v>297</v>
      </c>
      <c r="E337" s="18" t="s">
        <v>158</v>
      </c>
      <c r="F337" s="310">
        <v>9.6379999999999999</v>
      </c>
      <c r="G337" s="39"/>
      <c r="H337" s="45"/>
    </row>
    <row r="338" s="2" customFormat="1" ht="16.8" customHeight="1">
      <c r="A338" s="39"/>
      <c r="B338" s="45"/>
      <c r="C338" s="309" t="s">
        <v>266</v>
      </c>
      <c r="D338" s="309" t="s">
        <v>267</v>
      </c>
      <c r="E338" s="18" t="s">
        <v>158</v>
      </c>
      <c r="F338" s="310">
        <v>19.344999999999999</v>
      </c>
      <c r="G338" s="39"/>
      <c r="H338" s="45"/>
    </row>
    <row r="339" s="2" customFormat="1" ht="16.8" customHeight="1">
      <c r="A339" s="39"/>
      <c r="B339" s="45"/>
      <c r="C339" s="305" t="s">
        <v>117</v>
      </c>
      <c r="D339" s="306" t="s">
        <v>1</v>
      </c>
      <c r="E339" s="307" t="s">
        <v>1</v>
      </c>
      <c r="F339" s="308">
        <v>2.6549999999999998</v>
      </c>
      <c r="G339" s="39"/>
      <c r="H339" s="45"/>
    </row>
    <row r="340" s="2" customFormat="1" ht="16.8" customHeight="1">
      <c r="A340" s="39"/>
      <c r="B340" s="45"/>
      <c r="C340" s="309" t="s">
        <v>1</v>
      </c>
      <c r="D340" s="309" t="s">
        <v>1785</v>
      </c>
      <c r="E340" s="18" t="s">
        <v>1</v>
      </c>
      <c r="F340" s="310">
        <v>2.6549999999999998</v>
      </c>
      <c r="G340" s="39"/>
      <c r="H340" s="45"/>
    </row>
    <row r="341" s="2" customFormat="1" ht="16.8" customHeight="1">
      <c r="A341" s="39"/>
      <c r="B341" s="45"/>
      <c r="C341" s="309" t="s">
        <v>117</v>
      </c>
      <c r="D341" s="309" t="s">
        <v>215</v>
      </c>
      <c r="E341" s="18" t="s">
        <v>1</v>
      </c>
      <c r="F341" s="310">
        <v>2.6549999999999998</v>
      </c>
      <c r="G341" s="39"/>
      <c r="H341" s="45"/>
    </row>
    <row r="342" s="2" customFormat="1" ht="16.8" customHeight="1">
      <c r="A342" s="39"/>
      <c r="B342" s="45"/>
      <c r="C342" s="311" t="s">
        <v>1976</v>
      </c>
      <c r="D342" s="39"/>
      <c r="E342" s="39"/>
      <c r="F342" s="39"/>
      <c r="G342" s="39"/>
      <c r="H342" s="45"/>
    </row>
    <row r="343" s="2" customFormat="1" ht="16.8" customHeight="1">
      <c r="A343" s="39"/>
      <c r="B343" s="45"/>
      <c r="C343" s="309" t="s">
        <v>348</v>
      </c>
      <c r="D343" s="309" t="s">
        <v>349</v>
      </c>
      <c r="E343" s="18" t="s">
        <v>158</v>
      </c>
      <c r="F343" s="310">
        <v>2.6549999999999998</v>
      </c>
      <c r="G343" s="39"/>
      <c r="H343" s="45"/>
    </row>
    <row r="344" s="2" customFormat="1" ht="16.8" customHeight="1">
      <c r="A344" s="39"/>
      <c r="B344" s="45"/>
      <c r="C344" s="309" t="s">
        <v>266</v>
      </c>
      <c r="D344" s="309" t="s">
        <v>267</v>
      </c>
      <c r="E344" s="18" t="s">
        <v>158</v>
      </c>
      <c r="F344" s="310">
        <v>19.344999999999999</v>
      </c>
      <c r="G344" s="39"/>
      <c r="H344" s="45"/>
    </row>
    <row r="345" s="2" customFormat="1" ht="16.8" customHeight="1">
      <c r="A345" s="39"/>
      <c r="B345" s="45"/>
      <c r="C345" s="305" t="s">
        <v>119</v>
      </c>
      <c r="D345" s="306" t="s">
        <v>1</v>
      </c>
      <c r="E345" s="307" t="s">
        <v>1</v>
      </c>
      <c r="F345" s="308">
        <v>19.344999999999999</v>
      </c>
      <c r="G345" s="39"/>
      <c r="H345" s="45"/>
    </row>
    <row r="346" s="2" customFormat="1" ht="16.8" customHeight="1">
      <c r="A346" s="39"/>
      <c r="B346" s="45"/>
      <c r="C346" s="309" t="s">
        <v>1</v>
      </c>
      <c r="D346" s="309" t="s">
        <v>110</v>
      </c>
      <c r="E346" s="18" t="s">
        <v>1</v>
      </c>
      <c r="F346" s="310">
        <v>55.125</v>
      </c>
      <c r="G346" s="39"/>
      <c r="H346" s="45"/>
    </row>
    <row r="347" s="2" customFormat="1" ht="16.8" customHeight="1">
      <c r="A347" s="39"/>
      <c r="B347" s="45"/>
      <c r="C347" s="309" t="s">
        <v>1</v>
      </c>
      <c r="D347" s="309" t="s">
        <v>269</v>
      </c>
      <c r="E347" s="18" t="s">
        <v>1</v>
      </c>
      <c r="F347" s="310">
        <v>-9.6379999999999999</v>
      </c>
      <c r="G347" s="39"/>
      <c r="H347" s="45"/>
    </row>
    <row r="348" s="2" customFormat="1" ht="16.8" customHeight="1">
      <c r="A348" s="39"/>
      <c r="B348" s="45"/>
      <c r="C348" s="309" t="s">
        <v>1</v>
      </c>
      <c r="D348" s="309" t="s">
        <v>270</v>
      </c>
      <c r="E348" s="18" t="s">
        <v>1</v>
      </c>
      <c r="F348" s="310">
        <v>-2.6549999999999998</v>
      </c>
      <c r="G348" s="39"/>
      <c r="H348" s="45"/>
    </row>
    <row r="349" s="2" customFormat="1" ht="16.8" customHeight="1">
      <c r="A349" s="39"/>
      <c r="B349" s="45"/>
      <c r="C349" s="309" t="s">
        <v>1</v>
      </c>
      <c r="D349" s="309" t="s">
        <v>259</v>
      </c>
      <c r="E349" s="18" t="s">
        <v>1</v>
      </c>
      <c r="F349" s="310">
        <v>-19.797000000000001</v>
      </c>
      <c r="G349" s="39"/>
      <c r="H349" s="45"/>
    </row>
    <row r="350" s="2" customFormat="1" ht="16.8" customHeight="1">
      <c r="A350" s="39"/>
      <c r="B350" s="45"/>
      <c r="C350" s="309" t="s">
        <v>1</v>
      </c>
      <c r="D350" s="309" t="s">
        <v>1771</v>
      </c>
      <c r="E350" s="18" t="s">
        <v>1</v>
      </c>
      <c r="F350" s="310">
        <v>-3.6899999999999999</v>
      </c>
      <c r="G350" s="39"/>
      <c r="H350" s="45"/>
    </row>
    <row r="351" s="2" customFormat="1" ht="16.8" customHeight="1">
      <c r="A351" s="39"/>
      <c r="B351" s="45"/>
      <c r="C351" s="309" t="s">
        <v>119</v>
      </c>
      <c r="D351" s="309" t="s">
        <v>215</v>
      </c>
      <c r="E351" s="18" t="s">
        <v>1</v>
      </c>
      <c r="F351" s="310">
        <v>19.344999999999999</v>
      </c>
      <c r="G351" s="39"/>
      <c r="H351" s="45"/>
    </row>
    <row r="352" s="2" customFormat="1" ht="16.8" customHeight="1">
      <c r="A352" s="39"/>
      <c r="B352" s="45"/>
      <c r="C352" s="305" t="s">
        <v>112</v>
      </c>
      <c r="D352" s="306" t="s">
        <v>1</v>
      </c>
      <c r="E352" s="307" t="s">
        <v>1</v>
      </c>
      <c r="F352" s="308">
        <v>19.797000000000001</v>
      </c>
      <c r="G352" s="39"/>
      <c r="H352" s="45"/>
    </row>
    <row r="353" s="2" customFormat="1" ht="16.8" customHeight="1">
      <c r="A353" s="39"/>
      <c r="B353" s="45"/>
      <c r="C353" s="309" t="s">
        <v>1</v>
      </c>
      <c r="D353" s="309" t="s">
        <v>1775</v>
      </c>
      <c r="E353" s="18" t="s">
        <v>1</v>
      </c>
      <c r="F353" s="310">
        <v>19.797000000000001</v>
      </c>
      <c r="G353" s="39"/>
      <c r="H353" s="45"/>
    </row>
    <row r="354" s="2" customFormat="1" ht="16.8" customHeight="1">
      <c r="A354" s="39"/>
      <c r="B354" s="45"/>
      <c r="C354" s="309" t="s">
        <v>112</v>
      </c>
      <c r="D354" s="309" t="s">
        <v>215</v>
      </c>
      <c r="E354" s="18" t="s">
        <v>1</v>
      </c>
      <c r="F354" s="310">
        <v>19.797000000000001</v>
      </c>
      <c r="G354" s="39"/>
      <c r="H354" s="45"/>
    </row>
    <row r="355" s="2" customFormat="1" ht="16.8" customHeight="1">
      <c r="A355" s="39"/>
      <c r="B355" s="45"/>
      <c r="C355" s="311" t="s">
        <v>1976</v>
      </c>
      <c r="D355" s="39"/>
      <c r="E355" s="39"/>
      <c r="F355" s="39"/>
      <c r="G355" s="39"/>
      <c r="H355" s="45"/>
    </row>
    <row r="356" s="2" customFormat="1" ht="16.8" customHeight="1">
      <c r="A356" s="39"/>
      <c r="B356" s="45"/>
      <c r="C356" s="309" t="s">
        <v>282</v>
      </c>
      <c r="D356" s="309" t="s">
        <v>283</v>
      </c>
      <c r="E356" s="18" t="s">
        <v>158</v>
      </c>
      <c r="F356" s="310">
        <v>19.797000000000001</v>
      </c>
      <c r="G356" s="39"/>
      <c r="H356" s="45"/>
    </row>
    <row r="357" s="2" customFormat="1" ht="16.8" customHeight="1">
      <c r="A357" s="39"/>
      <c r="B357" s="45"/>
      <c r="C357" s="309" t="s">
        <v>256</v>
      </c>
      <c r="D357" s="309" t="s">
        <v>257</v>
      </c>
      <c r="E357" s="18" t="s">
        <v>158</v>
      </c>
      <c r="F357" s="310">
        <v>35.328000000000003</v>
      </c>
      <c r="G357" s="39"/>
      <c r="H357" s="45"/>
    </row>
    <row r="358" s="2" customFormat="1" ht="16.8" customHeight="1">
      <c r="A358" s="39"/>
      <c r="B358" s="45"/>
      <c r="C358" s="309" t="s">
        <v>266</v>
      </c>
      <c r="D358" s="309" t="s">
        <v>267</v>
      </c>
      <c r="E358" s="18" t="s">
        <v>158</v>
      </c>
      <c r="F358" s="310">
        <v>19.344999999999999</v>
      </c>
      <c r="G358" s="39"/>
      <c r="H358" s="45"/>
    </row>
    <row r="359" s="2" customFormat="1" ht="26.4" customHeight="1">
      <c r="A359" s="39"/>
      <c r="B359" s="45"/>
      <c r="C359" s="304" t="s">
        <v>104</v>
      </c>
      <c r="D359" s="304" t="s">
        <v>105</v>
      </c>
      <c r="E359" s="39"/>
      <c r="F359" s="39"/>
      <c r="G359" s="39"/>
      <c r="H359" s="45"/>
    </row>
    <row r="360" s="2" customFormat="1" ht="16.8" customHeight="1">
      <c r="A360" s="39"/>
      <c r="B360" s="45"/>
      <c r="C360" s="305" t="s">
        <v>110</v>
      </c>
      <c r="D360" s="306" t="s">
        <v>1</v>
      </c>
      <c r="E360" s="307" t="s">
        <v>1</v>
      </c>
      <c r="F360" s="308">
        <v>49.125999999999998</v>
      </c>
      <c r="G360" s="39"/>
      <c r="H360" s="45"/>
    </row>
    <row r="361" s="2" customFormat="1" ht="16.8" customHeight="1">
      <c r="A361" s="39"/>
      <c r="B361" s="45"/>
      <c r="C361" s="309" t="s">
        <v>1</v>
      </c>
      <c r="D361" s="309" t="s">
        <v>1837</v>
      </c>
      <c r="E361" s="18" t="s">
        <v>1</v>
      </c>
      <c r="F361" s="310">
        <v>25.956</v>
      </c>
      <c r="G361" s="39"/>
      <c r="H361" s="45"/>
    </row>
    <row r="362" s="2" customFormat="1" ht="16.8" customHeight="1">
      <c r="A362" s="39"/>
      <c r="B362" s="45"/>
      <c r="C362" s="309" t="s">
        <v>1</v>
      </c>
      <c r="D362" s="309" t="s">
        <v>1838</v>
      </c>
      <c r="E362" s="18" t="s">
        <v>1</v>
      </c>
      <c r="F362" s="310">
        <v>23.170000000000002</v>
      </c>
      <c r="G362" s="39"/>
      <c r="H362" s="45"/>
    </row>
    <row r="363" s="2" customFormat="1" ht="16.8" customHeight="1">
      <c r="A363" s="39"/>
      <c r="B363" s="45"/>
      <c r="C363" s="309" t="s">
        <v>110</v>
      </c>
      <c r="D363" s="309" t="s">
        <v>187</v>
      </c>
      <c r="E363" s="18" t="s">
        <v>1</v>
      </c>
      <c r="F363" s="310">
        <v>49.125999999999998</v>
      </c>
      <c r="G363" s="39"/>
      <c r="H363" s="45"/>
    </row>
    <row r="364" s="2" customFormat="1" ht="16.8" customHeight="1">
      <c r="A364" s="39"/>
      <c r="B364" s="45"/>
      <c r="C364" s="311" t="s">
        <v>1976</v>
      </c>
      <c r="D364" s="39"/>
      <c r="E364" s="39"/>
      <c r="F364" s="39"/>
      <c r="G364" s="39"/>
      <c r="H364" s="45"/>
    </row>
    <row r="365" s="2" customFormat="1" ht="16.8" customHeight="1">
      <c r="A365" s="39"/>
      <c r="B365" s="45"/>
      <c r="C365" s="309" t="s">
        <v>156</v>
      </c>
      <c r="D365" s="309" t="s">
        <v>157</v>
      </c>
      <c r="E365" s="18" t="s">
        <v>158</v>
      </c>
      <c r="F365" s="310">
        <v>9.8249999999999993</v>
      </c>
      <c r="G365" s="39"/>
      <c r="H365" s="45"/>
    </row>
    <row r="366" s="2" customFormat="1" ht="16.8" customHeight="1">
      <c r="A366" s="39"/>
      <c r="B366" s="45"/>
      <c r="C366" s="309" t="s">
        <v>190</v>
      </c>
      <c r="D366" s="309" t="s">
        <v>191</v>
      </c>
      <c r="E366" s="18" t="s">
        <v>158</v>
      </c>
      <c r="F366" s="310">
        <v>2.456</v>
      </c>
      <c r="G366" s="39"/>
      <c r="H366" s="45"/>
    </row>
    <row r="367" s="2" customFormat="1" ht="16.8" customHeight="1">
      <c r="A367" s="39"/>
      <c r="B367" s="45"/>
      <c r="C367" s="309" t="s">
        <v>195</v>
      </c>
      <c r="D367" s="309" t="s">
        <v>196</v>
      </c>
      <c r="E367" s="18" t="s">
        <v>158</v>
      </c>
      <c r="F367" s="310">
        <v>24.562999999999999</v>
      </c>
      <c r="G367" s="39"/>
      <c r="H367" s="45"/>
    </row>
    <row r="368" s="2" customFormat="1" ht="16.8" customHeight="1">
      <c r="A368" s="39"/>
      <c r="B368" s="45"/>
      <c r="C368" s="309" t="s">
        <v>200</v>
      </c>
      <c r="D368" s="309" t="s">
        <v>201</v>
      </c>
      <c r="E368" s="18" t="s">
        <v>158</v>
      </c>
      <c r="F368" s="310">
        <v>9.8249999999999993</v>
      </c>
      <c r="G368" s="39"/>
      <c r="H368" s="45"/>
    </row>
    <row r="369" s="2" customFormat="1" ht="16.8" customHeight="1">
      <c r="A369" s="39"/>
      <c r="B369" s="45"/>
      <c r="C369" s="309" t="s">
        <v>205</v>
      </c>
      <c r="D369" s="309" t="s">
        <v>206</v>
      </c>
      <c r="E369" s="18" t="s">
        <v>158</v>
      </c>
      <c r="F369" s="310">
        <v>2.456</v>
      </c>
      <c r="G369" s="39"/>
      <c r="H369" s="45"/>
    </row>
    <row r="370" s="2" customFormat="1" ht="16.8" customHeight="1">
      <c r="A370" s="39"/>
      <c r="B370" s="45"/>
      <c r="C370" s="309" t="s">
        <v>256</v>
      </c>
      <c r="D370" s="309" t="s">
        <v>257</v>
      </c>
      <c r="E370" s="18" t="s">
        <v>158</v>
      </c>
      <c r="F370" s="310">
        <v>24.437000000000001</v>
      </c>
      <c r="G370" s="39"/>
      <c r="H370" s="45"/>
    </row>
    <row r="371" s="2" customFormat="1" ht="16.8" customHeight="1">
      <c r="A371" s="39"/>
      <c r="B371" s="45"/>
      <c r="C371" s="309" t="s">
        <v>266</v>
      </c>
      <c r="D371" s="309" t="s">
        <v>267</v>
      </c>
      <c r="E371" s="18" t="s">
        <v>158</v>
      </c>
      <c r="F371" s="310">
        <v>9.3109999999999999</v>
      </c>
      <c r="G371" s="39"/>
      <c r="H371" s="45"/>
    </row>
    <row r="372" s="2" customFormat="1" ht="16.8" customHeight="1">
      <c r="A372" s="39"/>
      <c r="B372" s="45"/>
      <c r="C372" s="305" t="s">
        <v>115</v>
      </c>
      <c r="D372" s="306" t="s">
        <v>1</v>
      </c>
      <c r="E372" s="307" t="s">
        <v>1</v>
      </c>
      <c r="F372" s="308">
        <v>11.859</v>
      </c>
      <c r="G372" s="39"/>
      <c r="H372" s="45"/>
    </row>
    <row r="373" s="2" customFormat="1" ht="16.8" customHeight="1">
      <c r="A373" s="39"/>
      <c r="B373" s="45"/>
      <c r="C373" s="309" t="s">
        <v>1</v>
      </c>
      <c r="D373" s="309" t="s">
        <v>1861</v>
      </c>
      <c r="E373" s="18" t="s">
        <v>1</v>
      </c>
      <c r="F373" s="310">
        <v>11.859</v>
      </c>
      <c r="G373" s="39"/>
      <c r="H373" s="45"/>
    </row>
    <row r="374" s="2" customFormat="1" ht="16.8" customHeight="1">
      <c r="A374" s="39"/>
      <c r="B374" s="45"/>
      <c r="C374" s="309" t="s">
        <v>115</v>
      </c>
      <c r="D374" s="309" t="s">
        <v>215</v>
      </c>
      <c r="E374" s="18" t="s">
        <v>1</v>
      </c>
      <c r="F374" s="310">
        <v>11.859</v>
      </c>
      <c r="G374" s="39"/>
      <c r="H374" s="45"/>
    </row>
    <row r="375" s="2" customFormat="1" ht="16.8" customHeight="1">
      <c r="A375" s="39"/>
      <c r="B375" s="45"/>
      <c r="C375" s="311" t="s">
        <v>1976</v>
      </c>
      <c r="D375" s="39"/>
      <c r="E375" s="39"/>
      <c r="F375" s="39"/>
      <c r="G375" s="39"/>
      <c r="H375" s="45"/>
    </row>
    <row r="376" s="2" customFormat="1" ht="16.8" customHeight="1">
      <c r="A376" s="39"/>
      <c r="B376" s="45"/>
      <c r="C376" s="309" t="s">
        <v>296</v>
      </c>
      <c r="D376" s="309" t="s">
        <v>297</v>
      </c>
      <c r="E376" s="18" t="s">
        <v>158</v>
      </c>
      <c r="F376" s="310">
        <v>11.859</v>
      </c>
      <c r="G376" s="39"/>
      <c r="H376" s="45"/>
    </row>
    <row r="377" s="2" customFormat="1" ht="16.8" customHeight="1">
      <c r="A377" s="39"/>
      <c r="B377" s="45"/>
      <c r="C377" s="309" t="s">
        <v>266</v>
      </c>
      <c r="D377" s="309" t="s">
        <v>267</v>
      </c>
      <c r="E377" s="18" t="s">
        <v>158</v>
      </c>
      <c r="F377" s="310">
        <v>9.3109999999999999</v>
      </c>
      <c r="G377" s="39"/>
      <c r="H377" s="45"/>
    </row>
    <row r="378" s="2" customFormat="1" ht="16.8" customHeight="1">
      <c r="A378" s="39"/>
      <c r="B378" s="45"/>
      <c r="C378" s="305" t="s">
        <v>117</v>
      </c>
      <c r="D378" s="306" t="s">
        <v>1</v>
      </c>
      <c r="E378" s="307" t="s">
        <v>1</v>
      </c>
      <c r="F378" s="308">
        <v>3.2669999999999999</v>
      </c>
      <c r="G378" s="39"/>
      <c r="H378" s="45"/>
    </row>
    <row r="379" s="2" customFormat="1" ht="16.8" customHeight="1">
      <c r="A379" s="39"/>
      <c r="B379" s="45"/>
      <c r="C379" s="309" t="s">
        <v>1</v>
      </c>
      <c r="D379" s="309" t="s">
        <v>1875</v>
      </c>
      <c r="E379" s="18" t="s">
        <v>1</v>
      </c>
      <c r="F379" s="310">
        <v>3.2669999999999999</v>
      </c>
      <c r="G379" s="39"/>
      <c r="H379" s="45"/>
    </row>
    <row r="380" s="2" customFormat="1" ht="16.8" customHeight="1">
      <c r="A380" s="39"/>
      <c r="B380" s="45"/>
      <c r="C380" s="309" t="s">
        <v>117</v>
      </c>
      <c r="D380" s="309" t="s">
        <v>215</v>
      </c>
      <c r="E380" s="18" t="s">
        <v>1</v>
      </c>
      <c r="F380" s="310">
        <v>3.2669999999999999</v>
      </c>
      <c r="G380" s="39"/>
      <c r="H380" s="45"/>
    </row>
    <row r="381" s="2" customFormat="1" ht="16.8" customHeight="1">
      <c r="A381" s="39"/>
      <c r="B381" s="45"/>
      <c r="C381" s="311" t="s">
        <v>1976</v>
      </c>
      <c r="D381" s="39"/>
      <c r="E381" s="39"/>
      <c r="F381" s="39"/>
      <c r="G381" s="39"/>
      <c r="H381" s="45"/>
    </row>
    <row r="382" s="2" customFormat="1" ht="16.8" customHeight="1">
      <c r="A382" s="39"/>
      <c r="B382" s="45"/>
      <c r="C382" s="309" t="s">
        <v>348</v>
      </c>
      <c r="D382" s="309" t="s">
        <v>349</v>
      </c>
      <c r="E382" s="18" t="s">
        <v>158</v>
      </c>
      <c r="F382" s="310">
        <v>3.2669999999999999</v>
      </c>
      <c r="G382" s="39"/>
      <c r="H382" s="45"/>
    </row>
    <row r="383" s="2" customFormat="1" ht="16.8" customHeight="1">
      <c r="A383" s="39"/>
      <c r="B383" s="45"/>
      <c r="C383" s="309" t="s">
        <v>266</v>
      </c>
      <c r="D383" s="309" t="s">
        <v>267</v>
      </c>
      <c r="E383" s="18" t="s">
        <v>158</v>
      </c>
      <c r="F383" s="310">
        <v>9.3109999999999999</v>
      </c>
      <c r="G383" s="39"/>
      <c r="H383" s="45"/>
    </row>
    <row r="384" s="2" customFormat="1" ht="16.8" customHeight="1">
      <c r="A384" s="39"/>
      <c r="B384" s="45"/>
      <c r="C384" s="305" t="s">
        <v>119</v>
      </c>
      <c r="D384" s="306" t="s">
        <v>1</v>
      </c>
      <c r="E384" s="307" t="s">
        <v>1</v>
      </c>
      <c r="F384" s="308">
        <v>9.3109999999999893</v>
      </c>
      <c r="G384" s="39"/>
      <c r="H384" s="45"/>
    </row>
    <row r="385" s="2" customFormat="1" ht="16.8" customHeight="1">
      <c r="A385" s="39"/>
      <c r="B385" s="45"/>
      <c r="C385" s="309" t="s">
        <v>1</v>
      </c>
      <c r="D385" s="309" t="s">
        <v>110</v>
      </c>
      <c r="E385" s="18" t="s">
        <v>1</v>
      </c>
      <c r="F385" s="310">
        <v>49.125999999999998</v>
      </c>
      <c r="G385" s="39"/>
      <c r="H385" s="45"/>
    </row>
    <row r="386" s="2" customFormat="1" ht="16.8" customHeight="1">
      <c r="A386" s="39"/>
      <c r="B386" s="45"/>
      <c r="C386" s="309" t="s">
        <v>1</v>
      </c>
      <c r="D386" s="309" t="s">
        <v>269</v>
      </c>
      <c r="E386" s="18" t="s">
        <v>1</v>
      </c>
      <c r="F386" s="310">
        <v>-11.859</v>
      </c>
      <c r="G386" s="39"/>
      <c r="H386" s="45"/>
    </row>
    <row r="387" s="2" customFormat="1" ht="16.8" customHeight="1">
      <c r="A387" s="39"/>
      <c r="B387" s="45"/>
      <c r="C387" s="309" t="s">
        <v>1</v>
      </c>
      <c r="D387" s="309" t="s">
        <v>270</v>
      </c>
      <c r="E387" s="18" t="s">
        <v>1</v>
      </c>
      <c r="F387" s="310">
        <v>-3.2669999999999999</v>
      </c>
      <c r="G387" s="39"/>
      <c r="H387" s="45"/>
    </row>
    <row r="388" s="2" customFormat="1" ht="16.8" customHeight="1">
      <c r="A388" s="39"/>
      <c r="B388" s="45"/>
      <c r="C388" s="309" t="s">
        <v>1</v>
      </c>
      <c r="D388" s="309" t="s">
        <v>259</v>
      </c>
      <c r="E388" s="18" t="s">
        <v>1</v>
      </c>
      <c r="F388" s="310">
        <v>-24.689</v>
      </c>
      <c r="G388" s="39"/>
      <c r="H388" s="45"/>
    </row>
    <row r="389" s="2" customFormat="1" ht="16.8" customHeight="1">
      <c r="A389" s="39"/>
      <c r="B389" s="45"/>
      <c r="C389" s="309" t="s">
        <v>119</v>
      </c>
      <c r="D389" s="309" t="s">
        <v>215</v>
      </c>
      <c r="E389" s="18" t="s">
        <v>1</v>
      </c>
      <c r="F389" s="310">
        <v>9.3109999999999893</v>
      </c>
      <c r="G389" s="39"/>
      <c r="H389" s="45"/>
    </row>
    <row r="390" s="2" customFormat="1" ht="16.8" customHeight="1">
      <c r="A390" s="39"/>
      <c r="B390" s="45"/>
      <c r="C390" s="305" t="s">
        <v>112</v>
      </c>
      <c r="D390" s="306" t="s">
        <v>1</v>
      </c>
      <c r="E390" s="307" t="s">
        <v>1</v>
      </c>
      <c r="F390" s="308">
        <v>24.689</v>
      </c>
      <c r="G390" s="39"/>
      <c r="H390" s="45"/>
    </row>
    <row r="391" s="2" customFormat="1" ht="16.8" customHeight="1">
      <c r="A391" s="39"/>
      <c r="B391" s="45"/>
      <c r="C391" s="309" t="s">
        <v>1</v>
      </c>
      <c r="D391" s="309" t="s">
        <v>1858</v>
      </c>
      <c r="E391" s="18" t="s">
        <v>1</v>
      </c>
      <c r="F391" s="310">
        <v>17.492999999999999</v>
      </c>
      <c r="G391" s="39"/>
      <c r="H391" s="45"/>
    </row>
    <row r="392" s="2" customFormat="1" ht="16.8" customHeight="1">
      <c r="A392" s="39"/>
      <c r="B392" s="45"/>
      <c r="C392" s="309" t="s">
        <v>1</v>
      </c>
      <c r="D392" s="309" t="s">
        <v>1859</v>
      </c>
      <c r="E392" s="18" t="s">
        <v>1</v>
      </c>
      <c r="F392" s="310">
        <v>7.1959999999999997</v>
      </c>
      <c r="G392" s="39"/>
      <c r="H392" s="45"/>
    </row>
    <row r="393" s="2" customFormat="1" ht="16.8" customHeight="1">
      <c r="A393" s="39"/>
      <c r="B393" s="45"/>
      <c r="C393" s="309" t="s">
        <v>112</v>
      </c>
      <c r="D393" s="309" t="s">
        <v>215</v>
      </c>
      <c r="E393" s="18" t="s">
        <v>1</v>
      </c>
      <c r="F393" s="310">
        <v>24.689</v>
      </c>
      <c r="G393" s="39"/>
      <c r="H393" s="45"/>
    </row>
    <row r="394" s="2" customFormat="1" ht="16.8" customHeight="1">
      <c r="A394" s="39"/>
      <c r="B394" s="45"/>
      <c r="C394" s="311" t="s">
        <v>1976</v>
      </c>
      <c r="D394" s="39"/>
      <c r="E394" s="39"/>
      <c r="F394" s="39"/>
      <c r="G394" s="39"/>
      <c r="H394" s="45"/>
    </row>
    <row r="395" s="2" customFormat="1" ht="16.8" customHeight="1">
      <c r="A395" s="39"/>
      <c r="B395" s="45"/>
      <c r="C395" s="309" t="s">
        <v>282</v>
      </c>
      <c r="D395" s="309" t="s">
        <v>283</v>
      </c>
      <c r="E395" s="18" t="s">
        <v>158</v>
      </c>
      <c r="F395" s="310">
        <v>24.689</v>
      </c>
      <c r="G395" s="39"/>
      <c r="H395" s="45"/>
    </row>
    <row r="396" s="2" customFormat="1" ht="16.8" customHeight="1">
      <c r="A396" s="39"/>
      <c r="B396" s="45"/>
      <c r="C396" s="309" t="s">
        <v>256</v>
      </c>
      <c r="D396" s="309" t="s">
        <v>257</v>
      </c>
      <c r="E396" s="18" t="s">
        <v>158</v>
      </c>
      <c r="F396" s="310">
        <v>24.437000000000001</v>
      </c>
      <c r="G396" s="39"/>
      <c r="H396" s="45"/>
    </row>
    <row r="397" s="2" customFormat="1" ht="16.8" customHeight="1">
      <c r="A397" s="39"/>
      <c r="B397" s="45"/>
      <c r="C397" s="309" t="s">
        <v>266</v>
      </c>
      <c r="D397" s="309" t="s">
        <v>267</v>
      </c>
      <c r="E397" s="18" t="s">
        <v>158</v>
      </c>
      <c r="F397" s="310">
        <v>9.3109999999999999</v>
      </c>
      <c r="G397" s="39"/>
      <c r="H397" s="45"/>
    </row>
    <row r="398" s="2" customFormat="1" ht="26.4" customHeight="1">
      <c r="A398" s="39"/>
      <c r="B398" s="45"/>
      <c r="C398" s="304" t="s">
        <v>107</v>
      </c>
      <c r="D398" s="304" t="s">
        <v>108</v>
      </c>
      <c r="E398" s="39"/>
      <c r="F398" s="39"/>
      <c r="G398" s="39"/>
      <c r="H398" s="45"/>
    </row>
    <row r="399" s="2" customFormat="1" ht="16.8" customHeight="1">
      <c r="A399" s="39"/>
      <c r="B399" s="45"/>
      <c r="C399" s="305" t="s">
        <v>110</v>
      </c>
      <c r="D399" s="306" t="s">
        <v>968</v>
      </c>
      <c r="E399" s="307" t="s">
        <v>1</v>
      </c>
      <c r="F399" s="308">
        <v>647.63300000000004</v>
      </c>
      <c r="G399" s="39"/>
      <c r="H399" s="45"/>
    </row>
    <row r="400" s="2" customFormat="1" ht="16.8" customHeight="1">
      <c r="A400" s="39"/>
      <c r="B400" s="45"/>
      <c r="C400" s="309" t="s">
        <v>1</v>
      </c>
      <c r="D400" s="309" t="s">
        <v>1977</v>
      </c>
      <c r="E400" s="18" t="s">
        <v>1</v>
      </c>
      <c r="F400" s="310">
        <v>19.706</v>
      </c>
      <c r="G400" s="39"/>
      <c r="H400" s="45"/>
    </row>
    <row r="401" s="2" customFormat="1" ht="16.8" customHeight="1">
      <c r="A401" s="39"/>
      <c r="B401" s="45"/>
      <c r="C401" s="309" t="s">
        <v>1</v>
      </c>
      <c r="D401" s="309" t="s">
        <v>978</v>
      </c>
      <c r="E401" s="18" t="s">
        <v>1</v>
      </c>
      <c r="F401" s="310">
        <v>15.6</v>
      </c>
      <c r="G401" s="39"/>
      <c r="H401" s="45"/>
    </row>
    <row r="402" s="2" customFormat="1" ht="16.8" customHeight="1">
      <c r="A402" s="39"/>
      <c r="B402" s="45"/>
      <c r="C402" s="309" t="s">
        <v>1</v>
      </c>
      <c r="D402" s="309" t="s">
        <v>1978</v>
      </c>
      <c r="E402" s="18" t="s">
        <v>1</v>
      </c>
      <c r="F402" s="310">
        <v>411.42200000000003</v>
      </c>
      <c r="G402" s="39"/>
      <c r="H402" s="45"/>
    </row>
    <row r="403" s="2" customFormat="1" ht="16.8" customHeight="1">
      <c r="A403" s="39"/>
      <c r="B403" s="45"/>
      <c r="C403" s="309" t="s">
        <v>1</v>
      </c>
      <c r="D403" s="309" t="s">
        <v>981</v>
      </c>
      <c r="E403" s="18" t="s">
        <v>1</v>
      </c>
      <c r="F403" s="310">
        <v>41.579999999999998</v>
      </c>
      <c r="G403" s="39"/>
      <c r="H403" s="45"/>
    </row>
    <row r="404" s="2" customFormat="1" ht="16.8" customHeight="1">
      <c r="A404" s="39"/>
      <c r="B404" s="45"/>
      <c r="C404" s="309" t="s">
        <v>1</v>
      </c>
      <c r="D404" s="309" t="s">
        <v>1979</v>
      </c>
      <c r="E404" s="18" t="s">
        <v>1</v>
      </c>
      <c r="F404" s="310">
        <v>59.781999999999996</v>
      </c>
      <c r="G404" s="39"/>
      <c r="H404" s="45"/>
    </row>
    <row r="405" s="2" customFormat="1" ht="16.8" customHeight="1">
      <c r="A405" s="39"/>
      <c r="B405" s="45"/>
      <c r="C405" s="309" t="s">
        <v>1</v>
      </c>
      <c r="D405" s="309" t="s">
        <v>1980</v>
      </c>
      <c r="E405" s="18" t="s">
        <v>1</v>
      </c>
      <c r="F405" s="310">
        <v>75.212000000000003</v>
      </c>
      <c r="G405" s="39"/>
      <c r="H405" s="45"/>
    </row>
    <row r="406" s="2" customFormat="1" ht="16.8" customHeight="1">
      <c r="A406" s="39"/>
      <c r="B406" s="45"/>
      <c r="C406" s="309" t="s">
        <v>1</v>
      </c>
      <c r="D406" s="309" t="s">
        <v>1981</v>
      </c>
      <c r="E406" s="18" t="s">
        <v>1</v>
      </c>
      <c r="F406" s="310">
        <v>16.231000000000002</v>
      </c>
      <c r="G406" s="39"/>
      <c r="H406" s="45"/>
    </row>
    <row r="407" s="2" customFormat="1" ht="16.8" customHeight="1">
      <c r="A407" s="39"/>
      <c r="B407" s="45"/>
      <c r="C407" s="309" t="s">
        <v>1</v>
      </c>
      <c r="D407" s="309" t="s">
        <v>1982</v>
      </c>
      <c r="E407" s="18" t="s">
        <v>1</v>
      </c>
      <c r="F407" s="310">
        <v>8.0999999999999996</v>
      </c>
      <c r="G407" s="39"/>
      <c r="H407" s="45"/>
    </row>
    <row r="408" s="2" customFormat="1" ht="16.8" customHeight="1">
      <c r="A408" s="39"/>
      <c r="B408" s="45"/>
      <c r="C408" s="309" t="s">
        <v>110</v>
      </c>
      <c r="D408" s="309" t="s">
        <v>187</v>
      </c>
      <c r="E408" s="18" t="s">
        <v>1</v>
      </c>
      <c r="F408" s="310">
        <v>647.63300000000004</v>
      </c>
      <c r="G408" s="39"/>
      <c r="H408" s="45"/>
    </row>
    <row r="409" s="2" customFormat="1" ht="16.8" customHeight="1">
      <c r="A409" s="39"/>
      <c r="B409" s="45"/>
      <c r="C409" s="305" t="s">
        <v>115</v>
      </c>
      <c r="D409" s="306" t="s">
        <v>1</v>
      </c>
      <c r="E409" s="307" t="s">
        <v>1</v>
      </c>
      <c r="F409" s="308">
        <v>141.93899999999999</v>
      </c>
      <c r="G409" s="39"/>
      <c r="H409" s="45"/>
    </row>
    <row r="410" s="2" customFormat="1" ht="16.8" customHeight="1">
      <c r="A410" s="39"/>
      <c r="B410" s="45"/>
      <c r="C410" s="305" t="s">
        <v>117</v>
      </c>
      <c r="D410" s="306" t="s">
        <v>1</v>
      </c>
      <c r="E410" s="307" t="s">
        <v>1</v>
      </c>
      <c r="F410" s="308">
        <v>35.712000000000003</v>
      </c>
      <c r="G410" s="39"/>
      <c r="H410" s="45"/>
    </row>
    <row r="411" s="2" customFormat="1" ht="16.8" customHeight="1">
      <c r="A411" s="39"/>
      <c r="B411" s="45"/>
      <c r="C411" s="305" t="s">
        <v>119</v>
      </c>
      <c r="D411" s="306" t="s">
        <v>1</v>
      </c>
      <c r="E411" s="307" t="s">
        <v>1</v>
      </c>
      <c r="F411" s="308">
        <v>381.57999999999998</v>
      </c>
      <c r="G411" s="39"/>
      <c r="H411" s="45"/>
    </row>
    <row r="412" s="2" customFormat="1" ht="16.8" customHeight="1">
      <c r="A412" s="39"/>
      <c r="B412" s="45"/>
      <c r="C412" s="309" t="s">
        <v>1</v>
      </c>
      <c r="D412" s="309" t="s">
        <v>110</v>
      </c>
      <c r="E412" s="18" t="s">
        <v>1</v>
      </c>
      <c r="F412" s="310">
        <v>647.63300000000004</v>
      </c>
      <c r="G412" s="39"/>
      <c r="H412" s="45"/>
    </row>
    <row r="413" s="2" customFormat="1" ht="16.8" customHeight="1">
      <c r="A413" s="39"/>
      <c r="B413" s="45"/>
      <c r="C413" s="309" t="s">
        <v>1</v>
      </c>
      <c r="D413" s="309" t="s">
        <v>269</v>
      </c>
      <c r="E413" s="18" t="s">
        <v>1</v>
      </c>
      <c r="F413" s="310">
        <v>-141.93899999999999</v>
      </c>
      <c r="G413" s="39"/>
      <c r="H413" s="45"/>
    </row>
    <row r="414" s="2" customFormat="1" ht="16.8" customHeight="1">
      <c r="A414" s="39"/>
      <c r="B414" s="45"/>
      <c r="C414" s="309" t="s">
        <v>1</v>
      </c>
      <c r="D414" s="309" t="s">
        <v>270</v>
      </c>
      <c r="E414" s="18" t="s">
        <v>1</v>
      </c>
      <c r="F414" s="310">
        <v>-35.712000000000003</v>
      </c>
      <c r="G414" s="39"/>
      <c r="H414" s="45"/>
    </row>
    <row r="415" s="2" customFormat="1" ht="16.8" customHeight="1">
      <c r="A415" s="39"/>
      <c r="B415" s="45"/>
      <c r="C415" s="309" t="s">
        <v>1</v>
      </c>
      <c r="D415" s="309" t="s">
        <v>259</v>
      </c>
      <c r="E415" s="18" t="s">
        <v>1</v>
      </c>
      <c r="F415" s="310">
        <v>-83.701999999999998</v>
      </c>
      <c r="G415" s="39"/>
      <c r="H415" s="45"/>
    </row>
    <row r="416" s="2" customFormat="1" ht="16.8" customHeight="1">
      <c r="A416" s="39"/>
      <c r="B416" s="45"/>
      <c r="C416" s="309" t="s">
        <v>1</v>
      </c>
      <c r="D416" s="309" t="s">
        <v>1026</v>
      </c>
      <c r="E416" s="18" t="s">
        <v>1</v>
      </c>
      <c r="F416" s="310">
        <v>-4.7000000000000002</v>
      </c>
      <c r="G416" s="39"/>
      <c r="H416" s="45"/>
    </row>
    <row r="417" s="2" customFormat="1" ht="16.8" customHeight="1">
      <c r="A417" s="39"/>
      <c r="B417" s="45"/>
      <c r="C417" s="309" t="s">
        <v>119</v>
      </c>
      <c r="D417" s="309" t="s">
        <v>215</v>
      </c>
      <c r="E417" s="18" t="s">
        <v>1</v>
      </c>
      <c r="F417" s="310">
        <v>381.57999999999998</v>
      </c>
      <c r="G417" s="39"/>
      <c r="H417" s="45"/>
    </row>
    <row r="418" s="2" customFormat="1" ht="16.8" customHeight="1">
      <c r="A418" s="39"/>
      <c r="B418" s="45"/>
      <c r="C418" s="305" t="s">
        <v>112</v>
      </c>
      <c r="D418" s="306" t="s">
        <v>1</v>
      </c>
      <c r="E418" s="307" t="s">
        <v>1</v>
      </c>
      <c r="F418" s="308">
        <v>83.701999999999998</v>
      </c>
      <c r="G418" s="39"/>
      <c r="H418" s="45"/>
    </row>
    <row r="419" s="2" customFormat="1" ht="7.44" customHeight="1">
      <c r="A419" s="39"/>
      <c r="B419" s="172"/>
      <c r="C419" s="173"/>
      <c r="D419" s="173"/>
      <c r="E419" s="173"/>
      <c r="F419" s="173"/>
      <c r="G419" s="173"/>
      <c r="H419" s="45"/>
    </row>
    <row r="420" s="2" customFormat="1">
      <c r="A420" s="39"/>
      <c r="B420" s="39"/>
      <c r="C420" s="39"/>
      <c r="D420" s="39"/>
      <c r="E420" s="39"/>
      <c r="F420" s="39"/>
      <c r="G420" s="39"/>
      <c r="H420" s="39"/>
    </row>
  </sheetData>
  <sheetProtection sheet="1" formatColumns="0" formatRows="0" objects="1" scenarios="1" spinCount="100000" saltValue="+JVzA7IxRUWle7siTu2etLxBE05yiyhpTJkzPiMmqC0oCiNO/UO+PW0fMr9oNCTFumrAaiEJTqN3V7Eqof9xKg==" hashValue="kT5tOrS4KsDpQT7ZLx7cH0x1lINRvBNuvDYltD+9eMWkixL2tDHuUIrNkNf7Wrdfk7KjT5kI6nAHFGortUMkdA==" algorithmName="SHA-512" password="CC35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  <c r="AZ2" s="137" t="s">
        <v>110</v>
      </c>
      <c r="BA2" s="137" t="s">
        <v>1</v>
      </c>
      <c r="BB2" s="137" t="s">
        <v>1</v>
      </c>
      <c r="BC2" s="137" t="s">
        <v>111</v>
      </c>
      <c r="BD2" s="137" t="s">
        <v>88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  <c r="AZ3" s="137" t="s">
        <v>112</v>
      </c>
      <c r="BA3" s="137" t="s">
        <v>1</v>
      </c>
      <c r="BB3" s="137" t="s">
        <v>1</v>
      </c>
      <c r="BC3" s="137" t="s">
        <v>113</v>
      </c>
      <c r="BD3" s="137" t="s">
        <v>88</v>
      </c>
    </row>
    <row r="4" s="1" customFormat="1" ht="24.96" customHeight="1">
      <c r="B4" s="21"/>
      <c r="D4" s="140" t="s">
        <v>114</v>
      </c>
      <c r="L4" s="21"/>
      <c r="M4" s="141" t="s">
        <v>10</v>
      </c>
      <c r="AT4" s="18" t="s">
        <v>4</v>
      </c>
      <c r="AZ4" s="137" t="s">
        <v>115</v>
      </c>
      <c r="BA4" s="137" t="s">
        <v>1</v>
      </c>
      <c r="BB4" s="137" t="s">
        <v>1</v>
      </c>
      <c r="BC4" s="137" t="s">
        <v>116</v>
      </c>
      <c r="BD4" s="137" t="s">
        <v>88</v>
      </c>
    </row>
    <row r="5" s="1" customFormat="1" ht="6.96" customHeight="1">
      <c r="B5" s="21"/>
      <c r="L5" s="21"/>
      <c r="AZ5" s="137" t="s">
        <v>117</v>
      </c>
      <c r="BA5" s="137" t="s">
        <v>1</v>
      </c>
      <c r="BB5" s="137" t="s">
        <v>1</v>
      </c>
      <c r="BC5" s="137" t="s">
        <v>118</v>
      </c>
      <c r="BD5" s="137" t="s">
        <v>88</v>
      </c>
    </row>
    <row r="6" s="1" customFormat="1" ht="12" customHeight="1">
      <c r="B6" s="21"/>
      <c r="D6" s="142" t="s">
        <v>16</v>
      </c>
      <c r="L6" s="21"/>
      <c r="AZ6" s="137" t="s">
        <v>119</v>
      </c>
      <c r="BA6" s="137" t="s">
        <v>1</v>
      </c>
      <c r="BB6" s="137" t="s">
        <v>1</v>
      </c>
      <c r="BC6" s="137" t="s">
        <v>120</v>
      </c>
      <c r="BD6" s="137" t="s">
        <v>88</v>
      </c>
    </row>
    <row r="7" s="1" customFormat="1" ht="16.5" customHeight="1">
      <c r="B7" s="21"/>
      <c r="E7" s="143" t="str">
        <f>'Rekapitulace stavby'!K6</f>
        <v>-1.etapa stavby - REVITALIZACE AREÁLU TECHNICKÝCH SLUŽEB U CIHLÁŘE, HAVLÍČKŮV BROD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121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122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11. 5. 2025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>70188041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>Technické služby Havlíčkův Brod</v>
      </c>
      <c r="F15" s="39"/>
      <c r="G15" s="39"/>
      <c r="H15" s="39"/>
      <c r="I15" s="142" t="s">
        <v>28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29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31</v>
      </c>
      <c r="E20" s="39"/>
      <c r="F20" s="39"/>
      <c r="G20" s="39"/>
      <c r="H20" s="39"/>
      <c r="I20" s="142" t="s">
        <v>25</v>
      </c>
      <c r="J20" s="145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33</v>
      </c>
      <c r="F21" s="39"/>
      <c r="G21" s="39"/>
      <c r="H21" s="39"/>
      <c r="I21" s="142" t="s">
        <v>28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ROUND((SUM(BE126:BE464)),  2)</f>
        <v>0</v>
      </c>
      <c r="G33" s="39"/>
      <c r="H33" s="39"/>
      <c r="I33" s="157">
        <v>0.20999999999999999</v>
      </c>
      <c r="J33" s="156">
        <f>ROUND(((SUM(BE126:BE464))*I33),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44</v>
      </c>
      <c r="F34" s="156">
        <f>ROUND((SUM(BF126:BF464)),  2)</f>
        <v>0</v>
      </c>
      <c r="G34" s="39"/>
      <c r="H34" s="39"/>
      <c r="I34" s="157">
        <v>0.12</v>
      </c>
      <c r="J34" s="156">
        <f>ROUND(((SUM(BF126:BF464))*I34),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ROUND((SUM(BG126:BG464)),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ROUND((SUM(BH126:BH464)),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ROUND((SUM(BI126:BI464)),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-1.etapa stavby - REVITALIZACE AREÁLU TECHNICKÝCH SLUŽEB U CIHLÁŘE, HAVLÍČKŮV BROD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01 - SO301 DEŠŤOVÁ KANALIZACE -1.ETAPA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11. 5. 2025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Technické služby Havlíčkův Brod</v>
      </c>
      <c r="G91" s="41"/>
      <c r="H91" s="41"/>
      <c r="I91" s="33" t="s">
        <v>31</v>
      </c>
      <c r="J91" s="37" t="str">
        <f>E21</f>
        <v>Marta Novotná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124</v>
      </c>
      <c r="D94" s="178"/>
      <c r="E94" s="178"/>
      <c r="F94" s="178"/>
      <c r="G94" s="178"/>
      <c r="H94" s="178"/>
      <c r="I94" s="178"/>
      <c r="J94" s="179" t="s">
        <v>125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126</v>
      </c>
      <c r="D96" s="41"/>
      <c r="E96" s="41"/>
      <c r="F96" s="41"/>
      <c r="G96" s="41"/>
      <c r="H96" s="41"/>
      <c r="I96" s="41"/>
      <c r="J96" s="111">
        <f>J126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127</v>
      </c>
    </row>
    <row r="97" s="9" customFormat="1" ht="24.96" customHeight="1">
      <c r="A97" s="9"/>
      <c r="B97" s="181"/>
      <c r="C97" s="182"/>
      <c r="D97" s="183" t="s">
        <v>128</v>
      </c>
      <c r="E97" s="184"/>
      <c r="F97" s="184"/>
      <c r="G97" s="184"/>
      <c r="H97" s="184"/>
      <c r="I97" s="184"/>
      <c r="J97" s="185">
        <f>J127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129</v>
      </c>
      <c r="E98" s="190"/>
      <c r="F98" s="190"/>
      <c r="G98" s="190"/>
      <c r="H98" s="190"/>
      <c r="I98" s="190"/>
      <c r="J98" s="191">
        <f>J128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130</v>
      </c>
      <c r="E99" s="190"/>
      <c r="F99" s="190"/>
      <c r="G99" s="190"/>
      <c r="H99" s="190"/>
      <c r="I99" s="190"/>
      <c r="J99" s="191">
        <f>J253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131</v>
      </c>
      <c r="E100" s="190"/>
      <c r="F100" s="190"/>
      <c r="G100" s="190"/>
      <c r="H100" s="190"/>
      <c r="I100" s="190"/>
      <c r="J100" s="191">
        <f>J270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132</v>
      </c>
      <c r="E101" s="190"/>
      <c r="F101" s="190"/>
      <c r="G101" s="190"/>
      <c r="H101" s="190"/>
      <c r="I101" s="190"/>
      <c r="J101" s="191">
        <f>J291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133</v>
      </c>
      <c r="E102" s="190"/>
      <c r="F102" s="190"/>
      <c r="G102" s="190"/>
      <c r="H102" s="190"/>
      <c r="I102" s="190"/>
      <c r="J102" s="191">
        <f>J310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134</v>
      </c>
      <c r="E103" s="190"/>
      <c r="F103" s="190"/>
      <c r="G103" s="190"/>
      <c r="H103" s="190"/>
      <c r="I103" s="190"/>
      <c r="J103" s="191">
        <f>J457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135</v>
      </c>
      <c r="E104" s="190"/>
      <c r="F104" s="190"/>
      <c r="G104" s="190"/>
      <c r="H104" s="190"/>
      <c r="I104" s="190"/>
      <c r="J104" s="191">
        <f>J460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1"/>
      <c r="C105" s="182"/>
      <c r="D105" s="183" t="s">
        <v>136</v>
      </c>
      <c r="E105" s="184"/>
      <c r="F105" s="184"/>
      <c r="G105" s="184"/>
      <c r="H105" s="184"/>
      <c r="I105" s="184"/>
      <c r="J105" s="185">
        <f>J462</f>
        <v>0</v>
      </c>
      <c r="K105" s="182"/>
      <c r="L105" s="18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7"/>
      <c r="C106" s="188"/>
      <c r="D106" s="189" t="s">
        <v>137</v>
      </c>
      <c r="E106" s="190"/>
      <c r="F106" s="190"/>
      <c r="G106" s="190"/>
      <c r="H106" s="190"/>
      <c r="I106" s="190"/>
      <c r="J106" s="191">
        <f>J463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138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76" t="str">
        <f>E7</f>
        <v>-1.etapa stavby - REVITALIZACE AREÁLU TECHNICKÝCH SLUŽEB U CIHLÁŘE, HAVLÍČKŮV BROD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121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E9</f>
        <v>01 - SO301 DEŠŤOVÁ KANALIZACE -1.ETAPA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F12</f>
        <v xml:space="preserve"> </v>
      </c>
      <c r="G120" s="41"/>
      <c r="H120" s="41"/>
      <c r="I120" s="33" t="s">
        <v>22</v>
      </c>
      <c r="J120" s="80" t="str">
        <f>IF(J12="","",J12)</f>
        <v>11. 5. 2025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E15</f>
        <v>Technické služby Havlíčkův Brod</v>
      </c>
      <c r="G122" s="41"/>
      <c r="H122" s="41"/>
      <c r="I122" s="33" t="s">
        <v>31</v>
      </c>
      <c r="J122" s="37" t="str">
        <f>E21</f>
        <v>Marta Novotná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29</v>
      </c>
      <c r="D123" s="41"/>
      <c r="E123" s="41"/>
      <c r="F123" s="28" t="str">
        <f>IF(E18="","",E18)</f>
        <v>Vyplň údaj</v>
      </c>
      <c r="G123" s="41"/>
      <c r="H123" s="41"/>
      <c r="I123" s="33" t="s">
        <v>35</v>
      </c>
      <c r="J123" s="37" t="str">
        <f>E24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193"/>
      <c r="B125" s="194"/>
      <c r="C125" s="195" t="s">
        <v>139</v>
      </c>
      <c r="D125" s="196" t="s">
        <v>63</v>
      </c>
      <c r="E125" s="196" t="s">
        <v>59</v>
      </c>
      <c r="F125" s="196" t="s">
        <v>60</v>
      </c>
      <c r="G125" s="196" t="s">
        <v>140</v>
      </c>
      <c r="H125" s="196" t="s">
        <v>141</v>
      </c>
      <c r="I125" s="196" t="s">
        <v>142</v>
      </c>
      <c r="J125" s="196" t="s">
        <v>125</v>
      </c>
      <c r="K125" s="197" t="s">
        <v>143</v>
      </c>
      <c r="L125" s="198"/>
      <c r="M125" s="101" t="s">
        <v>1</v>
      </c>
      <c r="N125" s="102" t="s">
        <v>42</v>
      </c>
      <c r="O125" s="102" t="s">
        <v>144</v>
      </c>
      <c r="P125" s="102" t="s">
        <v>145</v>
      </c>
      <c r="Q125" s="102" t="s">
        <v>146</v>
      </c>
      <c r="R125" s="102" t="s">
        <v>147</v>
      </c>
      <c r="S125" s="102" t="s">
        <v>148</v>
      </c>
      <c r="T125" s="103" t="s">
        <v>149</v>
      </c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93"/>
      <c r="AE125" s="193"/>
    </row>
    <row r="126" s="2" customFormat="1" ht="22.8" customHeight="1">
      <c r="A126" s="39"/>
      <c r="B126" s="40"/>
      <c r="C126" s="108" t="s">
        <v>150</v>
      </c>
      <c r="D126" s="41"/>
      <c r="E126" s="41"/>
      <c r="F126" s="41"/>
      <c r="G126" s="41"/>
      <c r="H126" s="41"/>
      <c r="I126" s="41"/>
      <c r="J126" s="199">
        <f>BK126</f>
        <v>0</v>
      </c>
      <c r="K126" s="41"/>
      <c r="L126" s="45"/>
      <c r="M126" s="104"/>
      <c r="N126" s="200"/>
      <c r="O126" s="105"/>
      <c r="P126" s="201">
        <f>P127+P462</f>
        <v>0</v>
      </c>
      <c r="Q126" s="105"/>
      <c r="R126" s="201">
        <f>R127+R462</f>
        <v>557.54472983999995</v>
      </c>
      <c r="S126" s="105"/>
      <c r="T126" s="202">
        <f>T127+T462</f>
        <v>7.9820000000000002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77</v>
      </c>
      <c r="AU126" s="18" t="s">
        <v>127</v>
      </c>
      <c r="BK126" s="203">
        <f>BK127+BK462</f>
        <v>0</v>
      </c>
    </row>
    <row r="127" s="12" customFormat="1" ht="25.92" customHeight="1">
      <c r="A127" s="12"/>
      <c r="B127" s="204"/>
      <c r="C127" s="205"/>
      <c r="D127" s="206" t="s">
        <v>77</v>
      </c>
      <c r="E127" s="207" t="s">
        <v>151</v>
      </c>
      <c r="F127" s="207" t="s">
        <v>152</v>
      </c>
      <c r="G127" s="205"/>
      <c r="H127" s="205"/>
      <c r="I127" s="208"/>
      <c r="J127" s="209">
        <f>BK127</f>
        <v>0</v>
      </c>
      <c r="K127" s="205"/>
      <c r="L127" s="210"/>
      <c r="M127" s="211"/>
      <c r="N127" s="212"/>
      <c r="O127" s="212"/>
      <c r="P127" s="213">
        <f>P128+P253+P270+P291+P310+P457+P460</f>
        <v>0</v>
      </c>
      <c r="Q127" s="212"/>
      <c r="R127" s="213">
        <f>R128+R253+R270+R291+R310+R457+R460</f>
        <v>557.54072983999993</v>
      </c>
      <c r="S127" s="212"/>
      <c r="T127" s="214">
        <f>T128+T253+T270+T291+T310+T457+T460</f>
        <v>7.9820000000000002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86</v>
      </c>
      <c r="AT127" s="216" t="s">
        <v>77</v>
      </c>
      <c r="AU127" s="216" t="s">
        <v>78</v>
      </c>
      <c r="AY127" s="215" t="s">
        <v>153</v>
      </c>
      <c r="BK127" s="217">
        <f>BK128+BK253+BK270+BK291+BK310+BK457+BK460</f>
        <v>0</v>
      </c>
    </row>
    <row r="128" s="12" customFormat="1" ht="22.8" customHeight="1">
      <c r="A128" s="12"/>
      <c r="B128" s="204"/>
      <c r="C128" s="205"/>
      <c r="D128" s="206" t="s">
        <v>77</v>
      </c>
      <c r="E128" s="218" t="s">
        <v>86</v>
      </c>
      <c r="F128" s="218" t="s">
        <v>154</v>
      </c>
      <c r="G128" s="205"/>
      <c r="H128" s="205"/>
      <c r="I128" s="208"/>
      <c r="J128" s="219">
        <f>BK128</f>
        <v>0</v>
      </c>
      <c r="K128" s="205"/>
      <c r="L128" s="210"/>
      <c r="M128" s="211"/>
      <c r="N128" s="212"/>
      <c r="O128" s="212"/>
      <c r="P128" s="213">
        <f>SUM(P129:P252)</f>
        <v>0</v>
      </c>
      <c r="Q128" s="212"/>
      <c r="R128" s="213">
        <f>SUM(R129:R252)</f>
        <v>3.6507687</v>
      </c>
      <c r="S128" s="212"/>
      <c r="T128" s="214">
        <f>SUM(T129:T252)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86</v>
      </c>
      <c r="AT128" s="216" t="s">
        <v>77</v>
      </c>
      <c r="AU128" s="216" t="s">
        <v>86</v>
      </c>
      <c r="AY128" s="215" t="s">
        <v>153</v>
      </c>
      <c r="BK128" s="217">
        <f>SUM(BK129:BK252)</f>
        <v>0</v>
      </c>
    </row>
    <row r="129" s="2" customFormat="1" ht="21.75" customHeight="1">
      <c r="A129" s="39"/>
      <c r="B129" s="40"/>
      <c r="C129" s="220" t="s">
        <v>86</v>
      </c>
      <c r="D129" s="220" t="s">
        <v>155</v>
      </c>
      <c r="E129" s="221" t="s">
        <v>156</v>
      </c>
      <c r="F129" s="222" t="s">
        <v>157</v>
      </c>
      <c r="G129" s="223" t="s">
        <v>158</v>
      </c>
      <c r="H129" s="224">
        <v>142.107</v>
      </c>
      <c r="I129" s="225"/>
      <c r="J129" s="226">
        <f>ROUND(I129*H129,2)</f>
        <v>0</v>
      </c>
      <c r="K129" s="222" t="s">
        <v>159</v>
      </c>
      <c r="L129" s="45"/>
      <c r="M129" s="227" t="s">
        <v>1</v>
      </c>
      <c r="N129" s="228" t="s">
        <v>43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160</v>
      </c>
      <c r="AT129" s="231" t="s">
        <v>155</v>
      </c>
      <c r="AU129" s="231" t="s">
        <v>88</v>
      </c>
      <c r="AY129" s="18" t="s">
        <v>153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86</v>
      </c>
      <c r="BK129" s="232">
        <f>ROUND(I129*H129,2)</f>
        <v>0</v>
      </c>
      <c r="BL129" s="18" t="s">
        <v>160</v>
      </c>
      <c r="BM129" s="231" t="s">
        <v>161</v>
      </c>
    </row>
    <row r="130" s="13" customFormat="1">
      <c r="A130" s="13"/>
      <c r="B130" s="233"/>
      <c r="C130" s="234"/>
      <c r="D130" s="235" t="s">
        <v>162</v>
      </c>
      <c r="E130" s="236" t="s">
        <v>1</v>
      </c>
      <c r="F130" s="237" t="s">
        <v>163</v>
      </c>
      <c r="G130" s="234"/>
      <c r="H130" s="238">
        <v>19.094999999999999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162</v>
      </c>
      <c r="AU130" s="244" t="s">
        <v>88</v>
      </c>
      <c r="AV130" s="13" t="s">
        <v>88</v>
      </c>
      <c r="AW130" s="13" t="s">
        <v>34</v>
      </c>
      <c r="AX130" s="13" t="s">
        <v>78</v>
      </c>
      <c r="AY130" s="244" t="s">
        <v>153</v>
      </c>
    </row>
    <row r="131" s="13" customFormat="1">
      <c r="A131" s="13"/>
      <c r="B131" s="233"/>
      <c r="C131" s="234"/>
      <c r="D131" s="235" t="s">
        <v>162</v>
      </c>
      <c r="E131" s="236" t="s">
        <v>1</v>
      </c>
      <c r="F131" s="237" t="s">
        <v>164</v>
      </c>
      <c r="G131" s="234"/>
      <c r="H131" s="238">
        <v>152.13</v>
      </c>
      <c r="I131" s="239"/>
      <c r="J131" s="234"/>
      <c r="K131" s="234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162</v>
      </c>
      <c r="AU131" s="244" t="s">
        <v>88</v>
      </c>
      <c r="AV131" s="13" t="s">
        <v>88</v>
      </c>
      <c r="AW131" s="13" t="s">
        <v>34</v>
      </c>
      <c r="AX131" s="13" t="s">
        <v>78</v>
      </c>
      <c r="AY131" s="244" t="s">
        <v>153</v>
      </c>
    </row>
    <row r="132" s="13" customFormat="1">
      <c r="A132" s="13"/>
      <c r="B132" s="233"/>
      <c r="C132" s="234"/>
      <c r="D132" s="235" t="s">
        <v>162</v>
      </c>
      <c r="E132" s="236" t="s">
        <v>1</v>
      </c>
      <c r="F132" s="237" t="s">
        <v>165</v>
      </c>
      <c r="G132" s="234"/>
      <c r="H132" s="238">
        <v>22.399999999999999</v>
      </c>
      <c r="I132" s="239"/>
      <c r="J132" s="234"/>
      <c r="K132" s="234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162</v>
      </c>
      <c r="AU132" s="244" t="s">
        <v>88</v>
      </c>
      <c r="AV132" s="13" t="s">
        <v>88</v>
      </c>
      <c r="AW132" s="13" t="s">
        <v>34</v>
      </c>
      <c r="AX132" s="13" t="s">
        <v>78</v>
      </c>
      <c r="AY132" s="244" t="s">
        <v>153</v>
      </c>
    </row>
    <row r="133" s="13" customFormat="1">
      <c r="A133" s="13"/>
      <c r="B133" s="233"/>
      <c r="C133" s="234"/>
      <c r="D133" s="235" t="s">
        <v>162</v>
      </c>
      <c r="E133" s="236" t="s">
        <v>1</v>
      </c>
      <c r="F133" s="237" t="s">
        <v>166</v>
      </c>
      <c r="G133" s="234"/>
      <c r="H133" s="238">
        <v>223.744</v>
      </c>
      <c r="I133" s="239"/>
      <c r="J133" s="234"/>
      <c r="K133" s="234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162</v>
      </c>
      <c r="AU133" s="244" t="s">
        <v>88</v>
      </c>
      <c r="AV133" s="13" t="s">
        <v>88</v>
      </c>
      <c r="AW133" s="13" t="s">
        <v>34</v>
      </c>
      <c r="AX133" s="13" t="s">
        <v>78</v>
      </c>
      <c r="AY133" s="244" t="s">
        <v>153</v>
      </c>
    </row>
    <row r="134" s="13" customFormat="1">
      <c r="A134" s="13"/>
      <c r="B134" s="233"/>
      <c r="C134" s="234"/>
      <c r="D134" s="235" t="s">
        <v>162</v>
      </c>
      <c r="E134" s="236" t="s">
        <v>1</v>
      </c>
      <c r="F134" s="237" t="s">
        <v>167</v>
      </c>
      <c r="G134" s="234"/>
      <c r="H134" s="238">
        <v>110.622</v>
      </c>
      <c r="I134" s="239"/>
      <c r="J134" s="234"/>
      <c r="K134" s="234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162</v>
      </c>
      <c r="AU134" s="244" t="s">
        <v>88</v>
      </c>
      <c r="AV134" s="13" t="s">
        <v>88</v>
      </c>
      <c r="AW134" s="13" t="s">
        <v>34</v>
      </c>
      <c r="AX134" s="13" t="s">
        <v>78</v>
      </c>
      <c r="AY134" s="244" t="s">
        <v>153</v>
      </c>
    </row>
    <row r="135" s="13" customFormat="1">
      <c r="A135" s="13"/>
      <c r="B135" s="233"/>
      <c r="C135" s="234"/>
      <c r="D135" s="235" t="s">
        <v>162</v>
      </c>
      <c r="E135" s="236" t="s">
        <v>1</v>
      </c>
      <c r="F135" s="237" t="s">
        <v>168</v>
      </c>
      <c r="G135" s="234"/>
      <c r="H135" s="238">
        <v>38.643000000000001</v>
      </c>
      <c r="I135" s="239"/>
      <c r="J135" s="234"/>
      <c r="K135" s="234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162</v>
      </c>
      <c r="AU135" s="244" t="s">
        <v>88</v>
      </c>
      <c r="AV135" s="13" t="s">
        <v>88</v>
      </c>
      <c r="AW135" s="13" t="s">
        <v>34</v>
      </c>
      <c r="AX135" s="13" t="s">
        <v>78</v>
      </c>
      <c r="AY135" s="244" t="s">
        <v>153</v>
      </c>
    </row>
    <row r="136" s="13" customFormat="1">
      <c r="A136" s="13"/>
      <c r="B136" s="233"/>
      <c r="C136" s="234"/>
      <c r="D136" s="235" t="s">
        <v>162</v>
      </c>
      <c r="E136" s="236" t="s">
        <v>1</v>
      </c>
      <c r="F136" s="237" t="s">
        <v>169</v>
      </c>
      <c r="G136" s="234"/>
      <c r="H136" s="238">
        <v>144.94999999999999</v>
      </c>
      <c r="I136" s="239"/>
      <c r="J136" s="234"/>
      <c r="K136" s="234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162</v>
      </c>
      <c r="AU136" s="244" t="s">
        <v>88</v>
      </c>
      <c r="AV136" s="13" t="s">
        <v>88</v>
      </c>
      <c r="AW136" s="13" t="s">
        <v>34</v>
      </c>
      <c r="AX136" s="13" t="s">
        <v>78</v>
      </c>
      <c r="AY136" s="244" t="s">
        <v>153</v>
      </c>
    </row>
    <row r="137" s="13" customFormat="1">
      <c r="A137" s="13"/>
      <c r="B137" s="233"/>
      <c r="C137" s="234"/>
      <c r="D137" s="235" t="s">
        <v>162</v>
      </c>
      <c r="E137" s="236" t="s">
        <v>1</v>
      </c>
      <c r="F137" s="237" t="s">
        <v>170</v>
      </c>
      <c r="G137" s="234"/>
      <c r="H137" s="238">
        <v>62.399999999999999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162</v>
      </c>
      <c r="AU137" s="244" t="s">
        <v>88</v>
      </c>
      <c r="AV137" s="13" t="s">
        <v>88</v>
      </c>
      <c r="AW137" s="13" t="s">
        <v>34</v>
      </c>
      <c r="AX137" s="13" t="s">
        <v>78</v>
      </c>
      <c r="AY137" s="244" t="s">
        <v>153</v>
      </c>
    </row>
    <row r="138" s="13" customFormat="1">
      <c r="A138" s="13"/>
      <c r="B138" s="233"/>
      <c r="C138" s="234"/>
      <c r="D138" s="235" t="s">
        <v>162</v>
      </c>
      <c r="E138" s="236" t="s">
        <v>1</v>
      </c>
      <c r="F138" s="237" t="s">
        <v>171</v>
      </c>
      <c r="G138" s="234"/>
      <c r="H138" s="238">
        <v>8.2720000000000002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162</v>
      </c>
      <c r="AU138" s="244" t="s">
        <v>88</v>
      </c>
      <c r="AV138" s="13" t="s">
        <v>88</v>
      </c>
      <c r="AW138" s="13" t="s">
        <v>34</v>
      </c>
      <c r="AX138" s="13" t="s">
        <v>78</v>
      </c>
      <c r="AY138" s="244" t="s">
        <v>153</v>
      </c>
    </row>
    <row r="139" s="13" customFormat="1">
      <c r="A139" s="13"/>
      <c r="B139" s="233"/>
      <c r="C139" s="234"/>
      <c r="D139" s="235" t="s">
        <v>162</v>
      </c>
      <c r="E139" s="236" t="s">
        <v>1</v>
      </c>
      <c r="F139" s="237" t="s">
        <v>172</v>
      </c>
      <c r="G139" s="234"/>
      <c r="H139" s="238">
        <v>58.850000000000001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162</v>
      </c>
      <c r="AU139" s="244" t="s">
        <v>88</v>
      </c>
      <c r="AV139" s="13" t="s">
        <v>88</v>
      </c>
      <c r="AW139" s="13" t="s">
        <v>34</v>
      </c>
      <c r="AX139" s="13" t="s">
        <v>78</v>
      </c>
      <c r="AY139" s="244" t="s">
        <v>153</v>
      </c>
    </row>
    <row r="140" s="13" customFormat="1">
      <c r="A140" s="13"/>
      <c r="B140" s="233"/>
      <c r="C140" s="234"/>
      <c r="D140" s="235" t="s">
        <v>162</v>
      </c>
      <c r="E140" s="236" t="s">
        <v>1</v>
      </c>
      <c r="F140" s="237" t="s">
        <v>173</v>
      </c>
      <c r="G140" s="234"/>
      <c r="H140" s="238">
        <v>4.1200000000000001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162</v>
      </c>
      <c r="AU140" s="244" t="s">
        <v>88</v>
      </c>
      <c r="AV140" s="13" t="s">
        <v>88</v>
      </c>
      <c r="AW140" s="13" t="s">
        <v>34</v>
      </c>
      <c r="AX140" s="13" t="s">
        <v>78</v>
      </c>
      <c r="AY140" s="244" t="s">
        <v>153</v>
      </c>
    </row>
    <row r="141" s="13" customFormat="1">
      <c r="A141" s="13"/>
      <c r="B141" s="233"/>
      <c r="C141" s="234"/>
      <c r="D141" s="235" t="s">
        <v>162</v>
      </c>
      <c r="E141" s="236" t="s">
        <v>1</v>
      </c>
      <c r="F141" s="237" t="s">
        <v>174</v>
      </c>
      <c r="G141" s="234"/>
      <c r="H141" s="238">
        <v>20.460000000000001</v>
      </c>
      <c r="I141" s="239"/>
      <c r="J141" s="234"/>
      <c r="K141" s="234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162</v>
      </c>
      <c r="AU141" s="244" t="s">
        <v>88</v>
      </c>
      <c r="AV141" s="13" t="s">
        <v>88</v>
      </c>
      <c r="AW141" s="13" t="s">
        <v>34</v>
      </c>
      <c r="AX141" s="13" t="s">
        <v>78</v>
      </c>
      <c r="AY141" s="244" t="s">
        <v>153</v>
      </c>
    </row>
    <row r="142" s="13" customFormat="1">
      <c r="A142" s="13"/>
      <c r="B142" s="233"/>
      <c r="C142" s="234"/>
      <c r="D142" s="235" t="s">
        <v>162</v>
      </c>
      <c r="E142" s="236" t="s">
        <v>1</v>
      </c>
      <c r="F142" s="237" t="s">
        <v>175</v>
      </c>
      <c r="G142" s="234"/>
      <c r="H142" s="238">
        <v>21.186</v>
      </c>
      <c r="I142" s="239"/>
      <c r="J142" s="234"/>
      <c r="K142" s="234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162</v>
      </c>
      <c r="AU142" s="244" t="s">
        <v>88</v>
      </c>
      <c r="AV142" s="13" t="s">
        <v>88</v>
      </c>
      <c r="AW142" s="13" t="s">
        <v>34</v>
      </c>
      <c r="AX142" s="13" t="s">
        <v>78</v>
      </c>
      <c r="AY142" s="244" t="s">
        <v>153</v>
      </c>
    </row>
    <row r="143" s="13" customFormat="1">
      <c r="A143" s="13"/>
      <c r="B143" s="233"/>
      <c r="C143" s="234"/>
      <c r="D143" s="235" t="s">
        <v>162</v>
      </c>
      <c r="E143" s="236" t="s">
        <v>1</v>
      </c>
      <c r="F143" s="237" t="s">
        <v>176</v>
      </c>
      <c r="G143" s="234"/>
      <c r="H143" s="238">
        <v>37.399999999999999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162</v>
      </c>
      <c r="AU143" s="244" t="s">
        <v>88</v>
      </c>
      <c r="AV143" s="13" t="s">
        <v>88</v>
      </c>
      <c r="AW143" s="13" t="s">
        <v>34</v>
      </c>
      <c r="AX143" s="13" t="s">
        <v>78</v>
      </c>
      <c r="AY143" s="244" t="s">
        <v>153</v>
      </c>
    </row>
    <row r="144" s="13" customFormat="1">
      <c r="A144" s="13"/>
      <c r="B144" s="233"/>
      <c r="C144" s="234"/>
      <c r="D144" s="235" t="s">
        <v>162</v>
      </c>
      <c r="E144" s="236" t="s">
        <v>1</v>
      </c>
      <c r="F144" s="237" t="s">
        <v>177</v>
      </c>
      <c r="G144" s="234"/>
      <c r="H144" s="238">
        <v>22.721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162</v>
      </c>
      <c r="AU144" s="244" t="s">
        <v>88</v>
      </c>
      <c r="AV144" s="13" t="s">
        <v>88</v>
      </c>
      <c r="AW144" s="13" t="s">
        <v>34</v>
      </c>
      <c r="AX144" s="13" t="s">
        <v>78</v>
      </c>
      <c r="AY144" s="244" t="s">
        <v>153</v>
      </c>
    </row>
    <row r="145" s="13" customFormat="1">
      <c r="A145" s="13"/>
      <c r="B145" s="233"/>
      <c r="C145" s="234"/>
      <c r="D145" s="235" t="s">
        <v>162</v>
      </c>
      <c r="E145" s="236" t="s">
        <v>1</v>
      </c>
      <c r="F145" s="237" t="s">
        <v>178</v>
      </c>
      <c r="G145" s="234"/>
      <c r="H145" s="238">
        <v>6.0199999999999996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162</v>
      </c>
      <c r="AU145" s="244" t="s">
        <v>88</v>
      </c>
      <c r="AV145" s="13" t="s">
        <v>88</v>
      </c>
      <c r="AW145" s="13" t="s">
        <v>34</v>
      </c>
      <c r="AX145" s="13" t="s">
        <v>78</v>
      </c>
      <c r="AY145" s="244" t="s">
        <v>153</v>
      </c>
    </row>
    <row r="146" s="13" customFormat="1">
      <c r="A146" s="13"/>
      <c r="B146" s="233"/>
      <c r="C146" s="234"/>
      <c r="D146" s="235" t="s">
        <v>162</v>
      </c>
      <c r="E146" s="236" t="s">
        <v>1</v>
      </c>
      <c r="F146" s="237" t="s">
        <v>179</v>
      </c>
      <c r="G146" s="234"/>
      <c r="H146" s="238">
        <v>59.020000000000003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162</v>
      </c>
      <c r="AU146" s="244" t="s">
        <v>88</v>
      </c>
      <c r="AV146" s="13" t="s">
        <v>88</v>
      </c>
      <c r="AW146" s="13" t="s">
        <v>34</v>
      </c>
      <c r="AX146" s="13" t="s">
        <v>78</v>
      </c>
      <c r="AY146" s="244" t="s">
        <v>153</v>
      </c>
    </row>
    <row r="147" s="13" customFormat="1">
      <c r="A147" s="13"/>
      <c r="B147" s="233"/>
      <c r="C147" s="234"/>
      <c r="D147" s="235" t="s">
        <v>162</v>
      </c>
      <c r="E147" s="236" t="s">
        <v>1</v>
      </c>
      <c r="F147" s="237" t="s">
        <v>180</v>
      </c>
      <c r="G147" s="234"/>
      <c r="H147" s="238">
        <v>137.80000000000001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162</v>
      </c>
      <c r="AU147" s="244" t="s">
        <v>88</v>
      </c>
      <c r="AV147" s="13" t="s">
        <v>88</v>
      </c>
      <c r="AW147" s="13" t="s">
        <v>34</v>
      </c>
      <c r="AX147" s="13" t="s">
        <v>78</v>
      </c>
      <c r="AY147" s="244" t="s">
        <v>153</v>
      </c>
    </row>
    <row r="148" s="13" customFormat="1">
      <c r="A148" s="13"/>
      <c r="B148" s="233"/>
      <c r="C148" s="234"/>
      <c r="D148" s="235" t="s">
        <v>162</v>
      </c>
      <c r="E148" s="236" t="s">
        <v>1</v>
      </c>
      <c r="F148" s="237" t="s">
        <v>181</v>
      </c>
      <c r="G148" s="234"/>
      <c r="H148" s="238">
        <v>15.9</v>
      </c>
      <c r="I148" s="239"/>
      <c r="J148" s="234"/>
      <c r="K148" s="234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162</v>
      </c>
      <c r="AU148" s="244" t="s">
        <v>88</v>
      </c>
      <c r="AV148" s="13" t="s">
        <v>88</v>
      </c>
      <c r="AW148" s="13" t="s">
        <v>34</v>
      </c>
      <c r="AX148" s="13" t="s">
        <v>78</v>
      </c>
      <c r="AY148" s="244" t="s">
        <v>153</v>
      </c>
    </row>
    <row r="149" s="13" customFormat="1">
      <c r="A149" s="13"/>
      <c r="B149" s="233"/>
      <c r="C149" s="234"/>
      <c r="D149" s="235" t="s">
        <v>162</v>
      </c>
      <c r="E149" s="236" t="s">
        <v>1</v>
      </c>
      <c r="F149" s="237" t="s">
        <v>182</v>
      </c>
      <c r="G149" s="234"/>
      <c r="H149" s="238">
        <v>69.799999999999997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162</v>
      </c>
      <c r="AU149" s="244" t="s">
        <v>88</v>
      </c>
      <c r="AV149" s="13" t="s">
        <v>88</v>
      </c>
      <c r="AW149" s="13" t="s">
        <v>34</v>
      </c>
      <c r="AX149" s="13" t="s">
        <v>78</v>
      </c>
      <c r="AY149" s="244" t="s">
        <v>153</v>
      </c>
    </row>
    <row r="150" s="13" customFormat="1">
      <c r="A150" s="13"/>
      <c r="B150" s="233"/>
      <c r="C150" s="234"/>
      <c r="D150" s="235" t="s">
        <v>162</v>
      </c>
      <c r="E150" s="236" t="s">
        <v>1</v>
      </c>
      <c r="F150" s="237" t="s">
        <v>183</v>
      </c>
      <c r="G150" s="234"/>
      <c r="H150" s="238">
        <v>71.200000000000003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162</v>
      </c>
      <c r="AU150" s="244" t="s">
        <v>88</v>
      </c>
      <c r="AV150" s="13" t="s">
        <v>88</v>
      </c>
      <c r="AW150" s="13" t="s">
        <v>34</v>
      </c>
      <c r="AX150" s="13" t="s">
        <v>78</v>
      </c>
      <c r="AY150" s="244" t="s">
        <v>153</v>
      </c>
    </row>
    <row r="151" s="13" customFormat="1">
      <c r="A151" s="13"/>
      <c r="B151" s="233"/>
      <c r="C151" s="234"/>
      <c r="D151" s="235" t="s">
        <v>162</v>
      </c>
      <c r="E151" s="236" t="s">
        <v>1</v>
      </c>
      <c r="F151" s="237" t="s">
        <v>184</v>
      </c>
      <c r="G151" s="234"/>
      <c r="H151" s="238">
        <v>100.31999999999999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162</v>
      </c>
      <c r="AU151" s="244" t="s">
        <v>88</v>
      </c>
      <c r="AV151" s="13" t="s">
        <v>88</v>
      </c>
      <c r="AW151" s="13" t="s">
        <v>34</v>
      </c>
      <c r="AX151" s="13" t="s">
        <v>78</v>
      </c>
      <c r="AY151" s="244" t="s">
        <v>153</v>
      </c>
    </row>
    <row r="152" s="13" customFormat="1">
      <c r="A152" s="13"/>
      <c r="B152" s="233"/>
      <c r="C152" s="234"/>
      <c r="D152" s="235" t="s">
        <v>162</v>
      </c>
      <c r="E152" s="236" t="s">
        <v>1</v>
      </c>
      <c r="F152" s="237" t="s">
        <v>185</v>
      </c>
      <c r="G152" s="234"/>
      <c r="H152" s="238">
        <v>8.5</v>
      </c>
      <c r="I152" s="239"/>
      <c r="J152" s="234"/>
      <c r="K152" s="234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162</v>
      </c>
      <c r="AU152" s="244" t="s">
        <v>88</v>
      </c>
      <c r="AV152" s="13" t="s">
        <v>88</v>
      </c>
      <c r="AW152" s="13" t="s">
        <v>34</v>
      </c>
      <c r="AX152" s="13" t="s">
        <v>78</v>
      </c>
      <c r="AY152" s="244" t="s">
        <v>153</v>
      </c>
    </row>
    <row r="153" s="13" customFormat="1">
      <c r="A153" s="13"/>
      <c r="B153" s="233"/>
      <c r="C153" s="234"/>
      <c r="D153" s="235" t="s">
        <v>162</v>
      </c>
      <c r="E153" s="236" t="s">
        <v>1</v>
      </c>
      <c r="F153" s="237" t="s">
        <v>186</v>
      </c>
      <c r="G153" s="234"/>
      <c r="H153" s="238">
        <v>5.5199999999999996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162</v>
      </c>
      <c r="AU153" s="244" t="s">
        <v>88</v>
      </c>
      <c r="AV153" s="13" t="s">
        <v>88</v>
      </c>
      <c r="AW153" s="13" t="s">
        <v>34</v>
      </c>
      <c r="AX153" s="13" t="s">
        <v>78</v>
      </c>
      <c r="AY153" s="244" t="s">
        <v>153</v>
      </c>
    </row>
    <row r="154" s="14" customFormat="1">
      <c r="A154" s="14"/>
      <c r="B154" s="245"/>
      <c r="C154" s="246"/>
      <c r="D154" s="235" t="s">
        <v>162</v>
      </c>
      <c r="E154" s="247" t="s">
        <v>110</v>
      </c>
      <c r="F154" s="248" t="s">
        <v>187</v>
      </c>
      <c r="G154" s="246"/>
      <c r="H154" s="249">
        <v>1421.0730000000001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5" t="s">
        <v>162</v>
      </c>
      <c r="AU154" s="255" t="s">
        <v>88</v>
      </c>
      <c r="AV154" s="14" t="s">
        <v>188</v>
      </c>
      <c r="AW154" s="14" t="s">
        <v>34</v>
      </c>
      <c r="AX154" s="14" t="s">
        <v>78</v>
      </c>
      <c r="AY154" s="255" t="s">
        <v>153</v>
      </c>
    </row>
    <row r="155" s="13" customFormat="1">
      <c r="A155" s="13"/>
      <c r="B155" s="233"/>
      <c r="C155" s="234"/>
      <c r="D155" s="235" t="s">
        <v>162</v>
      </c>
      <c r="E155" s="236" t="s">
        <v>1</v>
      </c>
      <c r="F155" s="237" t="s">
        <v>189</v>
      </c>
      <c r="G155" s="234"/>
      <c r="H155" s="238">
        <v>142.107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162</v>
      </c>
      <c r="AU155" s="244" t="s">
        <v>88</v>
      </c>
      <c r="AV155" s="13" t="s">
        <v>88</v>
      </c>
      <c r="AW155" s="13" t="s">
        <v>34</v>
      </c>
      <c r="AX155" s="13" t="s">
        <v>86</v>
      </c>
      <c r="AY155" s="244" t="s">
        <v>153</v>
      </c>
    </row>
    <row r="156" s="2" customFormat="1" ht="21.75" customHeight="1">
      <c r="A156" s="39"/>
      <c r="B156" s="40"/>
      <c r="C156" s="220" t="s">
        <v>88</v>
      </c>
      <c r="D156" s="220" t="s">
        <v>155</v>
      </c>
      <c r="E156" s="221" t="s">
        <v>190</v>
      </c>
      <c r="F156" s="222" t="s">
        <v>191</v>
      </c>
      <c r="G156" s="223" t="s">
        <v>158</v>
      </c>
      <c r="H156" s="224">
        <v>142.107</v>
      </c>
      <c r="I156" s="225"/>
      <c r="J156" s="226">
        <f>ROUND(I156*H156,2)</f>
        <v>0</v>
      </c>
      <c r="K156" s="222" t="s">
        <v>159</v>
      </c>
      <c r="L156" s="45"/>
      <c r="M156" s="227" t="s">
        <v>1</v>
      </c>
      <c r="N156" s="228" t="s">
        <v>43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160</v>
      </c>
      <c r="AT156" s="231" t="s">
        <v>155</v>
      </c>
      <c r="AU156" s="231" t="s">
        <v>88</v>
      </c>
      <c r="AY156" s="18" t="s">
        <v>153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86</v>
      </c>
      <c r="BK156" s="232">
        <f>ROUND(I156*H156,2)</f>
        <v>0</v>
      </c>
      <c r="BL156" s="18" t="s">
        <v>160</v>
      </c>
      <c r="BM156" s="231" t="s">
        <v>192</v>
      </c>
    </row>
    <row r="157" s="15" customFormat="1">
      <c r="A157" s="15"/>
      <c r="B157" s="256"/>
      <c r="C157" s="257"/>
      <c r="D157" s="235" t="s">
        <v>162</v>
      </c>
      <c r="E157" s="258" t="s">
        <v>1</v>
      </c>
      <c r="F157" s="259" t="s">
        <v>193</v>
      </c>
      <c r="G157" s="257"/>
      <c r="H157" s="258" t="s">
        <v>1</v>
      </c>
      <c r="I157" s="260"/>
      <c r="J157" s="257"/>
      <c r="K157" s="257"/>
      <c r="L157" s="261"/>
      <c r="M157" s="262"/>
      <c r="N157" s="263"/>
      <c r="O157" s="263"/>
      <c r="P157" s="263"/>
      <c r="Q157" s="263"/>
      <c r="R157" s="263"/>
      <c r="S157" s="263"/>
      <c r="T157" s="26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5" t="s">
        <v>162</v>
      </c>
      <c r="AU157" s="265" t="s">
        <v>88</v>
      </c>
      <c r="AV157" s="15" t="s">
        <v>86</v>
      </c>
      <c r="AW157" s="15" t="s">
        <v>34</v>
      </c>
      <c r="AX157" s="15" t="s">
        <v>78</v>
      </c>
      <c r="AY157" s="265" t="s">
        <v>153</v>
      </c>
    </row>
    <row r="158" s="13" customFormat="1">
      <c r="A158" s="13"/>
      <c r="B158" s="233"/>
      <c r="C158" s="234"/>
      <c r="D158" s="235" t="s">
        <v>162</v>
      </c>
      <c r="E158" s="236" t="s">
        <v>1</v>
      </c>
      <c r="F158" s="237" t="s">
        <v>194</v>
      </c>
      <c r="G158" s="234"/>
      <c r="H158" s="238">
        <v>142.107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162</v>
      </c>
      <c r="AU158" s="244" t="s">
        <v>88</v>
      </c>
      <c r="AV158" s="13" t="s">
        <v>88</v>
      </c>
      <c r="AW158" s="13" t="s">
        <v>34</v>
      </c>
      <c r="AX158" s="13" t="s">
        <v>86</v>
      </c>
      <c r="AY158" s="244" t="s">
        <v>153</v>
      </c>
    </row>
    <row r="159" s="2" customFormat="1" ht="21.75" customHeight="1">
      <c r="A159" s="39"/>
      <c r="B159" s="40"/>
      <c r="C159" s="220" t="s">
        <v>188</v>
      </c>
      <c r="D159" s="220" t="s">
        <v>155</v>
      </c>
      <c r="E159" s="221" t="s">
        <v>195</v>
      </c>
      <c r="F159" s="222" t="s">
        <v>196</v>
      </c>
      <c r="G159" s="223" t="s">
        <v>158</v>
      </c>
      <c r="H159" s="224">
        <v>497.37599999999998</v>
      </c>
      <c r="I159" s="225"/>
      <c r="J159" s="226">
        <f>ROUND(I159*H159,2)</f>
        <v>0</v>
      </c>
      <c r="K159" s="222" t="s">
        <v>159</v>
      </c>
      <c r="L159" s="45"/>
      <c r="M159" s="227" t="s">
        <v>1</v>
      </c>
      <c r="N159" s="228" t="s">
        <v>43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160</v>
      </c>
      <c r="AT159" s="231" t="s">
        <v>155</v>
      </c>
      <c r="AU159" s="231" t="s">
        <v>88</v>
      </c>
      <c r="AY159" s="18" t="s">
        <v>153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86</v>
      </c>
      <c r="BK159" s="232">
        <f>ROUND(I159*H159,2)</f>
        <v>0</v>
      </c>
      <c r="BL159" s="18" t="s">
        <v>160</v>
      </c>
      <c r="BM159" s="231" t="s">
        <v>197</v>
      </c>
    </row>
    <row r="160" s="15" customFormat="1">
      <c r="A160" s="15"/>
      <c r="B160" s="256"/>
      <c r="C160" s="257"/>
      <c r="D160" s="235" t="s">
        <v>162</v>
      </c>
      <c r="E160" s="258" t="s">
        <v>1</v>
      </c>
      <c r="F160" s="259" t="s">
        <v>198</v>
      </c>
      <c r="G160" s="257"/>
      <c r="H160" s="258" t="s">
        <v>1</v>
      </c>
      <c r="I160" s="260"/>
      <c r="J160" s="257"/>
      <c r="K160" s="257"/>
      <c r="L160" s="261"/>
      <c r="M160" s="262"/>
      <c r="N160" s="263"/>
      <c r="O160" s="263"/>
      <c r="P160" s="263"/>
      <c r="Q160" s="263"/>
      <c r="R160" s="263"/>
      <c r="S160" s="263"/>
      <c r="T160" s="26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5" t="s">
        <v>162</v>
      </c>
      <c r="AU160" s="265" t="s">
        <v>88</v>
      </c>
      <c r="AV160" s="15" t="s">
        <v>86</v>
      </c>
      <c r="AW160" s="15" t="s">
        <v>34</v>
      </c>
      <c r="AX160" s="15" t="s">
        <v>78</v>
      </c>
      <c r="AY160" s="265" t="s">
        <v>153</v>
      </c>
    </row>
    <row r="161" s="13" customFormat="1">
      <c r="A161" s="13"/>
      <c r="B161" s="233"/>
      <c r="C161" s="234"/>
      <c r="D161" s="235" t="s">
        <v>162</v>
      </c>
      <c r="E161" s="236" t="s">
        <v>1</v>
      </c>
      <c r="F161" s="237" t="s">
        <v>199</v>
      </c>
      <c r="G161" s="234"/>
      <c r="H161" s="238">
        <v>497.37599999999998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162</v>
      </c>
      <c r="AU161" s="244" t="s">
        <v>88</v>
      </c>
      <c r="AV161" s="13" t="s">
        <v>88</v>
      </c>
      <c r="AW161" s="13" t="s">
        <v>34</v>
      </c>
      <c r="AX161" s="13" t="s">
        <v>86</v>
      </c>
      <c r="AY161" s="244" t="s">
        <v>153</v>
      </c>
    </row>
    <row r="162" s="2" customFormat="1" ht="21.75" customHeight="1">
      <c r="A162" s="39"/>
      <c r="B162" s="40"/>
      <c r="C162" s="220" t="s">
        <v>160</v>
      </c>
      <c r="D162" s="220" t="s">
        <v>155</v>
      </c>
      <c r="E162" s="221" t="s">
        <v>200</v>
      </c>
      <c r="F162" s="222" t="s">
        <v>201</v>
      </c>
      <c r="G162" s="223" t="s">
        <v>158</v>
      </c>
      <c r="H162" s="224">
        <v>497.37599999999998</v>
      </c>
      <c r="I162" s="225"/>
      <c r="J162" s="226">
        <f>ROUND(I162*H162,2)</f>
        <v>0</v>
      </c>
      <c r="K162" s="222" t="s">
        <v>159</v>
      </c>
      <c r="L162" s="45"/>
      <c r="M162" s="227" t="s">
        <v>1</v>
      </c>
      <c r="N162" s="228" t="s">
        <v>43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160</v>
      </c>
      <c r="AT162" s="231" t="s">
        <v>155</v>
      </c>
      <c r="AU162" s="231" t="s">
        <v>88</v>
      </c>
      <c r="AY162" s="18" t="s">
        <v>153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86</v>
      </c>
      <c r="BK162" s="232">
        <f>ROUND(I162*H162,2)</f>
        <v>0</v>
      </c>
      <c r="BL162" s="18" t="s">
        <v>160</v>
      </c>
      <c r="BM162" s="231" t="s">
        <v>202</v>
      </c>
    </row>
    <row r="163" s="15" customFormat="1">
      <c r="A163" s="15"/>
      <c r="B163" s="256"/>
      <c r="C163" s="257"/>
      <c r="D163" s="235" t="s">
        <v>162</v>
      </c>
      <c r="E163" s="258" t="s">
        <v>1</v>
      </c>
      <c r="F163" s="259" t="s">
        <v>203</v>
      </c>
      <c r="G163" s="257"/>
      <c r="H163" s="258" t="s">
        <v>1</v>
      </c>
      <c r="I163" s="260"/>
      <c r="J163" s="257"/>
      <c r="K163" s="257"/>
      <c r="L163" s="261"/>
      <c r="M163" s="262"/>
      <c r="N163" s="263"/>
      <c r="O163" s="263"/>
      <c r="P163" s="263"/>
      <c r="Q163" s="263"/>
      <c r="R163" s="263"/>
      <c r="S163" s="263"/>
      <c r="T163" s="26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5" t="s">
        <v>162</v>
      </c>
      <c r="AU163" s="265" t="s">
        <v>88</v>
      </c>
      <c r="AV163" s="15" t="s">
        <v>86</v>
      </c>
      <c r="AW163" s="15" t="s">
        <v>34</v>
      </c>
      <c r="AX163" s="15" t="s">
        <v>78</v>
      </c>
      <c r="AY163" s="265" t="s">
        <v>153</v>
      </c>
    </row>
    <row r="164" s="13" customFormat="1">
      <c r="A164" s="13"/>
      <c r="B164" s="233"/>
      <c r="C164" s="234"/>
      <c r="D164" s="235" t="s">
        <v>162</v>
      </c>
      <c r="E164" s="236" t="s">
        <v>1</v>
      </c>
      <c r="F164" s="237" t="s">
        <v>199</v>
      </c>
      <c r="G164" s="234"/>
      <c r="H164" s="238">
        <v>497.37599999999998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162</v>
      </c>
      <c r="AU164" s="244" t="s">
        <v>88</v>
      </c>
      <c r="AV164" s="13" t="s">
        <v>88</v>
      </c>
      <c r="AW164" s="13" t="s">
        <v>34</v>
      </c>
      <c r="AX164" s="13" t="s">
        <v>86</v>
      </c>
      <c r="AY164" s="244" t="s">
        <v>153</v>
      </c>
    </row>
    <row r="165" s="2" customFormat="1" ht="21.75" customHeight="1">
      <c r="A165" s="39"/>
      <c r="B165" s="40"/>
      <c r="C165" s="220" t="s">
        <v>204</v>
      </c>
      <c r="D165" s="220" t="s">
        <v>155</v>
      </c>
      <c r="E165" s="221" t="s">
        <v>205</v>
      </c>
      <c r="F165" s="222" t="s">
        <v>206</v>
      </c>
      <c r="G165" s="223" t="s">
        <v>158</v>
      </c>
      <c r="H165" s="224">
        <v>142.107</v>
      </c>
      <c r="I165" s="225"/>
      <c r="J165" s="226">
        <f>ROUND(I165*H165,2)</f>
        <v>0</v>
      </c>
      <c r="K165" s="222" t="s">
        <v>159</v>
      </c>
      <c r="L165" s="45"/>
      <c r="M165" s="227" t="s">
        <v>1</v>
      </c>
      <c r="N165" s="228" t="s">
        <v>43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160</v>
      </c>
      <c r="AT165" s="231" t="s">
        <v>155</v>
      </c>
      <c r="AU165" s="231" t="s">
        <v>88</v>
      </c>
      <c r="AY165" s="18" t="s">
        <v>153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86</v>
      </c>
      <c r="BK165" s="232">
        <f>ROUND(I165*H165,2)</f>
        <v>0</v>
      </c>
      <c r="BL165" s="18" t="s">
        <v>160</v>
      </c>
      <c r="BM165" s="231" t="s">
        <v>207</v>
      </c>
    </row>
    <row r="166" s="15" customFormat="1">
      <c r="A166" s="15"/>
      <c r="B166" s="256"/>
      <c r="C166" s="257"/>
      <c r="D166" s="235" t="s">
        <v>162</v>
      </c>
      <c r="E166" s="258" t="s">
        <v>1</v>
      </c>
      <c r="F166" s="259" t="s">
        <v>208</v>
      </c>
      <c r="G166" s="257"/>
      <c r="H166" s="258" t="s">
        <v>1</v>
      </c>
      <c r="I166" s="260"/>
      <c r="J166" s="257"/>
      <c r="K166" s="257"/>
      <c r="L166" s="261"/>
      <c r="M166" s="262"/>
      <c r="N166" s="263"/>
      <c r="O166" s="263"/>
      <c r="P166" s="263"/>
      <c r="Q166" s="263"/>
      <c r="R166" s="263"/>
      <c r="S166" s="263"/>
      <c r="T166" s="26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5" t="s">
        <v>162</v>
      </c>
      <c r="AU166" s="265" t="s">
        <v>88</v>
      </c>
      <c r="AV166" s="15" t="s">
        <v>86</v>
      </c>
      <c r="AW166" s="15" t="s">
        <v>34</v>
      </c>
      <c r="AX166" s="15" t="s">
        <v>78</v>
      </c>
      <c r="AY166" s="265" t="s">
        <v>153</v>
      </c>
    </row>
    <row r="167" s="13" customFormat="1">
      <c r="A167" s="13"/>
      <c r="B167" s="233"/>
      <c r="C167" s="234"/>
      <c r="D167" s="235" t="s">
        <v>162</v>
      </c>
      <c r="E167" s="236" t="s">
        <v>1</v>
      </c>
      <c r="F167" s="237" t="s">
        <v>194</v>
      </c>
      <c r="G167" s="234"/>
      <c r="H167" s="238">
        <v>142.107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162</v>
      </c>
      <c r="AU167" s="244" t="s">
        <v>88</v>
      </c>
      <c r="AV167" s="13" t="s">
        <v>88</v>
      </c>
      <c r="AW167" s="13" t="s">
        <v>34</v>
      </c>
      <c r="AX167" s="13" t="s">
        <v>86</v>
      </c>
      <c r="AY167" s="244" t="s">
        <v>153</v>
      </c>
    </row>
    <row r="168" s="2" customFormat="1" ht="16.5" customHeight="1">
      <c r="A168" s="39"/>
      <c r="B168" s="40"/>
      <c r="C168" s="220" t="s">
        <v>209</v>
      </c>
      <c r="D168" s="220" t="s">
        <v>155</v>
      </c>
      <c r="E168" s="221" t="s">
        <v>210</v>
      </c>
      <c r="F168" s="222" t="s">
        <v>211</v>
      </c>
      <c r="G168" s="223" t="s">
        <v>158</v>
      </c>
      <c r="H168" s="224">
        <v>120.5</v>
      </c>
      <c r="I168" s="225"/>
      <c r="J168" s="226">
        <f>ROUND(I168*H168,2)</f>
        <v>0</v>
      </c>
      <c r="K168" s="222" t="s">
        <v>1</v>
      </c>
      <c r="L168" s="45"/>
      <c r="M168" s="227" t="s">
        <v>1</v>
      </c>
      <c r="N168" s="228" t="s">
        <v>43</v>
      </c>
      <c r="O168" s="92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160</v>
      </c>
      <c r="AT168" s="231" t="s">
        <v>155</v>
      </c>
      <c r="AU168" s="231" t="s">
        <v>88</v>
      </c>
      <c r="AY168" s="18" t="s">
        <v>153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86</v>
      </c>
      <c r="BK168" s="232">
        <f>ROUND(I168*H168,2)</f>
        <v>0</v>
      </c>
      <c r="BL168" s="18" t="s">
        <v>160</v>
      </c>
      <c r="BM168" s="231" t="s">
        <v>212</v>
      </c>
    </row>
    <row r="169" s="13" customFormat="1">
      <c r="A169" s="13"/>
      <c r="B169" s="233"/>
      <c r="C169" s="234"/>
      <c r="D169" s="235" t="s">
        <v>162</v>
      </c>
      <c r="E169" s="236" t="s">
        <v>1</v>
      </c>
      <c r="F169" s="237" t="s">
        <v>213</v>
      </c>
      <c r="G169" s="234"/>
      <c r="H169" s="238">
        <v>87.5</v>
      </c>
      <c r="I169" s="239"/>
      <c r="J169" s="234"/>
      <c r="K169" s="234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162</v>
      </c>
      <c r="AU169" s="244" t="s">
        <v>88</v>
      </c>
      <c r="AV169" s="13" t="s">
        <v>88</v>
      </c>
      <c r="AW169" s="13" t="s">
        <v>34</v>
      </c>
      <c r="AX169" s="13" t="s">
        <v>78</v>
      </c>
      <c r="AY169" s="244" t="s">
        <v>153</v>
      </c>
    </row>
    <row r="170" s="13" customFormat="1">
      <c r="A170" s="13"/>
      <c r="B170" s="233"/>
      <c r="C170" s="234"/>
      <c r="D170" s="235" t="s">
        <v>162</v>
      </c>
      <c r="E170" s="236" t="s">
        <v>1</v>
      </c>
      <c r="F170" s="237" t="s">
        <v>214</v>
      </c>
      <c r="G170" s="234"/>
      <c r="H170" s="238">
        <v>33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162</v>
      </c>
      <c r="AU170" s="244" t="s">
        <v>88</v>
      </c>
      <c r="AV170" s="13" t="s">
        <v>88</v>
      </c>
      <c r="AW170" s="13" t="s">
        <v>34</v>
      </c>
      <c r="AX170" s="13" t="s">
        <v>78</v>
      </c>
      <c r="AY170" s="244" t="s">
        <v>153</v>
      </c>
    </row>
    <row r="171" s="16" customFormat="1">
      <c r="A171" s="16"/>
      <c r="B171" s="266"/>
      <c r="C171" s="267"/>
      <c r="D171" s="235" t="s">
        <v>162</v>
      </c>
      <c r="E171" s="268" t="s">
        <v>1</v>
      </c>
      <c r="F171" s="269" t="s">
        <v>215</v>
      </c>
      <c r="G171" s="267"/>
      <c r="H171" s="270">
        <v>120.5</v>
      </c>
      <c r="I171" s="271"/>
      <c r="J171" s="267"/>
      <c r="K171" s="267"/>
      <c r="L171" s="272"/>
      <c r="M171" s="273"/>
      <c r="N171" s="274"/>
      <c r="O171" s="274"/>
      <c r="P171" s="274"/>
      <c r="Q171" s="274"/>
      <c r="R171" s="274"/>
      <c r="S171" s="274"/>
      <c r="T171" s="275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76" t="s">
        <v>162</v>
      </c>
      <c r="AU171" s="276" t="s">
        <v>88</v>
      </c>
      <c r="AV171" s="16" t="s">
        <v>160</v>
      </c>
      <c r="AW171" s="16" t="s">
        <v>34</v>
      </c>
      <c r="AX171" s="16" t="s">
        <v>86</v>
      </c>
      <c r="AY171" s="276" t="s">
        <v>153</v>
      </c>
    </row>
    <row r="172" s="2" customFormat="1" ht="16.5" customHeight="1">
      <c r="A172" s="39"/>
      <c r="B172" s="40"/>
      <c r="C172" s="220" t="s">
        <v>216</v>
      </c>
      <c r="D172" s="220" t="s">
        <v>155</v>
      </c>
      <c r="E172" s="221" t="s">
        <v>217</v>
      </c>
      <c r="F172" s="222" t="s">
        <v>218</v>
      </c>
      <c r="G172" s="223" t="s">
        <v>219</v>
      </c>
      <c r="H172" s="224">
        <v>35</v>
      </c>
      <c r="I172" s="225"/>
      <c r="J172" s="226">
        <f>ROUND(I172*H172,2)</f>
        <v>0</v>
      </c>
      <c r="K172" s="222" t="s">
        <v>1</v>
      </c>
      <c r="L172" s="45"/>
      <c r="M172" s="227" t="s">
        <v>1</v>
      </c>
      <c r="N172" s="228" t="s">
        <v>43</v>
      </c>
      <c r="O172" s="92"/>
      <c r="P172" s="229">
        <f>O172*H172</f>
        <v>0</v>
      </c>
      <c r="Q172" s="229">
        <v>0.0086800000000000002</v>
      </c>
      <c r="R172" s="229">
        <f>Q172*H172</f>
        <v>0.30380000000000001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160</v>
      </c>
      <c r="AT172" s="231" t="s">
        <v>155</v>
      </c>
      <c r="AU172" s="231" t="s">
        <v>88</v>
      </c>
      <c r="AY172" s="18" t="s">
        <v>153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86</v>
      </c>
      <c r="BK172" s="232">
        <f>ROUND(I172*H172,2)</f>
        <v>0</v>
      </c>
      <c r="BL172" s="18" t="s">
        <v>160</v>
      </c>
      <c r="BM172" s="231" t="s">
        <v>220</v>
      </c>
    </row>
    <row r="173" s="13" customFormat="1">
      <c r="A173" s="13"/>
      <c r="B173" s="233"/>
      <c r="C173" s="234"/>
      <c r="D173" s="235" t="s">
        <v>162</v>
      </c>
      <c r="E173" s="236" t="s">
        <v>1</v>
      </c>
      <c r="F173" s="237" t="s">
        <v>221</v>
      </c>
      <c r="G173" s="234"/>
      <c r="H173" s="238">
        <v>35</v>
      </c>
      <c r="I173" s="239"/>
      <c r="J173" s="234"/>
      <c r="K173" s="234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162</v>
      </c>
      <c r="AU173" s="244" t="s">
        <v>88</v>
      </c>
      <c r="AV173" s="13" t="s">
        <v>88</v>
      </c>
      <c r="AW173" s="13" t="s">
        <v>34</v>
      </c>
      <c r="AX173" s="13" t="s">
        <v>86</v>
      </c>
      <c r="AY173" s="244" t="s">
        <v>153</v>
      </c>
    </row>
    <row r="174" s="2" customFormat="1" ht="16.5" customHeight="1">
      <c r="A174" s="39"/>
      <c r="B174" s="40"/>
      <c r="C174" s="220" t="s">
        <v>222</v>
      </c>
      <c r="D174" s="220" t="s">
        <v>155</v>
      </c>
      <c r="E174" s="221" t="s">
        <v>223</v>
      </c>
      <c r="F174" s="222" t="s">
        <v>224</v>
      </c>
      <c r="G174" s="223" t="s">
        <v>219</v>
      </c>
      <c r="H174" s="224">
        <v>33</v>
      </c>
      <c r="I174" s="225"/>
      <c r="J174" s="226">
        <f>ROUND(I174*H174,2)</f>
        <v>0</v>
      </c>
      <c r="K174" s="222" t="s">
        <v>1</v>
      </c>
      <c r="L174" s="45"/>
      <c r="M174" s="227" t="s">
        <v>1</v>
      </c>
      <c r="N174" s="228" t="s">
        <v>43</v>
      </c>
      <c r="O174" s="92"/>
      <c r="P174" s="229">
        <f>O174*H174</f>
        <v>0</v>
      </c>
      <c r="Q174" s="229">
        <v>0.036900000000000002</v>
      </c>
      <c r="R174" s="229">
        <f>Q174*H174</f>
        <v>1.2177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160</v>
      </c>
      <c r="AT174" s="231" t="s">
        <v>155</v>
      </c>
      <c r="AU174" s="231" t="s">
        <v>88</v>
      </c>
      <c r="AY174" s="18" t="s">
        <v>153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86</v>
      </c>
      <c r="BK174" s="232">
        <f>ROUND(I174*H174,2)</f>
        <v>0</v>
      </c>
      <c r="BL174" s="18" t="s">
        <v>160</v>
      </c>
      <c r="BM174" s="231" t="s">
        <v>225</v>
      </c>
    </row>
    <row r="175" s="13" customFormat="1">
      <c r="A175" s="13"/>
      <c r="B175" s="233"/>
      <c r="C175" s="234"/>
      <c r="D175" s="235" t="s">
        <v>162</v>
      </c>
      <c r="E175" s="236" t="s">
        <v>1</v>
      </c>
      <c r="F175" s="237" t="s">
        <v>226</v>
      </c>
      <c r="G175" s="234"/>
      <c r="H175" s="238">
        <v>33</v>
      </c>
      <c r="I175" s="239"/>
      <c r="J175" s="234"/>
      <c r="K175" s="234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162</v>
      </c>
      <c r="AU175" s="244" t="s">
        <v>88</v>
      </c>
      <c r="AV175" s="13" t="s">
        <v>88</v>
      </c>
      <c r="AW175" s="13" t="s">
        <v>34</v>
      </c>
      <c r="AX175" s="13" t="s">
        <v>86</v>
      </c>
      <c r="AY175" s="244" t="s">
        <v>153</v>
      </c>
    </row>
    <row r="176" s="2" customFormat="1" ht="16.5" customHeight="1">
      <c r="A176" s="39"/>
      <c r="B176" s="40"/>
      <c r="C176" s="220" t="s">
        <v>227</v>
      </c>
      <c r="D176" s="220" t="s">
        <v>155</v>
      </c>
      <c r="E176" s="221" t="s">
        <v>228</v>
      </c>
      <c r="F176" s="222" t="s">
        <v>229</v>
      </c>
      <c r="G176" s="223" t="s">
        <v>230</v>
      </c>
      <c r="H176" s="224">
        <v>2505.0219999999999</v>
      </c>
      <c r="I176" s="225"/>
      <c r="J176" s="226">
        <f>ROUND(I176*H176,2)</f>
        <v>0</v>
      </c>
      <c r="K176" s="222" t="s">
        <v>1</v>
      </c>
      <c r="L176" s="45"/>
      <c r="M176" s="227" t="s">
        <v>1</v>
      </c>
      <c r="N176" s="228" t="s">
        <v>43</v>
      </c>
      <c r="O176" s="92"/>
      <c r="P176" s="229">
        <f>O176*H176</f>
        <v>0</v>
      </c>
      <c r="Q176" s="229">
        <v>0.00084999999999999995</v>
      </c>
      <c r="R176" s="229">
        <f>Q176*H176</f>
        <v>2.1292686999999999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160</v>
      </c>
      <c r="AT176" s="231" t="s">
        <v>155</v>
      </c>
      <c r="AU176" s="231" t="s">
        <v>88</v>
      </c>
      <c r="AY176" s="18" t="s">
        <v>153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86</v>
      </c>
      <c r="BK176" s="232">
        <f>ROUND(I176*H176,2)</f>
        <v>0</v>
      </c>
      <c r="BL176" s="18" t="s">
        <v>160</v>
      </c>
      <c r="BM176" s="231" t="s">
        <v>231</v>
      </c>
    </row>
    <row r="177" s="13" customFormat="1">
      <c r="A177" s="13"/>
      <c r="B177" s="233"/>
      <c r="C177" s="234"/>
      <c r="D177" s="235" t="s">
        <v>162</v>
      </c>
      <c r="E177" s="236" t="s">
        <v>1</v>
      </c>
      <c r="F177" s="237" t="s">
        <v>232</v>
      </c>
      <c r="G177" s="234"/>
      <c r="H177" s="238">
        <v>38.189999999999998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162</v>
      </c>
      <c r="AU177" s="244" t="s">
        <v>88</v>
      </c>
      <c r="AV177" s="13" t="s">
        <v>88</v>
      </c>
      <c r="AW177" s="13" t="s">
        <v>34</v>
      </c>
      <c r="AX177" s="13" t="s">
        <v>78</v>
      </c>
      <c r="AY177" s="244" t="s">
        <v>153</v>
      </c>
    </row>
    <row r="178" s="13" customFormat="1">
      <c r="A178" s="13"/>
      <c r="B178" s="233"/>
      <c r="C178" s="234"/>
      <c r="D178" s="235" t="s">
        <v>162</v>
      </c>
      <c r="E178" s="236" t="s">
        <v>1</v>
      </c>
      <c r="F178" s="237" t="s">
        <v>233</v>
      </c>
      <c r="G178" s="234"/>
      <c r="H178" s="238">
        <v>304.25999999999999</v>
      </c>
      <c r="I178" s="239"/>
      <c r="J178" s="234"/>
      <c r="K178" s="234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162</v>
      </c>
      <c r="AU178" s="244" t="s">
        <v>88</v>
      </c>
      <c r="AV178" s="13" t="s">
        <v>88</v>
      </c>
      <c r="AW178" s="13" t="s">
        <v>34</v>
      </c>
      <c r="AX178" s="13" t="s">
        <v>78</v>
      </c>
      <c r="AY178" s="244" t="s">
        <v>153</v>
      </c>
    </row>
    <row r="179" s="13" customFormat="1">
      <c r="A179" s="13"/>
      <c r="B179" s="233"/>
      <c r="C179" s="234"/>
      <c r="D179" s="235" t="s">
        <v>162</v>
      </c>
      <c r="E179" s="236" t="s">
        <v>1</v>
      </c>
      <c r="F179" s="237" t="s">
        <v>234</v>
      </c>
      <c r="G179" s="234"/>
      <c r="H179" s="238">
        <v>447.488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162</v>
      </c>
      <c r="AU179" s="244" t="s">
        <v>88</v>
      </c>
      <c r="AV179" s="13" t="s">
        <v>88</v>
      </c>
      <c r="AW179" s="13" t="s">
        <v>34</v>
      </c>
      <c r="AX179" s="13" t="s">
        <v>78</v>
      </c>
      <c r="AY179" s="244" t="s">
        <v>153</v>
      </c>
    </row>
    <row r="180" s="13" customFormat="1">
      <c r="A180" s="13"/>
      <c r="B180" s="233"/>
      <c r="C180" s="234"/>
      <c r="D180" s="235" t="s">
        <v>162</v>
      </c>
      <c r="E180" s="236" t="s">
        <v>1</v>
      </c>
      <c r="F180" s="237" t="s">
        <v>235</v>
      </c>
      <c r="G180" s="234"/>
      <c r="H180" s="238">
        <v>221.244</v>
      </c>
      <c r="I180" s="239"/>
      <c r="J180" s="234"/>
      <c r="K180" s="234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162</v>
      </c>
      <c r="AU180" s="244" t="s">
        <v>88</v>
      </c>
      <c r="AV180" s="13" t="s">
        <v>88</v>
      </c>
      <c r="AW180" s="13" t="s">
        <v>34</v>
      </c>
      <c r="AX180" s="13" t="s">
        <v>78</v>
      </c>
      <c r="AY180" s="244" t="s">
        <v>153</v>
      </c>
    </row>
    <row r="181" s="13" customFormat="1">
      <c r="A181" s="13"/>
      <c r="B181" s="233"/>
      <c r="C181" s="234"/>
      <c r="D181" s="235" t="s">
        <v>162</v>
      </c>
      <c r="E181" s="236" t="s">
        <v>1</v>
      </c>
      <c r="F181" s="237" t="s">
        <v>236</v>
      </c>
      <c r="G181" s="234"/>
      <c r="H181" s="238">
        <v>59.450000000000003</v>
      </c>
      <c r="I181" s="239"/>
      <c r="J181" s="234"/>
      <c r="K181" s="234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162</v>
      </c>
      <c r="AU181" s="244" t="s">
        <v>88</v>
      </c>
      <c r="AV181" s="13" t="s">
        <v>88</v>
      </c>
      <c r="AW181" s="13" t="s">
        <v>34</v>
      </c>
      <c r="AX181" s="13" t="s">
        <v>78</v>
      </c>
      <c r="AY181" s="244" t="s">
        <v>153</v>
      </c>
    </row>
    <row r="182" s="13" customFormat="1">
      <c r="A182" s="13"/>
      <c r="B182" s="233"/>
      <c r="C182" s="234"/>
      <c r="D182" s="235" t="s">
        <v>162</v>
      </c>
      <c r="E182" s="236" t="s">
        <v>1</v>
      </c>
      <c r="F182" s="237" t="s">
        <v>237</v>
      </c>
      <c r="G182" s="234"/>
      <c r="H182" s="238">
        <v>223</v>
      </c>
      <c r="I182" s="239"/>
      <c r="J182" s="234"/>
      <c r="K182" s="234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162</v>
      </c>
      <c r="AU182" s="244" t="s">
        <v>88</v>
      </c>
      <c r="AV182" s="13" t="s">
        <v>88</v>
      </c>
      <c r="AW182" s="13" t="s">
        <v>34</v>
      </c>
      <c r="AX182" s="13" t="s">
        <v>78</v>
      </c>
      <c r="AY182" s="244" t="s">
        <v>153</v>
      </c>
    </row>
    <row r="183" s="13" customFormat="1">
      <c r="A183" s="13"/>
      <c r="B183" s="233"/>
      <c r="C183" s="234"/>
      <c r="D183" s="235" t="s">
        <v>162</v>
      </c>
      <c r="E183" s="236" t="s">
        <v>1</v>
      </c>
      <c r="F183" s="237" t="s">
        <v>238</v>
      </c>
      <c r="G183" s="234"/>
      <c r="H183" s="238">
        <v>15.039999999999999</v>
      </c>
      <c r="I183" s="239"/>
      <c r="J183" s="234"/>
      <c r="K183" s="234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162</v>
      </c>
      <c r="AU183" s="244" t="s">
        <v>88</v>
      </c>
      <c r="AV183" s="13" t="s">
        <v>88</v>
      </c>
      <c r="AW183" s="13" t="s">
        <v>34</v>
      </c>
      <c r="AX183" s="13" t="s">
        <v>78</v>
      </c>
      <c r="AY183" s="244" t="s">
        <v>153</v>
      </c>
    </row>
    <row r="184" s="13" customFormat="1">
      <c r="A184" s="13"/>
      <c r="B184" s="233"/>
      <c r="C184" s="234"/>
      <c r="D184" s="235" t="s">
        <v>162</v>
      </c>
      <c r="E184" s="236" t="s">
        <v>1</v>
      </c>
      <c r="F184" s="237" t="s">
        <v>239</v>
      </c>
      <c r="G184" s="234"/>
      <c r="H184" s="238">
        <v>107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162</v>
      </c>
      <c r="AU184" s="244" t="s">
        <v>88</v>
      </c>
      <c r="AV184" s="13" t="s">
        <v>88</v>
      </c>
      <c r="AW184" s="13" t="s">
        <v>34</v>
      </c>
      <c r="AX184" s="13" t="s">
        <v>78</v>
      </c>
      <c r="AY184" s="244" t="s">
        <v>153</v>
      </c>
    </row>
    <row r="185" s="13" customFormat="1">
      <c r="A185" s="13"/>
      <c r="B185" s="233"/>
      <c r="C185" s="234"/>
      <c r="D185" s="235" t="s">
        <v>162</v>
      </c>
      <c r="E185" s="236" t="s">
        <v>1</v>
      </c>
      <c r="F185" s="237" t="s">
        <v>240</v>
      </c>
      <c r="G185" s="234"/>
      <c r="H185" s="238">
        <v>37.200000000000003</v>
      </c>
      <c r="I185" s="239"/>
      <c r="J185" s="234"/>
      <c r="K185" s="234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162</v>
      </c>
      <c r="AU185" s="244" t="s">
        <v>88</v>
      </c>
      <c r="AV185" s="13" t="s">
        <v>88</v>
      </c>
      <c r="AW185" s="13" t="s">
        <v>34</v>
      </c>
      <c r="AX185" s="13" t="s">
        <v>78</v>
      </c>
      <c r="AY185" s="244" t="s">
        <v>153</v>
      </c>
    </row>
    <row r="186" s="13" customFormat="1">
      <c r="A186" s="13"/>
      <c r="B186" s="233"/>
      <c r="C186" s="234"/>
      <c r="D186" s="235" t="s">
        <v>162</v>
      </c>
      <c r="E186" s="236" t="s">
        <v>1</v>
      </c>
      <c r="F186" s="237" t="s">
        <v>241</v>
      </c>
      <c r="G186" s="234"/>
      <c r="H186" s="238">
        <v>38.520000000000003</v>
      </c>
      <c r="I186" s="239"/>
      <c r="J186" s="234"/>
      <c r="K186" s="234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162</v>
      </c>
      <c r="AU186" s="244" t="s">
        <v>88</v>
      </c>
      <c r="AV186" s="13" t="s">
        <v>88</v>
      </c>
      <c r="AW186" s="13" t="s">
        <v>34</v>
      </c>
      <c r="AX186" s="13" t="s">
        <v>78</v>
      </c>
      <c r="AY186" s="244" t="s">
        <v>153</v>
      </c>
    </row>
    <row r="187" s="13" customFormat="1">
      <c r="A187" s="13"/>
      <c r="B187" s="233"/>
      <c r="C187" s="234"/>
      <c r="D187" s="235" t="s">
        <v>162</v>
      </c>
      <c r="E187" s="236" t="s">
        <v>1</v>
      </c>
      <c r="F187" s="237" t="s">
        <v>242</v>
      </c>
      <c r="G187" s="234"/>
      <c r="H187" s="238">
        <v>68</v>
      </c>
      <c r="I187" s="239"/>
      <c r="J187" s="234"/>
      <c r="K187" s="234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162</v>
      </c>
      <c r="AU187" s="244" t="s">
        <v>88</v>
      </c>
      <c r="AV187" s="13" t="s">
        <v>88</v>
      </c>
      <c r="AW187" s="13" t="s">
        <v>34</v>
      </c>
      <c r="AX187" s="13" t="s">
        <v>78</v>
      </c>
      <c r="AY187" s="244" t="s">
        <v>153</v>
      </c>
    </row>
    <row r="188" s="13" customFormat="1">
      <c r="A188" s="13"/>
      <c r="B188" s="233"/>
      <c r="C188" s="234"/>
      <c r="D188" s="235" t="s">
        <v>162</v>
      </c>
      <c r="E188" s="236" t="s">
        <v>1</v>
      </c>
      <c r="F188" s="237" t="s">
        <v>243</v>
      </c>
      <c r="G188" s="234"/>
      <c r="H188" s="238">
        <v>41.310000000000002</v>
      </c>
      <c r="I188" s="239"/>
      <c r="J188" s="234"/>
      <c r="K188" s="234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162</v>
      </c>
      <c r="AU188" s="244" t="s">
        <v>88</v>
      </c>
      <c r="AV188" s="13" t="s">
        <v>88</v>
      </c>
      <c r="AW188" s="13" t="s">
        <v>34</v>
      </c>
      <c r="AX188" s="13" t="s">
        <v>78</v>
      </c>
      <c r="AY188" s="244" t="s">
        <v>153</v>
      </c>
    </row>
    <row r="189" s="13" customFormat="1">
      <c r="A189" s="13"/>
      <c r="B189" s="233"/>
      <c r="C189" s="234"/>
      <c r="D189" s="235" t="s">
        <v>162</v>
      </c>
      <c r="E189" s="236" t="s">
        <v>1</v>
      </c>
      <c r="F189" s="237" t="s">
        <v>244</v>
      </c>
      <c r="G189" s="234"/>
      <c r="H189" s="238">
        <v>118.04000000000001</v>
      </c>
      <c r="I189" s="239"/>
      <c r="J189" s="234"/>
      <c r="K189" s="234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162</v>
      </c>
      <c r="AU189" s="244" t="s">
        <v>88</v>
      </c>
      <c r="AV189" s="13" t="s">
        <v>88</v>
      </c>
      <c r="AW189" s="13" t="s">
        <v>34</v>
      </c>
      <c r="AX189" s="13" t="s">
        <v>78</v>
      </c>
      <c r="AY189" s="244" t="s">
        <v>153</v>
      </c>
    </row>
    <row r="190" s="13" customFormat="1">
      <c r="A190" s="13"/>
      <c r="B190" s="233"/>
      <c r="C190" s="234"/>
      <c r="D190" s="235" t="s">
        <v>162</v>
      </c>
      <c r="E190" s="236" t="s">
        <v>1</v>
      </c>
      <c r="F190" s="237" t="s">
        <v>245</v>
      </c>
      <c r="G190" s="234"/>
      <c r="H190" s="238">
        <v>275.60000000000002</v>
      </c>
      <c r="I190" s="239"/>
      <c r="J190" s="234"/>
      <c r="K190" s="234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162</v>
      </c>
      <c r="AU190" s="244" t="s">
        <v>88</v>
      </c>
      <c r="AV190" s="13" t="s">
        <v>88</v>
      </c>
      <c r="AW190" s="13" t="s">
        <v>34</v>
      </c>
      <c r="AX190" s="13" t="s">
        <v>78</v>
      </c>
      <c r="AY190" s="244" t="s">
        <v>153</v>
      </c>
    </row>
    <row r="191" s="13" customFormat="1">
      <c r="A191" s="13"/>
      <c r="B191" s="233"/>
      <c r="C191" s="234"/>
      <c r="D191" s="235" t="s">
        <v>162</v>
      </c>
      <c r="E191" s="236" t="s">
        <v>1</v>
      </c>
      <c r="F191" s="237" t="s">
        <v>246</v>
      </c>
      <c r="G191" s="234"/>
      <c r="H191" s="238">
        <v>139.59999999999999</v>
      </c>
      <c r="I191" s="239"/>
      <c r="J191" s="234"/>
      <c r="K191" s="234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162</v>
      </c>
      <c r="AU191" s="244" t="s">
        <v>88</v>
      </c>
      <c r="AV191" s="13" t="s">
        <v>88</v>
      </c>
      <c r="AW191" s="13" t="s">
        <v>34</v>
      </c>
      <c r="AX191" s="13" t="s">
        <v>78</v>
      </c>
      <c r="AY191" s="244" t="s">
        <v>153</v>
      </c>
    </row>
    <row r="192" s="13" customFormat="1">
      <c r="A192" s="13"/>
      <c r="B192" s="233"/>
      <c r="C192" s="234"/>
      <c r="D192" s="235" t="s">
        <v>162</v>
      </c>
      <c r="E192" s="236" t="s">
        <v>1</v>
      </c>
      <c r="F192" s="237" t="s">
        <v>247</v>
      </c>
      <c r="G192" s="234"/>
      <c r="H192" s="238">
        <v>142.40000000000001</v>
      </c>
      <c r="I192" s="239"/>
      <c r="J192" s="234"/>
      <c r="K192" s="234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162</v>
      </c>
      <c r="AU192" s="244" t="s">
        <v>88</v>
      </c>
      <c r="AV192" s="13" t="s">
        <v>88</v>
      </c>
      <c r="AW192" s="13" t="s">
        <v>34</v>
      </c>
      <c r="AX192" s="13" t="s">
        <v>78</v>
      </c>
      <c r="AY192" s="244" t="s">
        <v>153</v>
      </c>
    </row>
    <row r="193" s="13" customFormat="1">
      <c r="A193" s="13"/>
      <c r="B193" s="233"/>
      <c r="C193" s="234"/>
      <c r="D193" s="235" t="s">
        <v>162</v>
      </c>
      <c r="E193" s="236" t="s">
        <v>1</v>
      </c>
      <c r="F193" s="237" t="s">
        <v>248</v>
      </c>
      <c r="G193" s="234"/>
      <c r="H193" s="238">
        <v>200.63999999999999</v>
      </c>
      <c r="I193" s="239"/>
      <c r="J193" s="234"/>
      <c r="K193" s="234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162</v>
      </c>
      <c r="AU193" s="244" t="s">
        <v>88</v>
      </c>
      <c r="AV193" s="13" t="s">
        <v>88</v>
      </c>
      <c r="AW193" s="13" t="s">
        <v>34</v>
      </c>
      <c r="AX193" s="13" t="s">
        <v>78</v>
      </c>
      <c r="AY193" s="244" t="s">
        <v>153</v>
      </c>
    </row>
    <row r="194" s="13" customFormat="1">
      <c r="A194" s="13"/>
      <c r="B194" s="233"/>
      <c r="C194" s="234"/>
      <c r="D194" s="235" t="s">
        <v>162</v>
      </c>
      <c r="E194" s="236" t="s">
        <v>1</v>
      </c>
      <c r="F194" s="237" t="s">
        <v>249</v>
      </c>
      <c r="G194" s="234"/>
      <c r="H194" s="238">
        <v>17</v>
      </c>
      <c r="I194" s="239"/>
      <c r="J194" s="234"/>
      <c r="K194" s="234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162</v>
      </c>
      <c r="AU194" s="244" t="s">
        <v>88</v>
      </c>
      <c r="AV194" s="13" t="s">
        <v>88</v>
      </c>
      <c r="AW194" s="13" t="s">
        <v>34</v>
      </c>
      <c r="AX194" s="13" t="s">
        <v>78</v>
      </c>
      <c r="AY194" s="244" t="s">
        <v>153</v>
      </c>
    </row>
    <row r="195" s="13" customFormat="1">
      <c r="A195" s="13"/>
      <c r="B195" s="233"/>
      <c r="C195" s="234"/>
      <c r="D195" s="235" t="s">
        <v>162</v>
      </c>
      <c r="E195" s="236" t="s">
        <v>1</v>
      </c>
      <c r="F195" s="237" t="s">
        <v>250</v>
      </c>
      <c r="G195" s="234"/>
      <c r="H195" s="238">
        <v>11.039999999999999</v>
      </c>
      <c r="I195" s="239"/>
      <c r="J195" s="234"/>
      <c r="K195" s="234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162</v>
      </c>
      <c r="AU195" s="244" t="s">
        <v>88</v>
      </c>
      <c r="AV195" s="13" t="s">
        <v>88</v>
      </c>
      <c r="AW195" s="13" t="s">
        <v>34</v>
      </c>
      <c r="AX195" s="13" t="s">
        <v>78</v>
      </c>
      <c r="AY195" s="244" t="s">
        <v>153</v>
      </c>
    </row>
    <row r="196" s="16" customFormat="1">
      <c r="A196" s="16"/>
      <c r="B196" s="266"/>
      <c r="C196" s="267"/>
      <c r="D196" s="235" t="s">
        <v>162</v>
      </c>
      <c r="E196" s="268" t="s">
        <v>1</v>
      </c>
      <c r="F196" s="269" t="s">
        <v>215</v>
      </c>
      <c r="G196" s="267"/>
      <c r="H196" s="270">
        <v>2505.0219999999999</v>
      </c>
      <c r="I196" s="271"/>
      <c r="J196" s="267"/>
      <c r="K196" s="267"/>
      <c r="L196" s="272"/>
      <c r="M196" s="273"/>
      <c r="N196" s="274"/>
      <c r="O196" s="274"/>
      <c r="P196" s="274"/>
      <c r="Q196" s="274"/>
      <c r="R196" s="274"/>
      <c r="S196" s="274"/>
      <c r="T196" s="275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76" t="s">
        <v>162</v>
      </c>
      <c r="AU196" s="276" t="s">
        <v>88</v>
      </c>
      <c r="AV196" s="16" t="s">
        <v>160</v>
      </c>
      <c r="AW196" s="16" t="s">
        <v>34</v>
      </c>
      <c r="AX196" s="16" t="s">
        <v>86</v>
      </c>
      <c r="AY196" s="276" t="s">
        <v>153</v>
      </c>
    </row>
    <row r="197" s="2" customFormat="1" ht="16.5" customHeight="1">
      <c r="A197" s="39"/>
      <c r="B197" s="40"/>
      <c r="C197" s="220" t="s">
        <v>251</v>
      </c>
      <c r="D197" s="220" t="s">
        <v>155</v>
      </c>
      <c r="E197" s="221" t="s">
        <v>252</v>
      </c>
      <c r="F197" s="222" t="s">
        <v>253</v>
      </c>
      <c r="G197" s="223" t="s">
        <v>230</v>
      </c>
      <c r="H197" s="224">
        <v>2505.0219999999999</v>
      </c>
      <c r="I197" s="225"/>
      <c r="J197" s="226">
        <f>ROUND(I197*H197,2)</f>
        <v>0</v>
      </c>
      <c r="K197" s="222" t="s">
        <v>1</v>
      </c>
      <c r="L197" s="45"/>
      <c r="M197" s="227" t="s">
        <v>1</v>
      </c>
      <c r="N197" s="228" t="s">
        <v>43</v>
      </c>
      <c r="O197" s="92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1" t="s">
        <v>160</v>
      </c>
      <c r="AT197" s="231" t="s">
        <v>155</v>
      </c>
      <c r="AU197" s="231" t="s">
        <v>88</v>
      </c>
      <c r="AY197" s="18" t="s">
        <v>153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86</v>
      </c>
      <c r="BK197" s="232">
        <f>ROUND(I197*H197,2)</f>
        <v>0</v>
      </c>
      <c r="BL197" s="18" t="s">
        <v>160</v>
      </c>
      <c r="BM197" s="231" t="s">
        <v>254</v>
      </c>
    </row>
    <row r="198" s="2" customFormat="1" ht="24.15" customHeight="1">
      <c r="A198" s="39"/>
      <c r="B198" s="40"/>
      <c r="C198" s="220" t="s">
        <v>255</v>
      </c>
      <c r="D198" s="220" t="s">
        <v>155</v>
      </c>
      <c r="E198" s="221" t="s">
        <v>256</v>
      </c>
      <c r="F198" s="222" t="s">
        <v>257</v>
      </c>
      <c r="G198" s="223" t="s">
        <v>158</v>
      </c>
      <c r="H198" s="224">
        <v>1227.7470000000001</v>
      </c>
      <c r="I198" s="225"/>
      <c r="J198" s="226">
        <f>ROUND(I198*H198,2)</f>
        <v>0</v>
      </c>
      <c r="K198" s="222" t="s">
        <v>1</v>
      </c>
      <c r="L198" s="45"/>
      <c r="M198" s="227" t="s">
        <v>1</v>
      </c>
      <c r="N198" s="228" t="s">
        <v>43</v>
      </c>
      <c r="O198" s="92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160</v>
      </c>
      <c r="AT198" s="231" t="s">
        <v>155</v>
      </c>
      <c r="AU198" s="231" t="s">
        <v>88</v>
      </c>
      <c r="AY198" s="18" t="s">
        <v>153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86</v>
      </c>
      <c r="BK198" s="232">
        <f>ROUND(I198*H198,2)</f>
        <v>0</v>
      </c>
      <c r="BL198" s="18" t="s">
        <v>160</v>
      </c>
      <c r="BM198" s="231" t="s">
        <v>258</v>
      </c>
    </row>
    <row r="199" s="13" customFormat="1">
      <c r="A199" s="13"/>
      <c r="B199" s="233"/>
      <c r="C199" s="234"/>
      <c r="D199" s="235" t="s">
        <v>162</v>
      </c>
      <c r="E199" s="236" t="s">
        <v>1</v>
      </c>
      <c r="F199" s="237" t="s">
        <v>110</v>
      </c>
      <c r="G199" s="234"/>
      <c r="H199" s="238">
        <v>1421.0730000000001</v>
      </c>
      <c r="I199" s="239"/>
      <c r="J199" s="234"/>
      <c r="K199" s="234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162</v>
      </c>
      <c r="AU199" s="244" t="s">
        <v>88</v>
      </c>
      <c r="AV199" s="13" t="s">
        <v>88</v>
      </c>
      <c r="AW199" s="13" t="s">
        <v>34</v>
      </c>
      <c r="AX199" s="13" t="s">
        <v>78</v>
      </c>
      <c r="AY199" s="244" t="s">
        <v>153</v>
      </c>
    </row>
    <row r="200" s="13" customFormat="1">
      <c r="A200" s="13"/>
      <c r="B200" s="233"/>
      <c r="C200" s="234"/>
      <c r="D200" s="235" t="s">
        <v>162</v>
      </c>
      <c r="E200" s="236" t="s">
        <v>1</v>
      </c>
      <c r="F200" s="237" t="s">
        <v>259</v>
      </c>
      <c r="G200" s="234"/>
      <c r="H200" s="238">
        <v>-193.32599999999999</v>
      </c>
      <c r="I200" s="239"/>
      <c r="J200" s="234"/>
      <c r="K200" s="234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162</v>
      </c>
      <c r="AU200" s="244" t="s">
        <v>88</v>
      </c>
      <c r="AV200" s="13" t="s">
        <v>88</v>
      </c>
      <c r="AW200" s="13" t="s">
        <v>34</v>
      </c>
      <c r="AX200" s="13" t="s">
        <v>78</v>
      </c>
      <c r="AY200" s="244" t="s">
        <v>153</v>
      </c>
    </row>
    <row r="201" s="16" customFormat="1">
      <c r="A201" s="16"/>
      <c r="B201" s="266"/>
      <c r="C201" s="267"/>
      <c r="D201" s="235" t="s">
        <v>162</v>
      </c>
      <c r="E201" s="268" t="s">
        <v>1</v>
      </c>
      <c r="F201" s="269" t="s">
        <v>215</v>
      </c>
      <c r="G201" s="267"/>
      <c r="H201" s="270">
        <v>1227.7470000000001</v>
      </c>
      <c r="I201" s="271"/>
      <c r="J201" s="267"/>
      <c r="K201" s="267"/>
      <c r="L201" s="272"/>
      <c r="M201" s="273"/>
      <c r="N201" s="274"/>
      <c r="O201" s="274"/>
      <c r="P201" s="274"/>
      <c r="Q201" s="274"/>
      <c r="R201" s="274"/>
      <c r="S201" s="274"/>
      <c r="T201" s="275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T201" s="276" t="s">
        <v>162</v>
      </c>
      <c r="AU201" s="276" t="s">
        <v>88</v>
      </c>
      <c r="AV201" s="16" t="s">
        <v>160</v>
      </c>
      <c r="AW201" s="16" t="s">
        <v>34</v>
      </c>
      <c r="AX201" s="16" t="s">
        <v>86</v>
      </c>
      <c r="AY201" s="276" t="s">
        <v>153</v>
      </c>
    </row>
    <row r="202" s="2" customFormat="1" ht="16.5" customHeight="1">
      <c r="A202" s="39"/>
      <c r="B202" s="40"/>
      <c r="C202" s="220" t="s">
        <v>8</v>
      </c>
      <c r="D202" s="220" t="s">
        <v>155</v>
      </c>
      <c r="E202" s="221" t="s">
        <v>260</v>
      </c>
      <c r="F202" s="222" t="s">
        <v>261</v>
      </c>
      <c r="G202" s="223" t="s">
        <v>262</v>
      </c>
      <c r="H202" s="224">
        <v>2209.9450000000002</v>
      </c>
      <c r="I202" s="225"/>
      <c r="J202" s="226">
        <f>ROUND(I202*H202,2)</f>
        <v>0</v>
      </c>
      <c r="K202" s="222" t="s">
        <v>159</v>
      </c>
      <c r="L202" s="45"/>
      <c r="M202" s="227" t="s">
        <v>1</v>
      </c>
      <c r="N202" s="228" t="s">
        <v>43</v>
      </c>
      <c r="O202" s="92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1" t="s">
        <v>160</v>
      </c>
      <c r="AT202" s="231" t="s">
        <v>155</v>
      </c>
      <c r="AU202" s="231" t="s">
        <v>88</v>
      </c>
      <c r="AY202" s="18" t="s">
        <v>153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86</v>
      </c>
      <c r="BK202" s="232">
        <f>ROUND(I202*H202,2)</f>
        <v>0</v>
      </c>
      <c r="BL202" s="18" t="s">
        <v>160</v>
      </c>
      <c r="BM202" s="231" t="s">
        <v>263</v>
      </c>
    </row>
    <row r="203" s="13" customFormat="1">
      <c r="A203" s="13"/>
      <c r="B203" s="233"/>
      <c r="C203" s="234"/>
      <c r="D203" s="235" t="s">
        <v>162</v>
      </c>
      <c r="E203" s="234"/>
      <c r="F203" s="237" t="s">
        <v>264</v>
      </c>
      <c r="G203" s="234"/>
      <c r="H203" s="238">
        <v>2209.9450000000002</v>
      </c>
      <c r="I203" s="239"/>
      <c r="J203" s="234"/>
      <c r="K203" s="234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162</v>
      </c>
      <c r="AU203" s="244" t="s">
        <v>88</v>
      </c>
      <c r="AV203" s="13" t="s">
        <v>88</v>
      </c>
      <c r="AW203" s="13" t="s">
        <v>4</v>
      </c>
      <c r="AX203" s="13" t="s">
        <v>86</v>
      </c>
      <c r="AY203" s="244" t="s">
        <v>153</v>
      </c>
    </row>
    <row r="204" s="2" customFormat="1" ht="16.5" customHeight="1">
      <c r="A204" s="39"/>
      <c r="B204" s="40"/>
      <c r="C204" s="220" t="s">
        <v>265</v>
      </c>
      <c r="D204" s="220" t="s">
        <v>155</v>
      </c>
      <c r="E204" s="221" t="s">
        <v>266</v>
      </c>
      <c r="F204" s="222" t="s">
        <v>267</v>
      </c>
      <c r="G204" s="223" t="s">
        <v>158</v>
      </c>
      <c r="H204" s="224">
        <v>674.92399999999998</v>
      </c>
      <c r="I204" s="225"/>
      <c r="J204" s="226">
        <f>ROUND(I204*H204,2)</f>
        <v>0</v>
      </c>
      <c r="K204" s="222" t="s">
        <v>1</v>
      </c>
      <c r="L204" s="45"/>
      <c r="M204" s="227" t="s">
        <v>1</v>
      </c>
      <c r="N204" s="228" t="s">
        <v>43</v>
      </c>
      <c r="O204" s="92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160</v>
      </c>
      <c r="AT204" s="231" t="s">
        <v>155</v>
      </c>
      <c r="AU204" s="231" t="s">
        <v>88</v>
      </c>
      <c r="AY204" s="18" t="s">
        <v>153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86</v>
      </c>
      <c r="BK204" s="232">
        <f>ROUND(I204*H204,2)</f>
        <v>0</v>
      </c>
      <c r="BL204" s="18" t="s">
        <v>160</v>
      </c>
      <c r="BM204" s="231" t="s">
        <v>268</v>
      </c>
    </row>
    <row r="205" s="13" customFormat="1">
      <c r="A205" s="13"/>
      <c r="B205" s="233"/>
      <c r="C205" s="234"/>
      <c r="D205" s="235" t="s">
        <v>162</v>
      </c>
      <c r="E205" s="236" t="s">
        <v>1</v>
      </c>
      <c r="F205" s="237" t="s">
        <v>110</v>
      </c>
      <c r="G205" s="234"/>
      <c r="H205" s="238">
        <v>1421.0730000000001</v>
      </c>
      <c r="I205" s="239"/>
      <c r="J205" s="234"/>
      <c r="K205" s="234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162</v>
      </c>
      <c r="AU205" s="244" t="s">
        <v>88</v>
      </c>
      <c r="AV205" s="13" t="s">
        <v>88</v>
      </c>
      <c r="AW205" s="13" t="s">
        <v>34</v>
      </c>
      <c r="AX205" s="13" t="s">
        <v>78</v>
      </c>
      <c r="AY205" s="244" t="s">
        <v>153</v>
      </c>
    </row>
    <row r="206" s="13" customFormat="1">
      <c r="A206" s="13"/>
      <c r="B206" s="233"/>
      <c r="C206" s="234"/>
      <c r="D206" s="235" t="s">
        <v>162</v>
      </c>
      <c r="E206" s="236" t="s">
        <v>1</v>
      </c>
      <c r="F206" s="237" t="s">
        <v>269</v>
      </c>
      <c r="G206" s="234"/>
      <c r="H206" s="238">
        <v>-321.37799999999999</v>
      </c>
      <c r="I206" s="239"/>
      <c r="J206" s="234"/>
      <c r="K206" s="234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162</v>
      </c>
      <c r="AU206" s="244" t="s">
        <v>88</v>
      </c>
      <c r="AV206" s="13" t="s">
        <v>88</v>
      </c>
      <c r="AW206" s="13" t="s">
        <v>34</v>
      </c>
      <c r="AX206" s="13" t="s">
        <v>78</v>
      </c>
      <c r="AY206" s="244" t="s">
        <v>153</v>
      </c>
    </row>
    <row r="207" s="13" customFormat="1">
      <c r="A207" s="13"/>
      <c r="B207" s="233"/>
      <c r="C207" s="234"/>
      <c r="D207" s="235" t="s">
        <v>162</v>
      </c>
      <c r="E207" s="236" t="s">
        <v>1</v>
      </c>
      <c r="F207" s="237" t="s">
        <v>270</v>
      </c>
      <c r="G207" s="234"/>
      <c r="H207" s="238">
        <v>-53.042000000000002</v>
      </c>
      <c r="I207" s="239"/>
      <c r="J207" s="234"/>
      <c r="K207" s="234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162</v>
      </c>
      <c r="AU207" s="244" t="s">
        <v>88</v>
      </c>
      <c r="AV207" s="13" t="s">
        <v>88</v>
      </c>
      <c r="AW207" s="13" t="s">
        <v>34</v>
      </c>
      <c r="AX207" s="13" t="s">
        <v>78</v>
      </c>
      <c r="AY207" s="244" t="s">
        <v>153</v>
      </c>
    </row>
    <row r="208" s="13" customFormat="1">
      <c r="A208" s="13"/>
      <c r="B208" s="233"/>
      <c r="C208" s="234"/>
      <c r="D208" s="235" t="s">
        <v>162</v>
      </c>
      <c r="E208" s="236" t="s">
        <v>1</v>
      </c>
      <c r="F208" s="237" t="s">
        <v>259</v>
      </c>
      <c r="G208" s="234"/>
      <c r="H208" s="238">
        <v>-193.32599999999999</v>
      </c>
      <c r="I208" s="239"/>
      <c r="J208" s="234"/>
      <c r="K208" s="234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162</v>
      </c>
      <c r="AU208" s="244" t="s">
        <v>88</v>
      </c>
      <c r="AV208" s="13" t="s">
        <v>88</v>
      </c>
      <c r="AW208" s="13" t="s">
        <v>34</v>
      </c>
      <c r="AX208" s="13" t="s">
        <v>78</v>
      </c>
      <c r="AY208" s="244" t="s">
        <v>153</v>
      </c>
    </row>
    <row r="209" s="13" customFormat="1">
      <c r="A209" s="13"/>
      <c r="B209" s="233"/>
      <c r="C209" s="234"/>
      <c r="D209" s="235" t="s">
        <v>162</v>
      </c>
      <c r="E209" s="236" t="s">
        <v>1</v>
      </c>
      <c r="F209" s="237" t="s">
        <v>271</v>
      </c>
      <c r="G209" s="234"/>
      <c r="H209" s="238">
        <v>-111.203</v>
      </c>
      <c r="I209" s="239"/>
      <c r="J209" s="234"/>
      <c r="K209" s="234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162</v>
      </c>
      <c r="AU209" s="244" t="s">
        <v>88</v>
      </c>
      <c r="AV209" s="13" t="s">
        <v>88</v>
      </c>
      <c r="AW209" s="13" t="s">
        <v>34</v>
      </c>
      <c r="AX209" s="13" t="s">
        <v>78</v>
      </c>
      <c r="AY209" s="244" t="s">
        <v>153</v>
      </c>
    </row>
    <row r="210" s="13" customFormat="1">
      <c r="A210" s="13"/>
      <c r="B210" s="233"/>
      <c r="C210" s="234"/>
      <c r="D210" s="235" t="s">
        <v>162</v>
      </c>
      <c r="E210" s="236" t="s">
        <v>1</v>
      </c>
      <c r="F210" s="237" t="s">
        <v>272</v>
      </c>
      <c r="G210" s="234"/>
      <c r="H210" s="238">
        <v>-42</v>
      </c>
      <c r="I210" s="239"/>
      <c r="J210" s="234"/>
      <c r="K210" s="234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162</v>
      </c>
      <c r="AU210" s="244" t="s">
        <v>88</v>
      </c>
      <c r="AV210" s="13" t="s">
        <v>88</v>
      </c>
      <c r="AW210" s="13" t="s">
        <v>34</v>
      </c>
      <c r="AX210" s="13" t="s">
        <v>78</v>
      </c>
      <c r="AY210" s="244" t="s">
        <v>153</v>
      </c>
    </row>
    <row r="211" s="13" customFormat="1">
      <c r="A211" s="13"/>
      <c r="B211" s="233"/>
      <c r="C211" s="234"/>
      <c r="D211" s="235" t="s">
        <v>162</v>
      </c>
      <c r="E211" s="236" t="s">
        <v>1</v>
      </c>
      <c r="F211" s="237" t="s">
        <v>273</v>
      </c>
      <c r="G211" s="234"/>
      <c r="H211" s="238">
        <v>-12.6</v>
      </c>
      <c r="I211" s="239"/>
      <c r="J211" s="234"/>
      <c r="K211" s="234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162</v>
      </c>
      <c r="AU211" s="244" t="s">
        <v>88</v>
      </c>
      <c r="AV211" s="13" t="s">
        <v>88</v>
      </c>
      <c r="AW211" s="13" t="s">
        <v>34</v>
      </c>
      <c r="AX211" s="13" t="s">
        <v>78</v>
      </c>
      <c r="AY211" s="244" t="s">
        <v>153</v>
      </c>
    </row>
    <row r="212" s="13" customFormat="1">
      <c r="A212" s="13"/>
      <c r="B212" s="233"/>
      <c r="C212" s="234"/>
      <c r="D212" s="235" t="s">
        <v>162</v>
      </c>
      <c r="E212" s="236" t="s">
        <v>1</v>
      </c>
      <c r="F212" s="237" t="s">
        <v>274</v>
      </c>
      <c r="G212" s="234"/>
      <c r="H212" s="238">
        <v>-12.6</v>
      </c>
      <c r="I212" s="239"/>
      <c r="J212" s="234"/>
      <c r="K212" s="234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162</v>
      </c>
      <c r="AU212" s="244" t="s">
        <v>88</v>
      </c>
      <c r="AV212" s="13" t="s">
        <v>88</v>
      </c>
      <c r="AW212" s="13" t="s">
        <v>34</v>
      </c>
      <c r="AX212" s="13" t="s">
        <v>78</v>
      </c>
      <c r="AY212" s="244" t="s">
        <v>153</v>
      </c>
    </row>
    <row r="213" s="16" customFormat="1">
      <c r="A213" s="16"/>
      <c r="B213" s="266"/>
      <c r="C213" s="267"/>
      <c r="D213" s="235" t="s">
        <v>162</v>
      </c>
      <c r="E213" s="268" t="s">
        <v>119</v>
      </c>
      <c r="F213" s="269" t="s">
        <v>215</v>
      </c>
      <c r="G213" s="267"/>
      <c r="H213" s="270">
        <v>674.92399999999998</v>
      </c>
      <c r="I213" s="271"/>
      <c r="J213" s="267"/>
      <c r="K213" s="267"/>
      <c r="L213" s="272"/>
      <c r="M213" s="273"/>
      <c r="N213" s="274"/>
      <c r="O213" s="274"/>
      <c r="P213" s="274"/>
      <c r="Q213" s="274"/>
      <c r="R213" s="274"/>
      <c r="S213" s="274"/>
      <c r="T213" s="275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76" t="s">
        <v>162</v>
      </c>
      <c r="AU213" s="276" t="s">
        <v>88</v>
      </c>
      <c r="AV213" s="16" t="s">
        <v>160</v>
      </c>
      <c r="AW213" s="16" t="s">
        <v>34</v>
      </c>
      <c r="AX213" s="16" t="s">
        <v>86</v>
      </c>
      <c r="AY213" s="276" t="s">
        <v>153</v>
      </c>
    </row>
    <row r="214" s="2" customFormat="1" ht="16.5" customHeight="1">
      <c r="A214" s="39"/>
      <c r="B214" s="40"/>
      <c r="C214" s="277" t="s">
        <v>275</v>
      </c>
      <c r="D214" s="277" t="s">
        <v>276</v>
      </c>
      <c r="E214" s="278" t="s">
        <v>277</v>
      </c>
      <c r="F214" s="279" t="s">
        <v>278</v>
      </c>
      <c r="G214" s="280" t="s">
        <v>262</v>
      </c>
      <c r="H214" s="281">
        <v>1214.8630000000001</v>
      </c>
      <c r="I214" s="282"/>
      <c r="J214" s="283">
        <f>ROUND(I214*H214,2)</f>
        <v>0</v>
      </c>
      <c r="K214" s="279" t="s">
        <v>1</v>
      </c>
      <c r="L214" s="284"/>
      <c r="M214" s="285" t="s">
        <v>1</v>
      </c>
      <c r="N214" s="286" t="s">
        <v>43</v>
      </c>
      <c r="O214" s="92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222</v>
      </c>
      <c r="AT214" s="231" t="s">
        <v>276</v>
      </c>
      <c r="AU214" s="231" t="s">
        <v>88</v>
      </c>
      <c r="AY214" s="18" t="s">
        <v>153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86</v>
      </c>
      <c r="BK214" s="232">
        <f>ROUND(I214*H214,2)</f>
        <v>0</v>
      </c>
      <c r="BL214" s="18" t="s">
        <v>160</v>
      </c>
      <c r="BM214" s="231" t="s">
        <v>279</v>
      </c>
    </row>
    <row r="215" s="13" customFormat="1">
      <c r="A215" s="13"/>
      <c r="B215" s="233"/>
      <c r="C215" s="234"/>
      <c r="D215" s="235" t="s">
        <v>162</v>
      </c>
      <c r="E215" s="234"/>
      <c r="F215" s="237" t="s">
        <v>280</v>
      </c>
      <c r="G215" s="234"/>
      <c r="H215" s="238">
        <v>1214.8630000000001</v>
      </c>
      <c r="I215" s="239"/>
      <c r="J215" s="234"/>
      <c r="K215" s="234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162</v>
      </c>
      <c r="AU215" s="244" t="s">
        <v>88</v>
      </c>
      <c r="AV215" s="13" t="s">
        <v>88</v>
      </c>
      <c r="AW215" s="13" t="s">
        <v>4</v>
      </c>
      <c r="AX215" s="13" t="s">
        <v>86</v>
      </c>
      <c r="AY215" s="244" t="s">
        <v>153</v>
      </c>
    </row>
    <row r="216" s="2" customFormat="1" ht="16.5" customHeight="1">
      <c r="A216" s="39"/>
      <c r="B216" s="40"/>
      <c r="C216" s="220" t="s">
        <v>281</v>
      </c>
      <c r="D216" s="220" t="s">
        <v>155</v>
      </c>
      <c r="E216" s="221" t="s">
        <v>282</v>
      </c>
      <c r="F216" s="222" t="s">
        <v>283</v>
      </c>
      <c r="G216" s="223" t="s">
        <v>158</v>
      </c>
      <c r="H216" s="224">
        <v>193.32599999999999</v>
      </c>
      <c r="I216" s="225"/>
      <c r="J216" s="226">
        <f>ROUND(I216*H216,2)</f>
        <v>0</v>
      </c>
      <c r="K216" s="222" t="s">
        <v>1</v>
      </c>
      <c r="L216" s="45"/>
      <c r="M216" s="227" t="s">
        <v>1</v>
      </c>
      <c r="N216" s="228" t="s">
        <v>43</v>
      </c>
      <c r="O216" s="92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1" t="s">
        <v>160</v>
      </c>
      <c r="AT216" s="231" t="s">
        <v>155</v>
      </c>
      <c r="AU216" s="231" t="s">
        <v>88</v>
      </c>
      <c r="AY216" s="18" t="s">
        <v>153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86</v>
      </c>
      <c r="BK216" s="232">
        <f>ROUND(I216*H216,2)</f>
        <v>0</v>
      </c>
      <c r="BL216" s="18" t="s">
        <v>160</v>
      </c>
      <c r="BM216" s="231" t="s">
        <v>284</v>
      </c>
    </row>
    <row r="217" s="13" customFormat="1">
      <c r="A217" s="13"/>
      <c r="B217" s="233"/>
      <c r="C217" s="234"/>
      <c r="D217" s="235" t="s">
        <v>162</v>
      </c>
      <c r="E217" s="236" t="s">
        <v>1</v>
      </c>
      <c r="F217" s="237" t="s">
        <v>285</v>
      </c>
      <c r="G217" s="234"/>
      <c r="H217" s="238">
        <v>14.74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162</v>
      </c>
      <c r="AU217" s="244" t="s">
        <v>88</v>
      </c>
      <c r="AV217" s="13" t="s">
        <v>88</v>
      </c>
      <c r="AW217" s="13" t="s">
        <v>34</v>
      </c>
      <c r="AX217" s="13" t="s">
        <v>78</v>
      </c>
      <c r="AY217" s="244" t="s">
        <v>153</v>
      </c>
    </row>
    <row r="218" s="13" customFormat="1">
      <c r="A218" s="13"/>
      <c r="B218" s="233"/>
      <c r="C218" s="234"/>
      <c r="D218" s="235" t="s">
        <v>162</v>
      </c>
      <c r="E218" s="236" t="s">
        <v>1</v>
      </c>
      <c r="F218" s="237" t="s">
        <v>286</v>
      </c>
      <c r="G218" s="234"/>
      <c r="H218" s="238">
        <v>9.1999999999999993</v>
      </c>
      <c r="I218" s="239"/>
      <c r="J218" s="234"/>
      <c r="K218" s="234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162</v>
      </c>
      <c r="AU218" s="244" t="s">
        <v>88</v>
      </c>
      <c r="AV218" s="13" t="s">
        <v>88</v>
      </c>
      <c r="AW218" s="13" t="s">
        <v>34</v>
      </c>
      <c r="AX218" s="13" t="s">
        <v>78</v>
      </c>
      <c r="AY218" s="244" t="s">
        <v>153</v>
      </c>
    </row>
    <row r="219" s="13" customFormat="1">
      <c r="A219" s="13"/>
      <c r="B219" s="233"/>
      <c r="C219" s="234"/>
      <c r="D219" s="235" t="s">
        <v>162</v>
      </c>
      <c r="E219" s="236" t="s">
        <v>1</v>
      </c>
      <c r="F219" s="237" t="s">
        <v>287</v>
      </c>
      <c r="G219" s="234"/>
      <c r="H219" s="238">
        <v>21.678000000000001</v>
      </c>
      <c r="I219" s="239"/>
      <c r="J219" s="234"/>
      <c r="K219" s="234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162</v>
      </c>
      <c r="AU219" s="244" t="s">
        <v>88</v>
      </c>
      <c r="AV219" s="13" t="s">
        <v>88</v>
      </c>
      <c r="AW219" s="13" t="s">
        <v>34</v>
      </c>
      <c r="AX219" s="13" t="s">
        <v>78</v>
      </c>
      <c r="AY219" s="244" t="s">
        <v>153</v>
      </c>
    </row>
    <row r="220" s="13" customFormat="1">
      <c r="A220" s="13"/>
      <c r="B220" s="233"/>
      <c r="C220" s="234"/>
      <c r="D220" s="235" t="s">
        <v>162</v>
      </c>
      <c r="E220" s="236" t="s">
        <v>1</v>
      </c>
      <c r="F220" s="237" t="s">
        <v>288</v>
      </c>
      <c r="G220" s="234"/>
      <c r="H220" s="238">
        <v>8.1999999999999993</v>
      </c>
      <c r="I220" s="239"/>
      <c r="J220" s="234"/>
      <c r="K220" s="234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162</v>
      </c>
      <c r="AU220" s="244" t="s">
        <v>88</v>
      </c>
      <c r="AV220" s="13" t="s">
        <v>88</v>
      </c>
      <c r="AW220" s="13" t="s">
        <v>34</v>
      </c>
      <c r="AX220" s="13" t="s">
        <v>78</v>
      </c>
      <c r="AY220" s="244" t="s">
        <v>153</v>
      </c>
    </row>
    <row r="221" s="13" customFormat="1">
      <c r="A221" s="13"/>
      <c r="B221" s="233"/>
      <c r="C221" s="234"/>
      <c r="D221" s="235" t="s">
        <v>162</v>
      </c>
      <c r="E221" s="236" t="s">
        <v>1</v>
      </c>
      <c r="F221" s="237" t="s">
        <v>289</v>
      </c>
      <c r="G221" s="234"/>
      <c r="H221" s="238">
        <v>26.928000000000001</v>
      </c>
      <c r="I221" s="239"/>
      <c r="J221" s="234"/>
      <c r="K221" s="234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162</v>
      </c>
      <c r="AU221" s="244" t="s">
        <v>88</v>
      </c>
      <c r="AV221" s="13" t="s">
        <v>88</v>
      </c>
      <c r="AW221" s="13" t="s">
        <v>34</v>
      </c>
      <c r="AX221" s="13" t="s">
        <v>78</v>
      </c>
      <c r="AY221" s="244" t="s">
        <v>153</v>
      </c>
    </row>
    <row r="222" s="13" customFormat="1">
      <c r="A222" s="13"/>
      <c r="B222" s="233"/>
      <c r="C222" s="234"/>
      <c r="D222" s="235" t="s">
        <v>162</v>
      </c>
      <c r="E222" s="236" t="s">
        <v>1</v>
      </c>
      <c r="F222" s="237" t="s">
        <v>178</v>
      </c>
      <c r="G222" s="234"/>
      <c r="H222" s="238">
        <v>6.0199999999999996</v>
      </c>
      <c r="I222" s="239"/>
      <c r="J222" s="234"/>
      <c r="K222" s="234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162</v>
      </c>
      <c r="AU222" s="244" t="s">
        <v>88</v>
      </c>
      <c r="AV222" s="13" t="s">
        <v>88</v>
      </c>
      <c r="AW222" s="13" t="s">
        <v>34</v>
      </c>
      <c r="AX222" s="13" t="s">
        <v>78</v>
      </c>
      <c r="AY222" s="244" t="s">
        <v>153</v>
      </c>
    </row>
    <row r="223" s="13" customFormat="1">
      <c r="A223" s="13"/>
      <c r="B223" s="233"/>
      <c r="C223" s="234"/>
      <c r="D223" s="235" t="s">
        <v>162</v>
      </c>
      <c r="E223" s="236" t="s">
        <v>1</v>
      </c>
      <c r="F223" s="237" t="s">
        <v>290</v>
      </c>
      <c r="G223" s="234"/>
      <c r="H223" s="238">
        <v>40.82</v>
      </c>
      <c r="I223" s="239"/>
      <c r="J223" s="234"/>
      <c r="K223" s="234"/>
      <c r="L223" s="240"/>
      <c r="M223" s="241"/>
      <c r="N223" s="242"/>
      <c r="O223" s="242"/>
      <c r="P223" s="242"/>
      <c r="Q223" s="242"/>
      <c r="R223" s="242"/>
      <c r="S223" s="242"/>
      <c r="T223" s="24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4" t="s">
        <v>162</v>
      </c>
      <c r="AU223" s="244" t="s">
        <v>88</v>
      </c>
      <c r="AV223" s="13" t="s">
        <v>88</v>
      </c>
      <c r="AW223" s="13" t="s">
        <v>34</v>
      </c>
      <c r="AX223" s="13" t="s">
        <v>78</v>
      </c>
      <c r="AY223" s="244" t="s">
        <v>153</v>
      </c>
    </row>
    <row r="224" s="13" customFormat="1">
      <c r="A224" s="13"/>
      <c r="B224" s="233"/>
      <c r="C224" s="234"/>
      <c r="D224" s="235" t="s">
        <v>162</v>
      </c>
      <c r="E224" s="236" t="s">
        <v>1</v>
      </c>
      <c r="F224" s="237" t="s">
        <v>291</v>
      </c>
      <c r="G224" s="234"/>
      <c r="H224" s="238">
        <v>9.0800000000000001</v>
      </c>
      <c r="I224" s="239"/>
      <c r="J224" s="234"/>
      <c r="K224" s="234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162</v>
      </c>
      <c r="AU224" s="244" t="s">
        <v>88</v>
      </c>
      <c r="AV224" s="13" t="s">
        <v>88</v>
      </c>
      <c r="AW224" s="13" t="s">
        <v>34</v>
      </c>
      <c r="AX224" s="13" t="s">
        <v>78</v>
      </c>
      <c r="AY224" s="244" t="s">
        <v>153</v>
      </c>
    </row>
    <row r="225" s="13" customFormat="1">
      <c r="A225" s="13"/>
      <c r="B225" s="233"/>
      <c r="C225" s="234"/>
      <c r="D225" s="235" t="s">
        <v>162</v>
      </c>
      <c r="E225" s="236" t="s">
        <v>1</v>
      </c>
      <c r="F225" s="237" t="s">
        <v>292</v>
      </c>
      <c r="G225" s="234"/>
      <c r="H225" s="238">
        <v>49.840000000000003</v>
      </c>
      <c r="I225" s="239"/>
      <c r="J225" s="234"/>
      <c r="K225" s="234"/>
      <c r="L225" s="240"/>
      <c r="M225" s="241"/>
      <c r="N225" s="242"/>
      <c r="O225" s="242"/>
      <c r="P225" s="242"/>
      <c r="Q225" s="242"/>
      <c r="R225" s="242"/>
      <c r="S225" s="242"/>
      <c r="T225" s="24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4" t="s">
        <v>162</v>
      </c>
      <c r="AU225" s="244" t="s">
        <v>88</v>
      </c>
      <c r="AV225" s="13" t="s">
        <v>88</v>
      </c>
      <c r="AW225" s="13" t="s">
        <v>34</v>
      </c>
      <c r="AX225" s="13" t="s">
        <v>78</v>
      </c>
      <c r="AY225" s="244" t="s">
        <v>153</v>
      </c>
    </row>
    <row r="226" s="13" customFormat="1">
      <c r="A226" s="13"/>
      <c r="B226" s="233"/>
      <c r="C226" s="234"/>
      <c r="D226" s="235" t="s">
        <v>162</v>
      </c>
      <c r="E226" s="236" t="s">
        <v>1</v>
      </c>
      <c r="F226" s="237" t="s">
        <v>293</v>
      </c>
      <c r="G226" s="234"/>
      <c r="H226" s="238">
        <v>3.3999999999999999</v>
      </c>
      <c r="I226" s="239"/>
      <c r="J226" s="234"/>
      <c r="K226" s="234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162</v>
      </c>
      <c r="AU226" s="244" t="s">
        <v>88</v>
      </c>
      <c r="AV226" s="13" t="s">
        <v>88</v>
      </c>
      <c r="AW226" s="13" t="s">
        <v>34</v>
      </c>
      <c r="AX226" s="13" t="s">
        <v>78</v>
      </c>
      <c r="AY226" s="244" t="s">
        <v>153</v>
      </c>
    </row>
    <row r="227" s="13" customFormat="1">
      <c r="A227" s="13"/>
      <c r="B227" s="233"/>
      <c r="C227" s="234"/>
      <c r="D227" s="235" t="s">
        <v>162</v>
      </c>
      <c r="E227" s="236" t="s">
        <v>1</v>
      </c>
      <c r="F227" s="237" t="s">
        <v>294</v>
      </c>
      <c r="G227" s="234"/>
      <c r="H227" s="238">
        <v>3.4199999999999999</v>
      </c>
      <c r="I227" s="239"/>
      <c r="J227" s="234"/>
      <c r="K227" s="234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162</v>
      </c>
      <c r="AU227" s="244" t="s">
        <v>88</v>
      </c>
      <c r="AV227" s="13" t="s">
        <v>88</v>
      </c>
      <c r="AW227" s="13" t="s">
        <v>34</v>
      </c>
      <c r="AX227" s="13" t="s">
        <v>78</v>
      </c>
      <c r="AY227" s="244" t="s">
        <v>153</v>
      </c>
    </row>
    <row r="228" s="16" customFormat="1">
      <c r="A228" s="16"/>
      <c r="B228" s="266"/>
      <c r="C228" s="267"/>
      <c r="D228" s="235" t="s">
        <v>162</v>
      </c>
      <c r="E228" s="268" t="s">
        <v>112</v>
      </c>
      <c r="F228" s="269" t="s">
        <v>215</v>
      </c>
      <c r="G228" s="267"/>
      <c r="H228" s="270">
        <v>193.32599999999999</v>
      </c>
      <c r="I228" s="271"/>
      <c r="J228" s="267"/>
      <c r="K228" s="267"/>
      <c r="L228" s="272"/>
      <c r="M228" s="273"/>
      <c r="N228" s="274"/>
      <c r="O228" s="274"/>
      <c r="P228" s="274"/>
      <c r="Q228" s="274"/>
      <c r="R228" s="274"/>
      <c r="S228" s="274"/>
      <c r="T228" s="275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T228" s="276" t="s">
        <v>162</v>
      </c>
      <c r="AU228" s="276" t="s">
        <v>88</v>
      </c>
      <c r="AV228" s="16" t="s">
        <v>160</v>
      </c>
      <c r="AW228" s="16" t="s">
        <v>34</v>
      </c>
      <c r="AX228" s="16" t="s">
        <v>86</v>
      </c>
      <c r="AY228" s="276" t="s">
        <v>153</v>
      </c>
    </row>
    <row r="229" s="2" customFormat="1" ht="16.5" customHeight="1">
      <c r="A229" s="39"/>
      <c r="B229" s="40"/>
      <c r="C229" s="220" t="s">
        <v>295</v>
      </c>
      <c r="D229" s="220" t="s">
        <v>155</v>
      </c>
      <c r="E229" s="221" t="s">
        <v>296</v>
      </c>
      <c r="F229" s="222" t="s">
        <v>297</v>
      </c>
      <c r="G229" s="223" t="s">
        <v>158</v>
      </c>
      <c r="H229" s="224">
        <v>321.37799999999999</v>
      </c>
      <c r="I229" s="225"/>
      <c r="J229" s="226">
        <f>ROUND(I229*H229,2)</f>
        <v>0</v>
      </c>
      <c r="K229" s="222" t="s">
        <v>1</v>
      </c>
      <c r="L229" s="45"/>
      <c r="M229" s="227" t="s">
        <v>1</v>
      </c>
      <c r="N229" s="228" t="s">
        <v>43</v>
      </c>
      <c r="O229" s="92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160</v>
      </c>
      <c r="AT229" s="231" t="s">
        <v>155</v>
      </c>
      <c r="AU229" s="231" t="s">
        <v>88</v>
      </c>
      <c r="AY229" s="18" t="s">
        <v>153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86</v>
      </c>
      <c r="BK229" s="232">
        <f>ROUND(I229*H229,2)</f>
        <v>0</v>
      </c>
      <c r="BL229" s="18" t="s">
        <v>160</v>
      </c>
      <c r="BM229" s="231" t="s">
        <v>298</v>
      </c>
    </row>
    <row r="230" s="13" customFormat="1">
      <c r="A230" s="13"/>
      <c r="B230" s="233"/>
      <c r="C230" s="234"/>
      <c r="D230" s="235" t="s">
        <v>162</v>
      </c>
      <c r="E230" s="236" t="s">
        <v>1</v>
      </c>
      <c r="F230" s="237" t="s">
        <v>299</v>
      </c>
      <c r="G230" s="234"/>
      <c r="H230" s="238">
        <v>29.039999999999999</v>
      </c>
      <c r="I230" s="239"/>
      <c r="J230" s="234"/>
      <c r="K230" s="234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162</v>
      </c>
      <c r="AU230" s="244" t="s">
        <v>88</v>
      </c>
      <c r="AV230" s="13" t="s">
        <v>88</v>
      </c>
      <c r="AW230" s="13" t="s">
        <v>34</v>
      </c>
      <c r="AX230" s="13" t="s">
        <v>78</v>
      </c>
      <c r="AY230" s="244" t="s">
        <v>153</v>
      </c>
    </row>
    <row r="231" s="13" customFormat="1">
      <c r="A231" s="13"/>
      <c r="B231" s="233"/>
      <c r="C231" s="234"/>
      <c r="D231" s="235" t="s">
        <v>162</v>
      </c>
      <c r="E231" s="236" t="s">
        <v>1</v>
      </c>
      <c r="F231" s="237" t="s">
        <v>300</v>
      </c>
      <c r="G231" s="234"/>
      <c r="H231" s="238">
        <v>52.439999999999998</v>
      </c>
      <c r="I231" s="239"/>
      <c r="J231" s="234"/>
      <c r="K231" s="234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162</v>
      </c>
      <c r="AU231" s="244" t="s">
        <v>88</v>
      </c>
      <c r="AV231" s="13" t="s">
        <v>88</v>
      </c>
      <c r="AW231" s="13" t="s">
        <v>34</v>
      </c>
      <c r="AX231" s="13" t="s">
        <v>78</v>
      </c>
      <c r="AY231" s="244" t="s">
        <v>153</v>
      </c>
    </row>
    <row r="232" s="13" customFormat="1">
      <c r="A232" s="13"/>
      <c r="B232" s="233"/>
      <c r="C232" s="234"/>
      <c r="D232" s="235" t="s">
        <v>162</v>
      </c>
      <c r="E232" s="236" t="s">
        <v>1</v>
      </c>
      <c r="F232" s="237" t="s">
        <v>301</v>
      </c>
      <c r="G232" s="234"/>
      <c r="H232" s="238">
        <v>25.059999999999999</v>
      </c>
      <c r="I232" s="239"/>
      <c r="J232" s="234"/>
      <c r="K232" s="234"/>
      <c r="L232" s="240"/>
      <c r="M232" s="241"/>
      <c r="N232" s="242"/>
      <c r="O232" s="242"/>
      <c r="P232" s="242"/>
      <c r="Q232" s="242"/>
      <c r="R232" s="242"/>
      <c r="S232" s="242"/>
      <c r="T232" s="24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4" t="s">
        <v>162</v>
      </c>
      <c r="AU232" s="244" t="s">
        <v>88</v>
      </c>
      <c r="AV232" s="13" t="s">
        <v>88</v>
      </c>
      <c r="AW232" s="13" t="s">
        <v>34</v>
      </c>
      <c r="AX232" s="13" t="s">
        <v>78</v>
      </c>
      <c r="AY232" s="244" t="s">
        <v>153</v>
      </c>
    </row>
    <row r="233" s="13" customFormat="1">
      <c r="A233" s="13"/>
      <c r="B233" s="233"/>
      <c r="C233" s="234"/>
      <c r="D233" s="235" t="s">
        <v>162</v>
      </c>
      <c r="E233" s="236" t="s">
        <v>1</v>
      </c>
      <c r="F233" s="237" t="s">
        <v>302</v>
      </c>
      <c r="G233" s="234"/>
      <c r="H233" s="238">
        <v>61.463999999999999</v>
      </c>
      <c r="I233" s="239"/>
      <c r="J233" s="234"/>
      <c r="K233" s="234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162</v>
      </c>
      <c r="AU233" s="244" t="s">
        <v>88</v>
      </c>
      <c r="AV233" s="13" t="s">
        <v>88</v>
      </c>
      <c r="AW233" s="13" t="s">
        <v>34</v>
      </c>
      <c r="AX233" s="13" t="s">
        <v>78</v>
      </c>
      <c r="AY233" s="244" t="s">
        <v>153</v>
      </c>
    </row>
    <row r="234" s="13" customFormat="1">
      <c r="A234" s="13"/>
      <c r="B234" s="233"/>
      <c r="C234" s="234"/>
      <c r="D234" s="235" t="s">
        <v>162</v>
      </c>
      <c r="E234" s="236" t="s">
        <v>1</v>
      </c>
      <c r="F234" s="237" t="s">
        <v>303</v>
      </c>
      <c r="G234" s="234"/>
      <c r="H234" s="238">
        <v>2.1120000000000001</v>
      </c>
      <c r="I234" s="239"/>
      <c r="J234" s="234"/>
      <c r="K234" s="234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162</v>
      </c>
      <c r="AU234" s="244" t="s">
        <v>88</v>
      </c>
      <c r="AV234" s="13" t="s">
        <v>88</v>
      </c>
      <c r="AW234" s="13" t="s">
        <v>34</v>
      </c>
      <c r="AX234" s="13" t="s">
        <v>78</v>
      </c>
      <c r="AY234" s="244" t="s">
        <v>153</v>
      </c>
    </row>
    <row r="235" s="13" customFormat="1">
      <c r="A235" s="13"/>
      <c r="B235" s="233"/>
      <c r="C235" s="234"/>
      <c r="D235" s="235" t="s">
        <v>162</v>
      </c>
      <c r="E235" s="236" t="s">
        <v>1</v>
      </c>
      <c r="F235" s="237" t="s">
        <v>304</v>
      </c>
      <c r="G235" s="234"/>
      <c r="H235" s="238">
        <v>14.124000000000001</v>
      </c>
      <c r="I235" s="239"/>
      <c r="J235" s="234"/>
      <c r="K235" s="234"/>
      <c r="L235" s="240"/>
      <c r="M235" s="241"/>
      <c r="N235" s="242"/>
      <c r="O235" s="242"/>
      <c r="P235" s="242"/>
      <c r="Q235" s="242"/>
      <c r="R235" s="242"/>
      <c r="S235" s="242"/>
      <c r="T235" s="24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4" t="s">
        <v>162</v>
      </c>
      <c r="AU235" s="244" t="s">
        <v>88</v>
      </c>
      <c r="AV235" s="13" t="s">
        <v>88</v>
      </c>
      <c r="AW235" s="13" t="s">
        <v>34</v>
      </c>
      <c r="AX235" s="13" t="s">
        <v>78</v>
      </c>
      <c r="AY235" s="244" t="s">
        <v>153</v>
      </c>
    </row>
    <row r="236" s="13" customFormat="1">
      <c r="A236" s="13"/>
      <c r="B236" s="233"/>
      <c r="C236" s="234"/>
      <c r="D236" s="235" t="s">
        <v>162</v>
      </c>
      <c r="E236" s="236" t="s">
        <v>1</v>
      </c>
      <c r="F236" s="237" t="s">
        <v>305</v>
      </c>
      <c r="G236" s="234"/>
      <c r="H236" s="238">
        <v>4.0919999999999996</v>
      </c>
      <c r="I236" s="239"/>
      <c r="J236" s="234"/>
      <c r="K236" s="234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162</v>
      </c>
      <c r="AU236" s="244" t="s">
        <v>88</v>
      </c>
      <c r="AV236" s="13" t="s">
        <v>88</v>
      </c>
      <c r="AW236" s="13" t="s">
        <v>34</v>
      </c>
      <c r="AX236" s="13" t="s">
        <v>78</v>
      </c>
      <c r="AY236" s="244" t="s">
        <v>153</v>
      </c>
    </row>
    <row r="237" s="13" customFormat="1">
      <c r="A237" s="13"/>
      <c r="B237" s="233"/>
      <c r="C237" s="234"/>
      <c r="D237" s="235" t="s">
        <v>162</v>
      </c>
      <c r="E237" s="236" t="s">
        <v>1</v>
      </c>
      <c r="F237" s="237" t="s">
        <v>306</v>
      </c>
      <c r="G237" s="234"/>
      <c r="H237" s="238">
        <v>3.96</v>
      </c>
      <c r="I237" s="239"/>
      <c r="J237" s="234"/>
      <c r="K237" s="234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162</v>
      </c>
      <c r="AU237" s="244" t="s">
        <v>88</v>
      </c>
      <c r="AV237" s="13" t="s">
        <v>88</v>
      </c>
      <c r="AW237" s="13" t="s">
        <v>34</v>
      </c>
      <c r="AX237" s="13" t="s">
        <v>78</v>
      </c>
      <c r="AY237" s="244" t="s">
        <v>153</v>
      </c>
    </row>
    <row r="238" s="13" customFormat="1">
      <c r="A238" s="13"/>
      <c r="B238" s="233"/>
      <c r="C238" s="234"/>
      <c r="D238" s="235" t="s">
        <v>162</v>
      </c>
      <c r="E238" s="236" t="s">
        <v>1</v>
      </c>
      <c r="F238" s="237" t="s">
        <v>307</v>
      </c>
      <c r="G238" s="234"/>
      <c r="H238" s="238">
        <v>14.586</v>
      </c>
      <c r="I238" s="239"/>
      <c r="J238" s="234"/>
      <c r="K238" s="234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162</v>
      </c>
      <c r="AU238" s="244" t="s">
        <v>88</v>
      </c>
      <c r="AV238" s="13" t="s">
        <v>88</v>
      </c>
      <c r="AW238" s="13" t="s">
        <v>34</v>
      </c>
      <c r="AX238" s="13" t="s">
        <v>78</v>
      </c>
      <c r="AY238" s="244" t="s">
        <v>153</v>
      </c>
    </row>
    <row r="239" s="13" customFormat="1">
      <c r="A239" s="13"/>
      <c r="B239" s="233"/>
      <c r="C239" s="234"/>
      <c r="D239" s="235" t="s">
        <v>162</v>
      </c>
      <c r="E239" s="236" t="s">
        <v>1</v>
      </c>
      <c r="F239" s="237" t="s">
        <v>308</v>
      </c>
      <c r="G239" s="234"/>
      <c r="H239" s="238">
        <v>46.799999999999997</v>
      </c>
      <c r="I239" s="239"/>
      <c r="J239" s="234"/>
      <c r="K239" s="234"/>
      <c r="L239" s="240"/>
      <c r="M239" s="241"/>
      <c r="N239" s="242"/>
      <c r="O239" s="242"/>
      <c r="P239" s="242"/>
      <c r="Q239" s="242"/>
      <c r="R239" s="242"/>
      <c r="S239" s="242"/>
      <c r="T239" s="24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4" t="s">
        <v>162</v>
      </c>
      <c r="AU239" s="244" t="s">
        <v>88</v>
      </c>
      <c r="AV239" s="13" t="s">
        <v>88</v>
      </c>
      <c r="AW239" s="13" t="s">
        <v>34</v>
      </c>
      <c r="AX239" s="13" t="s">
        <v>78</v>
      </c>
      <c r="AY239" s="244" t="s">
        <v>153</v>
      </c>
    </row>
    <row r="240" s="13" customFormat="1">
      <c r="A240" s="13"/>
      <c r="B240" s="233"/>
      <c r="C240" s="234"/>
      <c r="D240" s="235" t="s">
        <v>162</v>
      </c>
      <c r="E240" s="236" t="s">
        <v>1</v>
      </c>
      <c r="F240" s="237" t="s">
        <v>309</v>
      </c>
      <c r="G240" s="234"/>
      <c r="H240" s="238">
        <v>17.449999999999999</v>
      </c>
      <c r="I240" s="239"/>
      <c r="J240" s="234"/>
      <c r="K240" s="234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162</v>
      </c>
      <c r="AU240" s="244" t="s">
        <v>88</v>
      </c>
      <c r="AV240" s="13" t="s">
        <v>88</v>
      </c>
      <c r="AW240" s="13" t="s">
        <v>34</v>
      </c>
      <c r="AX240" s="13" t="s">
        <v>78</v>
      </c>
      <c r="AY240" s="244" t="s">
        <v>153</v>
      </c>
    </row>
    <row r="241" s="13" customFormat="1">
      <c r="A241" s="13"/>
      <c r="B241" s="233"/>
      <c r="C241" s="234"/>
      <c r="D241" s="235" t="s">
        <v>162</v>
      </c>
      <c r="E241" s="236" t="s">
        <v>1</v>
      </c>
      <c r="F241" s="237" t="s">
        <v>310</v>
      </c>
      <c r="G241" s="234"/>
      <c r="H241" s="238">
        <v>44.200000000000003</v>
      </c>
      <c r="I241" s="239"/>
      <c r="J241" s="234"/>
      <c r="K241" s="234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162</v>
      </c>
      <c r="AU241" s="244" t="s">
        <v>88</v>
      </c>
      <c r="AV241" s="13" t="s">
        <v>88</v>
      </c>
      <c r="AW241" s="13" t="s">
        <v>34</v>
      </c>
      <c r="AX241" s="13" t="s">
        <v>78</v>
      </c>
      <c r="AY241" s="244" t="s">
        <v>153</v>
      </c>
    </row>
    <row r="242" s="13" customFormat="1">
      <c r="A242" s="13"/>
      <c r="B242" s="233"/>
      <c r="C242" s="234"/>
      <c r="D242" s="235" t="s">
        <v>162</v>
      </c>
      <c r="E242" s="236" t="s">
        <v>1</v>
      </c>
      <c r="F242" s="237" t="s">
        <v>311</v>
      </c>
      <c r="G242" s="234"/>
      <c r="H242" s="238">
        <v>4.25</v>
      </c>
      <c r="I242" s="239"/>
      <c r="J242" s="234"/>
      <c r="K242" s="234"/>
      <c r="L242" s="240"/>
      <c r="M242" s="241"/>
      <c r="N242" s="242"/>
      <c r="O242" s="242"/>
      <c r="P242" s="242"/>
      <c r="Q242" s="242"/>
      <c r="R242" s="242"/>
      <c r="S242" s="242"/>
      <c r="T242" s="24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4" t="s">
        <v>162</v>
      </c>
      <c r="AU242" s="244" t="s">
        <v>88</v>
      </c>
      <c r="AV242" s="13" t="s">
        <v>88</v>
      </c>
      <c r="AW242" s="13" t="s">
        <v>34</v>
      </c>
      <c r="AX242" s="13" t="s">
        <v>78</v>
      </c>
      <c r="AY242" s="244" t="s">
        <v>153</v>
      </c>
    </row>
    <row r="243" s="13" customFormat="1">
      <c r="A243" s="13"/>
      <c r="B243" s="233"/>
      <c r="C243" s="234"/>
      <c r="D243" s="235" t="s">
        <v>162</v>
      </c>
      <c r="E243" s="236" t="s">
        <v>1</v>
      </c>
      <c r="F243" s="237" t="s">
        <v>312</v>
      </c>
      <c r="G243" s="234"/>
      <c r="H243" s="238">
        <v>1.8</v>
      </c>
      <c r="I243" s="239"/>
      <c r="J243" s="234"/>
      <c r="K243" s="234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162</v>
      </c>
      <c r="AU243" s="244" t="s">
        <v>88</v>
      </c>
      <c r="AV243" s="13" t="s">
        <v>88</v>
      </c>
      <c r="AW243" s="13" t="s">
        <v>34</v>
      </c>
      <c r="AX243" s="13" t="s">
        <v>78</v>
      </c>
      <c r="AY243" s="244" t="s">
        <v>153</v>
      </c>
    </row>
    <row r="244" s="16" customFormat="1">
      <c r="A244" s="16"/>
      <c r="B244" s="266"/>
      <c r="C244" s="267"/>
      <c r="D244" s="235" t="s">
        <v>162</v>
      </c>
      <c r="E244" s="268" t="s">
        <v>115</v>
      </c>
      <c r="F244" s="269" t="s">
        <v>215</v>
      </c>
      <c r="G244" s="267"/>
      <c r="H244" s="270">
        <v>321.37799999999999</v>
      </c>
      <c r="I244" s="271"/>
      <c r="J244" s="267"/>
      <c r="K244" s="267"/>
      <c r="L244" s="272"/>
      <c r="M244" s="273"/>
      <c r="N244" s="274"/>
      <c r="O244" s="274"/>
      <c r="P244" s="274"/>
      <c r="Q244" s="274"/>
      <c r="R244" s="274"/>
      <c r="S244" s="274"/>
      <c r="T244" s="275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T244" s="276" t="s">
        <v>162</v>
      </c>
      <c r="AU244" s="276" t="s">
        <v>88</v>
      </c>
      <c r="AV244" s="16" t="s">
        <v>160</v>
      </c>
      <c r="AW244" s="16" t="s">
        <v>34</v>
      </c>
      <c r="AX244" s="16" t="s">
        <v>86</v>
      </c>
      <c r="AY244" s="276" t="s">
        <v>153</v>
      </c>
    </row>
    <row r="245" s="2" customFormat="1" ht="16.5" customHeight="1">
      <c r="A245" s="39"/>
      <c r="B245" s="40"/>
      <c r="C245" s="277" t="s">
        <v>313</v>
      </c>
      <c r="D245" s="277" t="s">
        <v>276</v>
      </c>
      <c r="E245" s="278" t="s">
        <v>314</v>
      </c>
      <c r="F245" s="279" t="s">
        <v>315</v>
      </c>
      <c r="G245" s="280" t="s">
        <v>262</v>
      </c>
      <c r="H245" s="281">
        <v>642.75599999999997</v>
      </c>
      <c r="I245" s="282"/>
      <c r="J245" s="283">
        <f>ROUND(I245*H245,2)</f>
        <v>0</v>
      </c>
      <c r="K245" s="279" t="s">
        <v>1</v>
      </c>
      <c r="L245" s="284"/>
      <c r="M245" s="285" t="s">
        <v>1</v>
      </c>
      <c r="N245" s="286" t="s">
        <v>43</v>
      </c>
      <c r="O245" s="92"/>
      <c r="P245" s="229">
        <f>O245*H245</f>
        <v>0</v>
      </c>
      <c r="Q245" s="229">
        <v>0</v>
      </c>
      <c r="R245" s="229">
        <f>Q245*H245</f>
        <v>0</v>
      </c>
      <c r="S245" s="229">
        <v>0</v>
      </c>
      <c r="T245" s="23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1" t="s">
        <v>222</v>
      </c>
      <c r="AT245" s="231" t="s">
        <v>276</v>
      </c>
      <c r="AU245" s="231" t="s">
        <v>88</v>
      </c>
      <c r="AY245" s="18" t="s">
        <v>153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86</v>
      </c>
      <c r="BK245" s="232">
        <f>ROUND(I245*H245,2)</f>
        <v>0</v>
      </c>
      <c r="BL245" s="18" t="s">
        <v>160</v>
      </c>
      <c r="BM245" s="231" t="s">
        <v>316</v>
      </c>
    </row>
    <row r="246" s="13" customFormat="1">
      <c r="A246" s="13"/>
      <c r="B246" s="233"/>
      <c r="C246" s="234"/>
      <c r="D246" s="235" t="s">
        <v>162</v>
      </c>
      <c r="E246" s="234"/>
      <c r="F246" s="237" t="s">
        <v>317</v>
      </c>
      <c r="G246" s="234"/>
      <c r="H246" s="238">
        <v>642.75599999999997</v>
      </c>
      <c r="I246" s="239"/>
      <c r="J246" s="234"/>
      <c r="K246" s="234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162</v>
      </c>
      <c r="AU246" s="244" t="s">
        <v>88</v>
      </c>
      <c r="AV246" s="13" t="s">
        <v>88</v>
      </c>
      <c r="AW246" s="13" t="s">
        <v>4</v>
      </c>
      <c r="AX246" s="13" t="s">
        <v>86</v>
      </c>
      <c r="AY246" s="244" t="s">
        <v>153</v>
      </c>
    </row>
    <row r="247" s="2" customFormat="1" ht="21.75" customHeight="1">
      <c r="A247" s="39"/>
      <c r="B247" s="40"/>
      <c r="C247" s="220" t="s">
        <v>318</v>
      </c>
      <c r="D247" s="220" t="s">
        <v>155</v>
      </c>
      <c r="E247" s="221" t="s">
        <v>319</v>
      </c>
      <c r="F247" s="222" t="s">
        <v>320</v>
      </c>
      <c r="G247" s="223" t="s">
        <v>158</v>
      </c>
      <c r="H247" s="224">
        <v>1049.3440000000001</v>
      </c>
      <c r="I247" s="225"/>
      <c r="J247" s="226">
        <f>ROUND(I247*H247,2)</f>
        <v>0</v>
      </c>
      <c r="K247" s="222" t="s">
        <v>1</v>
      </c>
      <c r="L247" s="45"/>
      <c r="M247" s="227" t="s">
        <v>1</v>
      </c>
      <c r="N247" s="228" t="s">
        <v>43</v>
      </c>
      <c r="O247" s="92"/>
      <c r="P247" s="229">
        <f>O247*H247</f>
        <v>0</v>
      </c>
      <c r="Q247" s="229">
        <v>0</v>
      </c>
      <c r="R247" s="229">
        <f>Q247*H247</f>
        <v>0</v>
      </c>
      <c r="S247" s="229">
        <v>0</v>
      </c>
      <c r="T247" s="230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1" t="s">
        <v>160</v>
      </c>
      <c r="AT247" s="231" t="s">
        <v>155</v>
      </c>
      <c r="AU247" s="231" t="s">
        <v>88</v>
      </c>
      <c r="AY247" s="18" t="s">
        <v>153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86</v>
      </c>
      <c r="BK247" s="232">
        <f>ROUND(I247*H247,2)</f>
        <v>0</v>
      </c>
      <c r="BL247" s="18" t="s">
        <v>160</v>
      </c>
      <c r="BM247" s="231" t="s">
        <v>321</v>
      </c>
    </row>
    <row r="248" s="15" customFormat="1">
      <c r="A248" s="15"/>
      <c r="B248" s="256"/>
      <c r="C248" s="257"/>
      <c r="D248" s="235" t="s">
        <v>162</v>
      </c>
      <c r="E248" s="258" t="s">
        <v>1</v>
      </c>
      <c r="F248" s="259" t="s">
        <v>322</v>
      </c>
      <c r="G248" s="257"/>
      <c r="H248" s="258" t="s">
        <v>1</v>
      </c>
      <c r="I248" s="260"/>
      <c r="J248" s="257"/>
      <c r="K248" s="257"/>
      <c r="L248" s="261"/>
      <c r="M248" s="262"/>
      <c r="N248" s="263"/>
      <c r="O248" s="263"/>
      <c r="P248" s="263"/>
      <c r="Q248" s="263"/>
      <c r="R248" s="263"/>
      <c r="S248" s="263"/>
      <c r="T248" s="26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5" t="s">
        <v>162</v>
      </c>
      <c r="AU248" s="265" t="s">
        <v>88</v>
      </c>
      <c r="AV248" s="15" t="s">
        <v>86</v>
      </c>
      <c r="AW248" s="15" t="s">
        <v>34</v>
      </c>
      <c r="AX248" s="15" t="s">
        <v>78</v>
      </c>
      <c r="AY248" s="265" t="s">
        <v>153</v>
      </c>
    </row>
    <row r="249" s="13" customFormat="1">
      <c r="A249" s="13"/>
      <c r="B249" s="233"/>
      <c r="C249" s="234"/>
      <c r="D249" s="235" t="s">
        <v>162</v>
      </c>
      <c r="E249" s="236" t="s">
        <v>1</v>
      </c>
      <c r="F249" s="237" t="s">
        <v>115</v>
      </c>
      <c r="G249" s="234"/>
      <c r="H249" s="238">
        <v>321.37799999999999</v>
      </c>
      <c r="I249" s="239"/>
      <c r="J249" s="234"/>
      <c r="K249" s="234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162</v>
      </c>
      <c r="AU249" s="244" t="s">
        <v>88</v>
      </c>
      <c r="AV249" s="13" t="s">
        <v>88</v>
      </c>
      <c r="AW249" s="13" t="s">
        <v>34</v>
      </c>
      <c r="AX249" s="13" t="s">
        <v>78</v>
      </c>
      <c r="AY249" s="244" t="s">
        <v>153</v>
      </c>
    </row>
    <row r="250" s="13" customFormat="1">
      <c r="A250" s="13"/>
      <c r="B250" s="233"/>
      <c r="C250" s="234"/>
      <c r="D250" s="235" t="s">
        <v>162</v>
      </c>
      <c r="E250" s="236" t="s">
        <v>1</v>
      </c>
      <c r="F250" s="237" t="s">
        <v>117</v>
      </c>
      <c r="G250" s="234"/>
      <c r="H250" s="238">
        <v>53.042000000000002</v>
      </c>
      <c r="I250" s="239"/>
      <c r="J250" s="234"/>
      <c r="K250" s="234"/>
      <c r="L250" s="240"/>
      <c r="M250" s="241"/>
      <c r="N250" s="242"/>
      <c r="O250" s="242"/>
      <c r="P250" s="242"/>
      <c r="Q250" s="242"/>
      <c r="R250" s="242"/>
      <c r="S250" s="242"/>
      <c r="T250" s="24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4" t="s">
        <v>162</v>
      </c>
      <c r="AU250" s="244" t="s">
        <v>88</v>
      </c>
      <c r="AV250" s="13" t="s">
        <v>88</v>
      </c>
      <c r="AW250" s="13" t="s">
        <v>34</v>
      </c>
      <c r="AX250" s="13" t="s">
        <v>78</v>
      </c>
      <c r="AY250" s="244" t="s">
        <v>153</v>
      </c>
    </row>
    <row r="251" s="13" customFormat="1">
      <c r="A251" s="13"/>
      <c r="B251" s="233"/>
      <c r="C251" s="234"/>
      <c r="D251" s="235" t="s">
        <v>162</v>
      </c>
      <c r="E251" s="236" t="s">
        <v>1</v>
      </c>
      <c r="F251" s="237" t="s">
        <v>119</v>
      </c>
      <c r="G251" s="234"/>
      <c r="H251" s="238">
        <v>674.92399999999998</v>
      </c>
      <c r="I251" s="239"/>
      <c r="J251" s="234"/>
      <c r="K251" s="234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162</v>
      </c>
      <c r="AU251" s="244" t="s">
        <v>88</v>
      </c>
      <c r="AV251" s="13" t="s">
        <v>88</v>
      </c>
      <c r="AW251" s="13" t="s">
        <v>34</v>
      </c>
      <c r="AX251" s="13" t="s">
        <v>78</v>
      </c>
      <c r="AY251" s="244" t="s">
        <v>153</v>
      </c>
    </row>
    <row r="252" s="16" customFormat="1">
      <c r="A252" s="16"/>
      <c r="B252" s="266"/>
      <c r="C252" s="267"/>
      <c r="D252" s="235" t="s">
        <v>162</v>
      </c>
      <c r="E252" s="268" t="s">
        <v>1</v>
      </c>
      <c r="F252" s="269" t="s">
        <v>215</v>
      </c>
      <c r="G252" s="267"/>
      <c r="H252" s="270">
        <v>1049.3440000000001</v>
      </c>
      <c r="I252" s="271"/>
      <c r="J252" s="267"/>
      <c r="K252" s="267"/>
      <c r="L252" s="272"/>
      <c r="M252" s="273"/>
      <c r="N252" s="274"/>
      <c r="O252" s="274"/>
      <c r="P252" s="274"/>
      <c r="Q252" s="274"/>
      <c r="R252" s="274"/>
      <c r="S252" s="274"/>
      <c r="T252" s="275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T252" s="276" t="s">
        <v>162</v>
      </c>
      <c r="AU252" s="276" t="s">
        <v>88</v>
      </c>
      <c r="AV252" s="16" t="s">
        <v>160</v>
      </c>
      <c r="AW252" s="16" t="s">
        <v>34</v>
      </c>
      <c r="AX252" s="16" t="s">
        <v>86</v>
      </c>
      <c r="AY252" s="276" t="s">
        <v>153</v>
      </c>
    </row>
    <row r="253" s="12" customFormat="1" ht="22.8" customHeight="1">
      <c r="A253" s="12"/>
      <c r="B253" s="204"/>
      <c r="C253" s="205"/>
      <c r="D253" s="206" t="s">
        <v>77</v>
      </c>
      <c r="E253" s="218" t="s">
        <v>88</v>
      </c>
      <c r="F253" s="218" t="s">
        <v>323</v>
      </c>
      <c r="G253" s="205"/>
      <c r="H253" s="205"/>
      <c r="I253" s="208"/>
      <c r="J253" s="219">
        <f>BK253</f>
        <v>0</v>
      </c>
      <c r="K253" s="205"/>
      <c r="L253" s="210"/>
      <c r="M253" s="211"/>
      <c r="N253" s="212"/>
      <c r="O253" s="212"/>
      <c r="P253" s="213">
        <f>SUM(P254:P269)</f>
        <v>0</v>
      </c>
      <c r="Q253" s="212"/>
      <c r="R253" s="213">
        <f>SUM(R254:R269)</f>
        <v>27.1012168</v>
      </c>
      <c r="S253" s="212"/>
      <c r="T253" s="214">
        <f>SUM(T254:T269)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5" t="s">
        <v>86</v>
      </c>
      <c r="AT253" s="216" t="s">
        <v>77</v>
      </c>
      <c r="AU253" s="216" t="s">
        <v>86</v>
      </c>
      <c r="AY253" s="215" t="s">
        <v>153</v>
      </c>
      <c r="BK253" s="217">
        <f>SUM(BK254:BK269)</f>
        <v>0</v>
      </c>
    </row>
    <row r="254" s="2" customFormat="1" ht="24.15" customHeight="1">
      <c r="A254" s="39"/>
      <c r="B254" s="40"/>
      <c r="C254" s="220" t="s">
        <v>324</v>
      </c>
      <c r="D254" s="220" t="s">
        <v>155</v>
      </c>
      <c r="E254" s="221" t="s">
        <v>325</v>
      </c>
      <c r="F254" s="222" t="s">
        <v>326</v>
      </c>
      <c r="G254" s="223" t="s">
        <v>219</v>
      </c>
      <c r="H254" s="224">
        <v>132.19999999999999</v>
      </c>
      <c r="I254" s="225"/>
      <c r="J254" s="226">
        <f>ROUND(I254*H254,2)</f>
        <v>0</v>
      </c>
      <c r="K254" s="222" t="s">
        <v>1</v>
      </c>
      <c r="L254" s="45"/>
      <c r="M254" s="227" t="s">
        <v>1</v>
      </c>
      <c r="N254" s="228" t="s">
        <v>43</v>
      </c>
      <c r="O254" s="92"/>
      <c r="P254" s="229">
        <f>O254*H254</f>
        <v>0</v>
      </c>
      <c r="Q254" s="229">
        <v>0.20469000000000001</v>
      </c>
      <c r="R254" s="229">
        <f>Q254*H254</f>
        <v>27.060017999999999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160</v>
      </c>
      <c r="AT254" s="231" t="s">
        <v>155</v>
      </c>
      <c r="AU254" s="231" t="s">
        <v>88</v>
      </c>
      <c r="AY254" s="18" t="s">
        <v>153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86</v>
      </c>
      <c r="BK254" s="232">
        <f>ROUND(I254*H254,2)</f>
        <v>0</v>
      </c>
      <c r="BL254" s="18" t="s">
        <v>160</v>
      </c>
      <c r="BM254" s="231" t="s">
        <v>327</v>
      </c>
    </row>
    <row r="255" s="15" customFormat="1">
      <c r="A255" s="15"/>
      <c r="B255" s="256"/>
      <c r="C255" s="257"/>
      <c r="D255" s="235" t="s">
        <v>162</v>
      </c>
      <c r="E255" s="258" t="s">
        <v>1</v>
      </c>
      <c r="F255" s="259" t="s">
        <v>328</v>
      </c>
      <c r="G255" s="257"/>
      <c r="H255" s="258" t="s">
        <v>1</v>
      </c>
      <c r="I255" s="260"/>
      <c r="J255" s="257"/>
      <c r="K255" s="257"/>
      <c r="L255" s="261"/>
      <c r="M255" s="262"/>
      <c r="N255" s="263"/>
      <c r="O255" s="263"/>
      <c r="P255" s="263"/>
      <c r="Q255" s="263"/>
      <c r="R255" s="263"/>
      <c r="S255" s="263"/>
      <c r="T255" s="264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5" t="s">
        <v>162</v>
      </c>
      <c r="AU255" s="265" t="s">
        <v>88</v>
      </c>
      <c r="AV255" s="15" t="s">
        <v>86</v>
      </c>
      <c r="AW255" s="15" t="s">
        <v>34</v>
      </c>
      <c r="AX255" s="15" t="s">
        <v>78</v>
      </c>
      <c r="AY255" s="265" t="s">
        <v>153</v>
      </c>
    </row>
    <row r="256" s="13" customFormat="1">
      <c r="A256" s="13"/>
      <c r="B256" s="233"/>
      <c r="C256" s="234"/>
      <c r="D256" s="235" t="s">
        <v>162</v>
      </c>
      <c r="E256" s="236" t="s">
        <v>1</v>
      </c>
      <c r="F256" s="237" t="s">
        <v>329</v>
      </c>
      <c r="G256" s="234"/>
      <c r="H256" s="238">
        <v>23.800000000000001</v>
      </c>
      <c r="I256" s="239"/>
      <c r="J256" s="234"/>
      <c r="K256" s="234"/>
      <c r="L256" s="240"/>
      <c r="M256" s="241"/>
      <c r="N256" s="242"/>
      <c r="O256" s="242"/>
      <c r="P256" s="242"/>
      <c r="Q256" s="242"/>
      <c r="R256" s="242"/>
      <c r="S256" s="242"/>
      <c r="T256" s="24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4" t="s">
        <v>162</v>
      </c>
      <c r="AU256" s="244" t="s">
        <v>88</v>
      </c>
      <c r="AV256" s="13" t="s">
        <v>88</v>
      </c>
      <c r="AW256" s="13" t="s">
        <v>34</v>
      </c>
      <c r="AX256" s="13" t="s">
        <v>78</v>
      </c>
      <c r="AY256" s="244" t="s">
        <v>153</v>
      </c>
    </row>
    <row r="257" s="13" customFormat="1">
      <c r="A257" s="13"/>
      <c r="B257" s="233"/>
      <c r="C257" s="234"/>
      <c r="D257" s="235" t="s">
        <v>162</v>
      </c>
      <c r="E257" s="236" t="s">
        <v>1</v>
      </c>
      <c r="F257" s="237" t="s">
        <v>330</v>
      </c>
      <c r="G257" s="234"/>
      <c r="H257" s="238">
        <v>73.900000000000006</v>
      </c>
      <c r="I257" s="239"/>
      <c r="J257" s="234"/>
      <c r="K257" s="234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162</v>
      </c>
      <c r="AU257" s="244" t="s">
        <v>88</v>
      </c>
      <c r="AV257" s="13" t="s">
        <v>88</v>
      </c>
      <c r="AW257" s="13" t="s">
        <v>34</v>
      </c>
      <c r="AX257" s="13" t="s">
        <v>78</v>
      </c>
      <c r="AY257" s="244" t="s">
        <v>153</v>
      </c>
    </row>
    <row r="258" s="13" customFormat="1">
      <c r="A258" s="13"/>
      <c r="B258" s="233"/>
      <c r="C258" s="234"/>
      <c r="D258" s="235" t="s">
        <v>162</v>
      </c>
      <c r="E258" s="236" t="s">
        <v>1</v>
      </c>
      <c r="F258" s="237" t="s">
        <v>331</v>
      </c>
      <c r="G258" s="234"/>
      <c r="H258" s="238">
        <v>6.2000000000000002</v>
      </c>
      <c r="I258" s="239"/>
      <c r="J258" s="234"/>
      <c r="K258" s="234"/>
      <c r="L258" s="240"/>
      <c r="M258" s="241"/>
      <c r="N258" s="242"/>
      <c r="O258" s="242"/>
      <c r="P258" s="242"/>
      <c r="Q258" s="242"/>
      <c r="R258" s="242"/>
      <c r="S258" s="242"/>
      <c r="T258" s="24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4" t="s">
        <v>162</v>
      </c>
      <c r="AU258" s="244" t="s">
        <v>88</v>
      </c>
      <c r="AV258" s="13" t="s">
        <v>88</v>
      </c>
      <c r="AW258" s="13" t="s">
        <v>34</v>
      </c>
      <c r="AX258" s="13" t="s">
        <v>78</v>
      </c>
      <c r="AY258" s="244" t="s">
        <v>153</v>
      </c>
    </row>
    <row r="259" s="13" customFormat="1">
      <c r="A259" s="13"/>
      <c r="B259" s="233"/>
      <c r="C259" s="234"/>
      <c r="D259" s="235" t="s">
        <v>162</v>
      </c>
      <c r="E259" s="236" t="s">
        <v>1</v>
      </c>
      <c r="F259" s="237" t="s">
        <v>332</v>
      </c>
      <c r="G259" s="234"/>
      <c r="H259" s="238">
        <v>6.2000000000000002</v>
      </c>
      <c r="I259" s="239"/>
      <c r="J259" s="234"/>
      <c r="K259" s="234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162</v>
      </c>
      <c r="AU259" s="244" t="s">
        <v>88</v>
      </c>
      <c r="AV259" s="13" t="s">
        <v>88</v>
      </c>
      <c r="AW259" s="13" t="s">
        <v>34</v>
      </c>
      <c r="AX259" s="13" t="s">
        <v>78</v>
      </c>
      <c r="AY259" s="244" t="s">
        <v>153</v>
      </c>
    </row>
    <row r="260" s="13" customFormat="1">
      <c r="A260" s="13"/>
      <c r="B260" s="233"/>
      <c r="C260" s="234"/>
      <c r="D260" s="235" t="s">
        <v>162</v>
      </c>
      <c r="E260" s="236" t="s">
        <v>1</v>
      </c>
      <c r="F260" s="237" t="s">
        <v>333</v>
      </c>
      <c r="G260" s="234"/>
      <c r="H260" s="238">
        <v>22.100000000000001</v>
      </c>
      <c r="I260" s="239"/>
      <c r="J260" s="234"/>
      <c r="K260" s="234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162</v>
      </c>
      <c r="AU260" s="244" t="s">
        <v>88</v>
      </c>
      <c r="AV260" s="13" t="s">
        <v>88</v>
      </c>
      <c r="AW260" s="13" t="s">
        <v>34</v>
      </c>
      <c r="AX260" s="13" t="s">
        <v>78</v>
      </c>
      <c r="AY260" s="244" t="s">
        <v>153</v>
      </c>
    </row>
    <row r="261" s="16" customFormat="1">
      <c r="A261" s="16"/>
      <c r="B261" s="266"/>
      <c r="C261" s="267"/>
      <c r="D261" s="235" t="s">
        <v>162</v>
      </c>
      <c r="E261" s="268" t="s">
        <v>1</v>
      </c>
      <c r="F261" s="269" t="s">
        <v>215</v>
      </c>
      <c r="G261" s="267"/>
      <c r="H261" s="270">
        <v>132.19999999999999</v>
      </c>
      <c r="I261" s="271"/>
      <c r="J261" s="267"/>
      <c r="K261" s="267"/>
      <c r="L261" s="272"/>
      <c r="M261" s="273"/>
      <c r="N261" s="274"/>
      <c r="O261" s="274"/>
      <c r="P261" s="274"/>
      <c r="Q261" s="274"/>
      <c r="R261" s="274"/>
      <c r="S261" s="274"/>
      <c r="T261" s="275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T261" s="276" t="s">
        <v>162</v>
      </c>
      <c r="AU261" s="276" t="s">
        <v>88</v>
      </c>
      <c r="AV261" s="16" t="s">
        <v>160</v>
      </c>
      <c r="AW261" s="16" t="s">
        <v>34</v>
      </c>
      <c r="AX261" s="16" t="s">
        <v>86</v>
      </c>
      <c r="AY261" s="276" t="s">
        <v>153</v>
      </c>
    </row>
    <row r="262" s="2" customFormat="1" ht="16.5" customHeight="1">
      <c r="A262" s="39"/>
      <c r="B262" s="40"/>
      <c r="C262" s="220" t="s">
        <v>334</v>
      </c>
      <c r="D262" s="220" t="s">
        <v>155</v>
      </c>
      <c r="E262" s="221" t="s">
        <v>335</v>
      </c>
      <c r="F262" s="222" t="s">
        <v>336</v>
      </c>
      <c r="G262" s="223" t="s">
        <v>230</v>
      </c>
      <c r="H262" s="224">
        <v>71.799999999999997</v>
      </c>
      <c r="I262" s="225"/>
      <c r="J262" s="226">
        <f>ROUND(I262*H262,2)</f>
        <v>0</v>
      </c>
      <c r="K262" s="222" t="s">
        <v>159</v>
      </c>
      <c r="L262" s="45"/>
      <c r="M262" s="227" t="s">
        <v>1</v>
      </c>
      <c r="N262" s="228" t="s">
        <v>43</v>
      </c>
      <c r="O262" s="92"/>
      <c r="P262" s="229">
        <f>O262*H262</f>
        <v>0</v>
      </c>
      <c r="Q262" s="229">
        <v>0.00010000000000000001</v>
      </c>
      <c r="R262" s="229">
        <f>Q262*H262</f>
        <v>0.0071799999999999998</v>
      </c>
      <c r="S262" s="229">
        <v>0</v>
      </c>
      <c r="T262" s="23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1" t="s">
        <v>160</v>
      </c>
      <c r="AT262" s="231" t="s">
        <v>155</v>
      </c>
      <c r="AU262" s="231" t="s">
        <v>88</v>
      </c>
      <c r="AY262" s="18" t="s">
        <v>153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86</v>
      </c>
      <c r="BK262" s="232">
        <f>ROUND(I262*H262,2)</f>
        <v>0</v>
      </c>
      <c r="BL262" s="18" t="s">
        <v>160</v>
      </c>
      <c r="BM262" s="231" t="s">
        <v>337</v>
      </c>
    </row>
    <row r="263" s="13" customFormat="1">
      <c r="A263" s="13"/>
      <c r="B263" s="233"/>
      <c r="C263" s="234"/>
      <c r="D263" s="235" t="s">
        <v>162</v>
      </c>
      <c r="E263" s="236" t="s">
        <v>1</v>
      </c>
      <c r="F263" s="237" t="s">
        <v>338</v>
      </c>
      <c r="G263" s="234"/>
      <c r="H263" s="238">
        <v>8.8000000000000007</v>
      </c>
      <c r="I263" s="239"/>
      <c r="J263" s="234"/>
      <c r="K263" s="234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162</v>
      </c>
      <c r="AU263" s="244" t="s">
        <v>88</v>
      </c>
      <c r="AV263" s="13" t="s">
        <v>88</v>
      </c>
      <c r="AW263" s="13" t="s">
        <v>34</v>
      </c>
      <c r="AX263" s="13" t="s">
        <v>78</v>
      </c>
      <c r="AY263" s="244" t="s">
        <v>153</v>
      </c>
    </row>
    <row r="264" s="13" customFormat="1">
      <c r="A264" s="13"/>
      <c r="B264" s="233"/>
      <c r="C264" s="234"/>
      <c r="D264" s="235" t="s">
        <v>162</v>
      </c>
      <c r="E264" s="236" t="s">
        <v>1</v>
      </c>
      <c r="F264" s="237" t="s">
        <v>339</v>
      </c>
      <c r="G264" s="234"/>
      <c r="H264" s="238">
        <v>26</v>
      </c>
      <c r="I264" s="239"/>
      <c r="J264" s="234"/>
      <c r="K264" s="234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162</v>
      </c>
      <c r="AU264" s="244" t="s">
        <v>88</v>
      </c>
      <c r="AV264" s="13" t="s">
        <v>88</v>
      </c>
      <c r="AW264" s="13" t="s">
        <v>34</v>
      </c>
      <c r="AX264" s="13" t="s">
        <v>78</v>
      </c>
      <c r="AY264" s="244" t="s">
        <v>153</v>
      </c>
    </row>
    <row r="265" s="13" customFormat="1">
      <c r="A265" s="13"/>
      <c r="B265" s="233"/>
      <c r="C265" s="234"/>
      <c r="D265" s="235" t="s">
        <v>162</v>
      </c>
      <c r="E265" s="236" t="s">
        <v>1</v>
      </c>
      <c r="F265" s="237" t="s">
        <v>340</v>
      </c>
      <c r="G265" s="234"/>
      <c r="H265" s="238">
        <v>6</v>
      </c>
      <c r="I265" s="239"/>
      <c r="J265" s="234"/>
      <c r="K265" s="234"/>
      <c r="L265" s="240"/>
      <c r="M265" s="241"/>
      <c r="N265" s="242"/>
      <c r="O265" s="242"/>
      <c r="P265" s="242"/>
      <c r="Q265" s="242"/>
      <c r="R265" s="242"/>
      <c r="S265" s="242"/>
      <c r="T265" s="24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4" t="s">
        <v>162</v>
      </c>
      <c r="AU265" s="244" t="s">
        <v>88</v>
      </c>
      <c r="AV265" s="13" t="s">
        <v>88</v>
      </c>
      <c r="AW265" s="13" t="s">
        <v>34</v>
      </c>
      <c r="AX265" s="13" t="s">
        <v>78</v>
      </c>
      <c r="AY265" s="244" t="s">
        <v>153</v>
      </c>
    </row>
    <row r="266" s="13" customFormat="1">
      <c r="A266" s="13"/>
      <c r="B266" s="233"/>
      <c r="C266" s="234"/>
      <c r="D266" s="235" t="s">
        <v>162</v>
      </c>
      <c r="E266" s="236" t="s">
        <v>1</v>
      </c>
      <c r="F266" s="237" t="s">
        <v>341</v>
      </c>
      <c r="G266" s="234"/>
      <c r="H266" s="238">
        <v>31</v>
      </c>
      <c r="I266" s="239"/>
      <c r="J266" s="234"/>
      <c r="K266" s="234"/>
      <c r="L266" s="240"/>
      <c r="M266" s="241"/>
      <c r="N266" s="242"/>
      <c r="O266" s="242"/>
      <c r="P266" s="242"/>
      <c r="Q266" s="242"/>
      <c r="R266" s="242"/>
      <c r="S266" s="242"/>
      <c r="T266" s="24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4" t="s">
        <v>162</v>
      </c>
      <c r="AU266" s="244" t="s">
        <v>88</v>
      </c>
      <c r="AV266" s="13" t="s">
        <v>88</v>
      </c>
      <c r="AW266" s="13" t="s">
        <v>34</v>
      </c>
      <c r="AX266" s="13" t="s">
        <v>78</v>
      </c>
      <c r="AY266" s="244" t="s">
        <v>153</v>
      </c>
    </row>
    <row r="267" s="16" customFormat="1">
      <c r="A267" s="16"/>
      <c r="B267" s="266"/>
      <c r="C267" s="267"/>
      <c r="D267" s="235" t="s">
        <v>162</v>
      </c>
      <c r="E267" s="268" t="s">
        <v>1</v>
      </c>
      <c r="F267" s="269" t="s">
        <v>215</v>
      </c>
      <c r="G267" s="267"/>
      <c r="H267" s="270">
        <v>71.799999999999997</v>
      </c>
      <c r="I267" s="271"/>
      <c r="J267" s="267"/>
      <c r="K267" s="267"/>
      <c r="L267" s="272"/>
      <c r="M267" s="273"/>
      <c r="N267" s="274"/>
      <c r="O267" s="274"/>
      <c r="P267" s="274"/>
      <c r="Q267" s="274"/>
      <c r="R267" s="274"/>
      <c r="S267" s="274"/>
      <c r="T267" s="275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T267" s="276" t="s">
        <v>162</v>
      </c>
      <c r="AU267" s="276" t="s">
        <v>88</v>
      </c>
      <c r="AV267" s="16" t="s">
        <v>160</v>
      </c>
      <c r="AW267" s="16" t="s">
        <v>34</v>
      </c>
      <c r="AX267" s="16" t="s">
        <v>86</v>
      </c>
      <c r="AY267" s="276" t="s">
        <v>153</v>
      </c>
    </row>
    <row r="268" s="2" customFormat="1" ht="16.5" customHeight="1">
      <c r="A268" s="39"/>
      <c r="B268" s="40"/>
      <c r="C268" s="277" t="s">
        <v>7</v>
      </c>
      <c r="D268" s="277" t="s">
        <v>276</v>
      </c>
      <c r="E268" s="278" t="s">
        <v>342</v>
      </c>
      <c r="F268" s="279" t="s">
        <v>343</v>
      </c>
      <c r="G268" s="280" t="s">
        <v>230</v>
      </c>
      <c r="H268" s="281">
        <v>85.046999999999997</v>
      </c>
      <c r="I268" s="282"/>
      <c r="J268" s="283">
        <f>ROUND(I268*H268,2)</f>
        <v>0</v>
      </c>
      <c r="K268" s="279" t="s">
        <v>159</v>
      </c>
      <c r="L268" s="284"/>
      <c r="M268" s="285" t="s">
        <v>1</v>
      </c>
      <c r="N268" s="286" t="s">
        <v>43</v>
      </c>
      <c r="O268" s="92"/>
      <c r="P268" s="229">
        <f>O268*H268</f>
        <v>0</v>
      </c>
      <c r="Q268" s="229">
        <v>0.00040000000000000002</v>
      </c>
      <c r="R268" s="229">
        <f>Q268*H268</f>
        <v>0.034018800000000002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222</v>
      </c>
      <c r="AT268" s="231" t="s">
        <v>276</v>
      </c>
      <c r="AU268" s="231" t="s">
        <v>88</v>
      </c>
      <c r="AY268" s="18" t="s">
        <v>153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86</v>
      </c>
      <c r="BK268" s="232">
        <f>ROUND(I268*H268,2)</f>
        <v>0</v>
      </c>
      <c r="BL268" s="18" t="s">
        <v>160</v>
      </c>
      <c r="BM268" s="231" t="s">
        <v>344</v>
      </c>
    </row>
    <row r="269" s="13" customFormat="1">
      <c r="A269" s="13"/>
      <c r="B269" s="233"/>
      <c r="C269" s="234"/>
      <c r="D269" s="235" t="s">
        <v>162</v>
      </c>
      <c r="E269" s="234"/>
      <c r="F269" s="237" t="s">
        <v>345</v>
      </c>
      <c r="G269" s="234"/>
      <c r="H269" s="238">
        <v>85.046999999999997</v>
      </c>
      <c r="I269" s="239"/>
      <c r="J269" s="234"/>
      <c r="K269" s="234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162</v>
      </c>
      <c r="AU269" s="244" t="s">
        <v>88</v>
      </c>
      <c r="AV269" s="13" t="s">
        <v>88</v>
      </c>
      <c r="AW269" s="13" t="s">
        <v>4</v>
      </c>
      <c r="AX269" s="13" t="s">
        <v>86</v>
      </c>
      <c r="AY269" s="244" t="s">
        <v>153</v>
      </c>
    </row>
    <row r="270" s="12" customFormat="1" ht="22.8" customHeight="1">
      <c r="A270" s="12"/>
      <c r="B270" s="204"/>
      <c r="C270" s="205"/>
      <c r="D270" s="206" t="s">
        <v>77</v>
      </c>
      <c r="E270" s="218" t="s">
        <v>160</v>
      </c>
      <c r="F270" s="218" t="s">
        <v>346</v>
      </c>
      <c r="G270" s="205"/>
      <c r="H270" s="205"/>
      <c r="I270" s="208"/>
      <c r="J270" s="219">
        <f>BK270</f>
        <v>0</v>
      </c>
      <c r="K270" s="205"/>
      <c r="L270" s="210"/>
      <c r="M270" s="211"/>
      <c r="N270" s="212"/>
      <c r="O270" s="212"/>
      <c r="P270" s="213">
        <f>SUM(P271:P290)</f>
        <v>0</v>
      </c>
      <c r="Q270" s="212"/>
      <c r="R270" s="213">
        <f>SUM(R271:R290)</f>
        <v>158.26307433999997</v>
      </c>
      <c r="S270" s="212"/>
      <c r="T270" s="214">
        <f>SUM(T271:T290)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5" t="s">
        <v>86</v>
      </c>
      <c r="AT270" s="216" t="s">
        <v>77</v>
      </c>
      <c r="AU270" s="216" t="s">
        <v>86</v>
      </c>
      <c r="AY270" s="215" t="s">
        <v>153</v>
      </c>
      <c r="BK270" s="217">
        <f>SUM(BK271:BK290)</f>
        <v>0</v>
      </c>
    </row>
    <row r="271" s="2" customFormat="1" ht="16.5" customHeight="1">
      <c r="A271" s="39"/>
      <c r="B271" s="40"/>
      <c r="C271" s="220" t="s">
        <v>347</v>
      </c>
      <c r="D271" s="220" t="s">
        <v>155</v>
      </c>
      <c r="E271" s="221" t="s">
        <v>348</v>
      </c>
      <c r="F271" s="222" t="s">
        <v>349</v>
      </c>
      <c r="G271" s="223" t="s">
        <v>158</v>
      </c>
      <c r="H271" s="224">
        <v>53.042000000000002</v>
      </c>
      <c r="I271" s="225"/>
      <c r="J271" s="226">
        <f>ROUND(I271*H271,2)</f>
        <v>0</v>
      </c>
      <c r="K271" s="222" t="s">
        <v>1</v>
      </c>
      <c r="L271" s="45"/>
      <c r="M271" s="227" t="s">
        <v>1</v>
      </c>
      <c r="N271" s="228" t="s">
        <v>43</v>
      </c>
      <c r="O271" s="92"/>
      <c r="P271" s="229">
        <f>O271*H271</f>
        <v>0</v>
      </c>
      <c r="Q271" s="229">
        <v>1.8907700000000001</v>
      </c>
      <c r="R271" s="229">
        <f>Q271*H271</f>
        <v>100.29022234</v>
      </c>
      <c r="S271" s="229">
        <v>0</v>
      </c>
      <c r="T271" s="23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1" t="s">
        <v>160</v>
      </c>
      <c r="AT271" s="231" t="s">
        <v>155</v>
      </c>
      <c r="AU271" s="231" t="s">
        <v>88</v>
      </c>
      <c r="AY271" s="18" t="s">
        <v>153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86</v>
      </c>
      <c r="BK271" s="232">
        <f>ROUND(I271*H271,2)</f>
        <v>0</v>
      </c>
      <c r="BL271" s="18" t="s">
        <v>160</v>
      </c>
      <c r="BM271" s="231" t="s">
        <v>350</v>
      </c>
    </row>
    <row r="272" s="13" customFormat="1">
      <c r="A272" s="13"/>
      <c r="B272" s="233"/>
      <c r="C272" s="234"/>
      <c r="D272" s="235" t="s">
        <v>162</v>
      </c>
      <c r="E272" s="236" t="s">
        <v>1</v>
      </c>
      <c r="F272" s="237" t="s">
        <v>351</v>
      </c>
      <c r="G272" s="234"/>
      <c r="H272" s="238">
        <v>5.2800000000000002</v>
      </c>
      <c r="I272" s="239"/>
      <c r="J272" s="234"/>
      <c r="K272" s="234"/>
      <c r="L272" s="240"/>
      <c r="M272" s="241"/>
      <c r="N272" s="242"/>
      <c r="O272" s="242"/>
      <c r="P272" s="242"/>
      <c r="Q272" s="242"/>
      <c r="R272" s="242"/>
      <c r="S272" s="242"/>
      <c r="T272" s="24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4" t="s">
        <v>162</v>
      </c>
      <c r="AU272" s="244" t="s">
        <v>88</v>
      </c>
      <c r="AV272" s="13" t="s">
        <v>88</v>
      </c>
      <c r="AW272" s="13" t="s">
        <v>34</v>
      </c>
      <c r="AX272" s="13" t="s">
        <v>78</v>
      </c>
      <c r="AY272" s="244" t="s">
        <v>153</v>
      </c>
    </row>
    <row r="273" s="13" customFormat="1">
      <c r="A273" s="13"/>
      <c r="B273" s="233"/>
      <c r="C273" s="234"/>
      <c r="D273" s="235" t="s">
        <v>162</v>
      </c>
      <c r="E273" s="236" t="s">
        <v>1</v>
      </c>
      <c r="F273" s="237" t="s">
        <v>352</v>
      </c>
      <c r="G273" s="234"/>
      <c r="H273" s="238">
        <v>8.7400000000000002</v>
      </c>
      <c r="I273" s="239"/>
      <c r="J273" s="234"/>
      <c r="K273" s="234"/>
      <c r="L273" s="240"/>
      <c r="M273" s="241"/>
      <c r="N273" s="242"/>
      <c r="O273" s="242"/>
      <c r="P273" s="242"/>
      <c r="Q273" s="242"/>
      <c r="R273" s="242"/>
      <c r="S273" s="242"/>
      <c r="T273" s="24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4" t="s">
        <v>162</v>
      </c>
      <c r="AU273" s="244" t="s">
        <v>88</v>
      </c>
      <c r="AV273" s="13" t="s">
        <v>88</v>
      </c>
      <c r="AW273" s="13" t="s">
        <v>34</v>
      </c>
      <c r="AX273" s="13" t="s">
        <v>78</v>
      </c>
      <c r="AY273" s="244" t="s">
        <v>153</v>
      </c>
    </row>
    <row r="274" s="13" customFormat="1">
      <c r="A274" s="13"/>
      <c r="B274" s="233"/>
      <c r="C274" s="234"/>
      <c r="D274" s="235" t="s">
        <v>162</v>
      </c>
      <c r="E274" s="236" t="s">
        <v>1</v>
      </c>
      <c r="F274" s="237" t="s">
        <v>353</v>
      </c>
      <c r="G274" s="234"/>
      <c r="H274" s="238">
        <v>3.5800000000000001</v>
      </c>
      <c r="I274" s="239"/>
      <c r="J274" s="234"/>
      <c r="K274" s="234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162</v>
      </c>
      <c r="AU274" s="244" t="s">
        <v>88</v>
      </c>
      <c r="AV274" s="13" t="s">
        <v>88</v>
      </c>
      <c r="AW274" s="13" t="s">
        <v>34</v>
      </c>
      <c r="AX274" s="13" t="s">
        <v>78</v>
      </c>
      <c r="AY274" s="244" t="s">
        <v>153</v>
      </c>
    </row>
    <row r="275" s="13" customFormat="1">
      <c r="A275" s="13"/>
      <c r="B275" s="233"/>
      <c r="C275" s="234"/>
      <c r="D275" s="235" t="s">
        <v>162</v>
      </c>
      <c r="E275" s="236" t="s">
        <v>1</v>
      </c>
      <c r="F275" s="237" t="s">
        <v>354</v>
      </c>
      <c r="G275" s="234"/>
      <c r="H275" s="238">
        <v>7.6829999999999998</v>
      </c>
      <c r="I275" s="239"/>
      <c r="J275" s="234"/>
      <c r="K275" s="234"/>
      <c r="L275" s="240"/>
      <c r="M275" s="241"/>
      <c r="N275" s="242"/>
      <c r="O275" s="242"/>
      <c r="P275" s="242"/>
      <c r="Q275" s="242"/>
      <c r="R275" s="242"/>
      <c r="S275" s="242"/>
      <c r="T275" s="24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4" t="s">
        <v>162</v>
      </c>
      <c r="AU275" s="244" t="s">
        <v>88</v>
      </c>
      <c r="AV275" s="13" t="s">
        <v>88</v>
      </c>
      <c r="AW275" s="13" t="s">
        <v>34</v>
      </c>
      <c r="AX275" s="13" t="s">
        <v>78</v>
      </c>
      <c r="AY275" s="244" t="s">
        <v>153</v>
      </c>
    </row>
    <row r="276" s="13" customFormat="1">
      <c r="A276" s="13"/>
      <c r="B276" s="233"/>
      <c r="C276" s="234"/>
      <c r="D276" s="235" t="s">
        <v>162</v>
      </c>
      <c r="E276" s="236" t="s">
        <v>1</v>
      </c>
      <c r="F276" s="237" t="s">
        <v>355</v>
      </c>
      <c r="G276" s="234"/>
      <c r="H276" s="238">
        <v>0.35199999999999998</v>
      </c>
      <c r="I276" s="239"/>
      <c r="J276" s="234"/>
      <c r="K276" s="234"/>
      <c r="L276" s="240"/>
      <c r="M276" s="241"/>
      <c r="N276" s="242"/>
      <c r="O276" s="242"/>
      <c r="P276" s="242"/>
      <c r="Q276" s="242"/>
      <c r="R276" s="242"/>
      <c r="S276" s="242"/>
      <c r="T276" s="24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4" t="s">
        <v>162</v>
      </c>
      <c r="AU276" s="244" t="s">
        <v>88</v>
      </c>
      <c r="AV276" s="13" t="s">
        <v>88</v>
      </c>
      <c r="AW276" s="13" t="s">
        <v>34</v>
      </c>
      <c r="AX276" s="13" t="s">
        <v>78</v>
      </c>
      <c r="AY276" s="244" t="s">
        <v>153</v>
      </c>
    </row>
    <row r="277" s="13" customFormat="1">
      <c r="A277" s="13"/>
      <c r="B277" s="233"/>
      <c r="C277" s="234"/>
      <c r="D277" s="235" t="s">
        <v>162</v>
      </c>
      <c r="E277" s="236" t="s">
        <v>1</v>
      </c>
      <c r="F277" s="237" t="s">
        <v>356</v>
      </c>
      <c r="G277" s="234"/>
      <c r="H277" s="238">
        <v>2.3540000000000001</v>
      </c>
      <c r="I277" s="239"/>
      <c r="J277" s="234"/>
      <c r="K277" s="234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162</v>
      </c>
      <c r="AU277" s="244" t="s">
        <v>88</v>
      </c>
      <c r="AV277" s="13" t="s">
        <v>88</v>
      </c>
      <c r="AW277" s="13" t="s">
        <v>34</v>
      </c>
      <c r="AX277" s="13" t="s">
        <v>78</v>
      </c>
      <c r="AY277" s="244" t="s">
        <v>153</v>
      </c>
    </row>
    <row r="278" s="13" customFormat="1">
      <c r="A278" s="13"/>
      <c r="B278" s="233"/>
      <c r="C278" s="234"/>
      <c r="D278" s="235" t="s">
        <v>162</v>
      </c>
      <c r="E278" s="236" t="s">
        <v>1</v>
      </c>
      <c r="F278" s="237" t="s">
        <v>357</v>
      </c>
      <c r="G278" s="234"/>
      <c r="H278" s="238">
        <v>0.68200000000000005</v>
      </c>
      <c r="I278" s="239"/>
      <c r="J278" s="234"/>
      <c r="K278" s="234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162</v>
      </c>
      <c r="AU278" s="244" t="s">
        <v>88</v>
      </c>
      <c r="AV278" s="13" t="s">
        <v>88</v>
      </c>
      <c r="AW278" s="13" t="s">
        <v>34</v>
      </c>
      <c r="AX278" s="13" t="s">
        <v>78</v>
      </c>
      <c r="AY278" s="244" t="s">
        <v>153</v>
      </c>
    </row>
    <row r="279" s="13" customFormat="1">
      <c r="A279" s="13"/>
      <c r="B279" s="233"/>
      <c r="C279" s="234"/>
      <c r="D279" s="235" t="s">
        <v>162</v>
      </c>
      <c r="E279" s="236" t="s">
        <v>1</v>
      </c>
      <c r="F279" s="237" t="s">
        <v>358</v>
      </c>
      <c r="G279" s="234"/>
      <c r="H279" s="238">
        <v>0.66000000000000003</v>
      </c>
      <c r="I279" s="239"/>
      <c r="J279" s="234"/>
      <c r="K279" s="234"/>
      <c r="L279" s="240"/>
      <c r="M279" s="241"/>
      <c r="N279" s="242"/>
      <c r="O279" s="242"/>
      <c r="P279" s="242"/>
      <c r="Q279" s="242"/>
      <c r="R279" s="242"/>
      <c r="S279" s="242"/>
      <c r="T279" s="24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4" t="s">
        <v>162</v>
      </c>
      <c r="AU279" s="244" t="s">
        <v>88</v>
      </c>
      <c r="AV279" s="13" t="s">
        <v>88</v>
      </c>
      <c r="AW279" s="13" t="s">
        <v>34</v>
      </c>
      <c r="AX279" s="13" t="s">
        <v>78</v>
      </c>
      <c r="AY279" s="244" t="s">
        <v>153</v>
      </c>
    </row>
    <row r="280" s="13" customFormat="1">
      <c r="A280" s="13"/>
      <c r="B280" s="233"/>
      <c r="C280" s="234"/>
      <c r="D280" s="235" t="s">
        <v>162</v>
      </c>
      <c r="E280" s="236" t="s">
        <v>1</v>
      </c>
      <c r="F280" s="237" t="s">
        <v>359</v>
      </c>
      <c r="G280" s="234"/>
      <c r="H280" s="238">
        <v>2.431</v>
      </c>
      <c r="I280" s="239"/>
      <c r="J280" s="234"/>
      <c r="K280" s="234"/>
      <c r="L280" s="240"/>
      <c r="M280" s="241"/>
      <c r="N280" s="242"/>
      <c r="O280" s="242"/>
      <c r="P280" s="242"/>
      <c r="Q280" s="242"/>
      <c r="R280" s="242"/>
      <c r="S280" s="242"/>
      <c r="T280" s="24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4" t="s">
        <v>162</v>
      </c>
      <c r="AU280" s="244" t="s">
        <v>88</v>
      </c>
      <c r="AV280" s="13" t="s">
        <v>88</v>
      </c>
      <c r="AW280" s="13" t="s">
        <v>34</v>
      </c>
      <c r="AX280" s="13" t="s">
        <v>78</v>
      </c>
      <c r="AY280" s="244" t="s">
        <v>153</v>
      </c>
    </row>
    <row r="281" s="13" customFormat="1">
      <c r="A281" s="13"/>
      <c r="B281" s="233"/>
      <c r="C281" s="234"/>
      <c r="D281" s="235" t="s">
        <v>162</v>
      </c>
      <c r="E281" s="236" t="s">
        <v>1</v>
      </c>
      <c r="F281" s="237" t="s">
        <v>360</v>
      </c>
      <c r="G281" s="234"/>
      <c r="H281" s="238">
        <v>7.7999999999999998</v>
      </c>
      <c r="I281" s="239"/>
      <c r="J281" s="234"/>
      <c r="K281" s="234"/>
      <c r="L281" s="240"/>
      <c r="M281" s="241"/>
      <c r="N281" s="242"/>
      <c r="O281" s="242"/>
      <c r="P281" s="242"/>
      <c r="Q281" s="242"/>
      <c r="R281" s="242"/>
      <c r="S281" s="242"/>
      <c r="T281" s="24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4" t="s">
        <v>162</v>
      </c>
      <c r="AU281" s="244" t="s">
        <v>88</v>
      </c>
      <c r="AV281" s="13" t="s">
        <v>88</v>
      </c>
      <c r="AW281" s="13" t="s">
        <v>34</v>
      </c>
      <c r="AX281" s="13" t="s">
        <v>78</v>
      </c>
      <c r="AY281" s="244" t="s">
        <v>153</v>
      </c>
    </row>
    <row r="282" s="13" customFormat="1">
      <c r="A282" s="13"/>
      <c r="B282" s="233"/>
      <c r="C282" s="234"/>
      <c r="D282" s="235" t="s">
        <v>162</v>
      </c>
      <c r="E282" s="236" t="s">
        <v>1</v>
      </c>
      <c r="F282" s="237" t="s">
        <v>361</v>
      </c>
      <c r="G282" s="234"/>
      <c r="H282" s="238">
        <v>3.4900000000000002</v>
      </c>
      <c r="I282" s="239"/>
      <c r="J282" s="234"/>
      <c r="K282" s="234"/>
      <c r="L282" s="240"/>
      <c r="M282" s="241"/>
      <c r="N282" s="242"/>
      <c r="O282" s="242"/>
      <c r="P282" s="242"/>
      <c r="Q282" s="242"/>
      <c r="R282" s="242"/>
      <c r="S282" s="242"/>
      <c r="T282" s="24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4" t="s">
        <v>162</v>
      </c>
      <c r="AU282" s="244" t="s">
        <v>88</v>
      </c>
      <c r="AV282" s="13" t="s">
        <v>88</v>
      </c>
      <c r="AW282" s="13" t="s">
        <v>34</v>
      </c>
      <c r="AX282" s="13" t="s">
        <v>78</v>
      </c>
      <c r="AY282" s="244" t="s">
        <v>153</v>
      </c>
    </row>
    <row r="283" s="13" customFormat="1">
      <c r="A283" s="13"/>
      <c r="B283" s="233"/>
      <c r="C283" s="234"/>
      <c r="D283" s="235" t="s">
        <v>162</v>
      </c>
      <c r="E283" s="236" t="s">
        <v>1</v>
      </c>
      <c r="F283" s="237" t="s">
        <v>362</v>
      </c>
      <c r="G283" s="234"/>
      <c r="H283" s="238">
        <v>8.8399999999999999</v>
      </c>
      <c r="I283" s="239"/>
      <c r="J283" s="234"/>
      <c r="K283" s="234"/>
      <c r="L283" s="240"/>
      <c r="M283" s="241"/>
      <c r="N283" s="242"/>
      <c r="O283" s="242"/>
      <c r="P283" s="242"/>
      <c r="Q283" s="242"/>
      <c r="R283" s="242"/>
      <c r="S283" s="242"/>
      <c r="T283" s="24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4" t="s">
        <v>162</v>
      </c>
      <c r="AU283" s="244" t="s">
        <v>88</v>
      </c>
      <c r="AV283" s="13" t="s">
        <v>88</v>
      </c>
      <c r="AW283" s="13" t="s">
        <v>34</v>
      </c>
      <c r="AX283" s="13" t="s">
        <v>78</v>
      </c>
      <c r="AY283" s="244" t="s">
        <v>153</v>
      </c>
    </row>
    <row r="284" s="13" customFormat="1">
      <c r="A284" s="13"/>
      <c r="B284" s="233"/>
      <c r="C284" s="234"/>
      <c r="D284" s="235" t="s">
        <v>162</v>
      </c>
      <c r="E284" s="236" t="s">
        <v>1</v>
      </c>
      <c r="F284" s="237" t="s">
        <v>363</v>
      </c>
      <c r="G284" s="234"/>
      <c r="H284" s="238">
        <v>0.84999999999999998</v>
      </c>
      <c r="I284" s="239"/>
      <c r="J284" s="234"/>
      <c r="K284" s="234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162</v>
      </c>
      <c r="AU284" s="244" t="s">
        <v>88</v>
      </c>
      <c r="AV284" s="13" t="s">
        <v>88</v>
      </c>
      <c r="AW284" s="13" t="s">
        <v>34</v>
      </c>
      <c r="AX284" s="13" t="s">
        <v>78</v>
      </c>
      <c r="AY284" s="244" t="s">
        <v>153</v>
      </c>
    </row>
    <row r="285" s="13" customFormat="1">
      <c r="A285" s="13"/>
      <c r="B285" s="233"/>
      <c r="C285" s="234"/>
      <c r="D285" s="235" t="s">
        <v>162</v>
      </c>
      <c r="E285" s="236" t="s">
        <v>1</v>
      </c>
      <c r="F285" s="237" t="s">
        <v>364</v>
      </c>
      <c r="G285" s="234"/>
      <c r="H285" s="238">
        <v>0.29999999999999999</v>
      </c>
      <c r="I285" s="239"/>
      <c r="J285" s="234"/>
      <c r="K285" s="234"/>
      <c r="L285" s="240"/>
      <c r="M285" s="241"/>
      <c r="N285" s="242"/>
      <c r="O285" s="242"/>
      <c r="P285" s="242"/>
      <c r="Q285" s="242"/>
      <c r="R285" s="242"/>
      <c r="S285" s="242"/>
      <c r="T285" s="24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162</v>
      </c>
      <c r="AU285" s="244" t="s">
        <v>88</v>
      </c>
      <c r="AV285" s="13" t="s">
        <v>88</v>
      </c>
      <c r="AW285" s="13" t="s">
        <v>34</v>
      </c>
      <c r="AX285" s="13" t="s">
        <v>78</v>
      </c>
      <c r="AY285" s="244" t="s">
        <v>153</v>
      </c>
    </row>
    <row r="286" s="16" customFormat="1">
      <c r="A286" s="16"/>
      <c r="B286" s="266"/>
      <c r="C286" s="267"/>
      <c r="D286" s="235" t="s">
        <v>162</v>
      </c>
      <c r="E286" s="268" t="s">
        <v>117</v>
      </c>
      <c r="F286" s="269" t="s">
        <v>215</v>
      </c>
      <c r="G286" s="267"/>
      <c r="H286" s="270">
        <v>53.042000000000002</v>
      </c>
      <c r="I286" s="271"/>
      <c r="J286" s="267"/>
      <c r="K286" s="267"/>
      <c r="L286" s="272"/>
      <c r="M286" s="273"/>
      <c r="N286" s="274"/>
      <c r="O286" s="274"/>
      <c r="P286" s="274"/>
      <c r="Q286" s="274"/>
      <c r="R286" s="274"/>
      <c r="S286" s="274"/>
      <c r="T286" s="275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276" t="s">
        <v>162</v>
      </c>
      <c r="AU286" s="276" t="s">
        <v>88</v>
      </c>
      <c r="AV286" s="16" t="s">
        <v>160</v>
      </c>
      <c r="AW286" s="16" t="s">
        <v>34</v>
      </c>
      <c r="AX286" s="16" t="s">
        <v>86</v>
      </c>
      <c r="AY286" s="276" t="s">
        <v>153</v>
      </c>
    </row>
    <row r="287" s="2" customFormat="1" ht="16.5" customHeight="1">
      <c r="A287" s="39"/>
      <c r="B287" s="40"/>
      <c r="C287" s="220" t="s">
        <v>365</v>
      </c>
      <c r="D287" s="220" t="s">
        <v>155</v>
      </c>
      <c r="E287" s="221" t="s">
        <v>366</v>
      </c>
      <c r="F287" s="222" t="s">
        <v>367</v>
      </c>
      <c r="G287" s="223" t="s">
        <v>158</v>
      </c>
      <c r="H287" s="224">
        <v>12.6</v>
      </c>
      <c r="I287" s="225"/>
      <c r="J287" s="226">
        <f>ROUND(I287*H287,2)</f>
        <v>0</v>
      </c>
      <c r="K287" s="222" t="s">
        <v>159</v>
      </c>
      <c r="L287" s="45"/>
      <c r="M287" s="227" t="s">
        <v>1</v>
      </c>
      <c r="N287" s="228" t="s">
        <v>43</v>
      </c>
      <c r="O287" s="92"/>
      <c r="P287" s="229">
        <f>O287*H287</f>
        <v>0</v>
      </c>
      <c r="Q287" s="229">
        <v>2.3010199999999998</v>
      </c>
      <c r="R287" s="229">
        <f>Q287*H287</f>
        <v>28.992851999999996</v>
      </c>
      <c r="S287" s="229">
        <v>0</v>
      </c>
      <c r="T287" s="230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1" t="s">
        <v>160</v>
      </c>
      <c r="AT287" s="231" t="s">
        <v>155</v>
      </c>
      <c r="AU287" s="231" t="s">
        <v>88</v>
      </c>
      <c r="AY287" s="18" t="s">
        <v>153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8" t="s">
        <v>86</v>
      </c>
      <c r="BK287" s="232">
        <f>ROUND(I287*H287,2)</f>
        <v>0</v>
      </c>
      <c r="BL287" s="18" t="s">
        <v>160</v>
      </c>
      <c r="BM287" s="231" t="s">
        <v>368</v>
      </c>
    </row>
    <row r="288" s="13" customFormat="1">
      <c r="A288" s="13"/>
      <c r="B288" s="233"/>
      <c r="C288" s="234"/>
      <c r="D288" s="235" t="s">
        <v>162</v>
      </c>
      <c r="E288" s="236" t="s">
        <v>1</v>
      </c>
      <c r="F288" s="237" t="s">
        <v>369</v>
      </c>
      <c r="G288" s="234"/>
      <c r="H288" s="238">
        <v>12.6</v>
      </c>
      <c r="I288" s="239"/>
      <c r="J288" s="234"/>
      <c r="K288" s="234"/>
      <c r="L288" s="240"/>
      <c r="M288" s="241"/>
      <c r="N288" s="242"/>
      <c r="O288" s="242"/>
      <c r="P288" s="242"/>
      <c r="Q288" s="242"/>
      <c r="R288" s="242"/>
      <c r="S288" s="242"/>
      <c r="T288" s="24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4" t="s">
        <v>162</v>
      </c>
      <c r="AU288" s="244" t="s">
        <v>88</v>
      </c>
      <c r="AV288" s="13" t="s">
        <v>88</v>
      </c>
      <c r="AW288" s="13" t="s">
        <v>34</v>
      </c>
      <c r="AX288" s="13" t="s">
        <v>86</v>
      </c>
      <c r="AY288" s="244" t="s">
        <v>153</v>
      </c>
    </row>
    <row r="289" s="2" customFormat="1" ht="16.5" customHeight="1">
      <c r="A289" s="39"/>
      <c r="B289" s="40"/>
      <c r="C289" s="220" t="s">
        <v>370</v>
      </c>
      <c r="D289" s="220" t="s">
        <v>155</v>
      </c>
      <c r="E289" s="221" t="s">
        <v>371</v>
      </c>
      <c r="F289" s="222" t="s">
        <v>372</v>
      </c>
      <c r="G289" s="223" t="s">
        <v>230</v>
      </c>
      <c r="H289" s="224">
        <v>84</v>
      </c>
      <c r="I289" s="225"/>
      <c r="J289" s="226">
        <f>ROUND(I289*H289,2)</f>
        <v>0</v>
      </c>
      <c r="K289" s="222" t="s">
        <v>159</v>
      </c>
      <c r="L289" s="45"/>
      <c r="M289" s="227" t="s">
        <v>1</v>
      </c>
      <c r="N289" s="228" t="s">
        <v>43</v>
      </c>
      <c r="O289" s="92"/>
      <c r="P289" s="229">
        <f>O289*H289</f>
        <v>0</v>
      </c>
      <c r="Q289" s="229">
        <v>0.34499999999999997</v>
      </c>
      <c r="R289" s="229">
        <f>Q289*H289</f>
        <v>28.979999999999997</v>
      </c>
      <c r="S289" s="229">
        <v>0</v>
      </c>
      <c r="T289" s="23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1" t="s">
        <v>160</v>
      </c>
      <c r="AT289" s="231" t="s">
        <v>155</v>
      </c>
      <c r="AU289" s="231" t="s">
        <v>88</v>
      </c>
      <c r="AY289" s="18" t="s">
        <v>153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86</v>
      </c>
      <c r="BK289" s="232">
        <f>ROUND(I289*H289,2)</f>
        <v>0</v>
      </c>
      <c r="BL289" s="18" t="s">
        <v>160</v>
      </c>
      <c r="BM289" s="231" t="s">
        <v>373</v>
      </c>
    </row>
    <row r="290" s="13" customFormat="1">
      <c r="A290" s="13"/>
      <c r="B290" s="233"/>
      <c r="C290" s="234"/>
      <c r="D290" s="235" t="s">
        <v>162</v>
      </c>
      <c r="E290" s="236" t="s">
        <v>1</v>
      </c>
      <c r="F290" s="237" t="s">
        <v>374</v>
      </c>
      <c r="G290" s="234"/>
      <c r="H290" s="238">
        <v>84</v>
      </c>
      <c r="I290" s="239"/>
      <c r="J290" s="234"/>
      <c r="K290" s="234"/>
      <c r="L290" s="240"/>
      <c r="M290" s="241"/>
      <c r="N290" s="242"/>
      <c r="O290" s="242"/>
      <c r="P290" s="242"/>
      <c r="Q290" s="242"/>
      <c r="R290" s="242"/>
      <c r="S290" s="242"/>
      <c r="T290" s="24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4" t="s">
        <v>162</v>
      </c>
      <c r="AU290" s="244" t="s">
        <v>88</v>
      </c>
      <c r="AV290" s="13" t="s">
        <v>88</v>
      </c>
      <c r="AW290" s="13" t="s">
        <v>34</v>
      </c>
      <c r="AX290" s="13" t="s">
        <v>86</v>
      </c>
      <c r="AY290" s="244" t="s">
        <v>153</v>
      </c>
    </row>
    <row r="291" s="12" customFormat="1" ht="22.8" customHeight="1">
      <c r="A291" s="12"/>
      <c r="B291" s="204"/>
      <c r="C291" s="205"/>
      <c r="D291" s="206" t="s">
        <v>77</v>
      </c>
      <c r="E291" s="218" t="s">
        <v>204</v>
      </c>
      <c r="F291" s="218" t="s">
        <v>375</v>
      </c>
      <c r="G291" s="205"/>
      <c r="H291" s="205"/>
      <c r="I291" s="208"/>
      <c r="J291" s="219">
        <f>BK291</f>
        <v>0</v>
      </c>
      <c r="K291" s="205"/>
      <c r="L291" s="210"/>
      <c r="M291" s="211"/>
      <c r="N291" s="212"/>
      <c r="O291" s="212"/>
      <c r="P291" s="213">
        <f>SUM(P292:P309)</f>
        <v>0</v>
      </c>
      <c r="Q291" s="212"/>
      <c r="R291" s="213">
        <f>SUM(R292:R309)</f>
        <v>255.76574999999997</v>
      </c>
      <c r="S291" s="212"/>
      <c r="T291" s="214">
        <f>SUM(T292:T309)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15" t="s">
        <v>86</v>
      </c>
      <c r="AT291" s="216" t="s">
        <v>77</v>
      </c>
      <c r="AU291" s="216" t="s">
        <v>86</v>
      </c>
      <c r="AY291" s="215" t="s">
        <v>153</v>
      </c>
      <c r="BK291" s="217">
        <f>SUM(BK292:BK309)</f>
        <v>0</v>
      </c>
    </row>
    <row r="292" s="2" customFormat="1" ht="16.5" customHeight="1">
      <c r="A292" s="39"/>
      <c r="B292" s="40"/>
      <c r="C292" s="220" t="s">
        <v>376</v>
      </c>
      <c r="D292" s="220" t="s">
        <v>155</v>
      </c>
      <c r="E292" s="221" t="s">
        <v>377</v>
      </c>
      <c r="F292" s="222" t="s">
        <v>378</v>
      </c>
      <c r="G292" s="223" t="s">
        <v>230</v>
      </c>
      <c r="H292" s="224">
        <v>444.81</v>
      </c>
      <c r="I292" s="225"/>
      <c r="J292" s="226">
        <f>ROUND(I292*H292,2)</f>
        <v>0</v>
      </c>
      <c r="K292" s="222" t="s">
        <v>159</v>
      </c>
      <c r="L292" s="45"/>
      <c r="M292" s="227" t="s">
        <v>1</v>
      </c>
      <c r="N292" s="228" t="s">
        <v>43</v>
      </c>
      <c r="O292" s="92"/>
      <c r="P292" s="229">
        <f>O292*H292</f>
        <v>0</v>
      </c>
      <c r="Q292" s="229">
        <v>0.57499999999999996</v>
      </c>
      <c r="R292" s="229">
        <f>Q292*H292</f>
        <v>255.76574999999997</v>
      </c>
      <c r="S292" s="229">
        <v>0</v>
      </c>
      <c r="T292" s="23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1" t="s">
        <v>160</v>
      </c>
      <c r="AT292" s="231" t="s">
        <v>155</v>
      </c>
      <c r="AU292" s="231" t="s">
        <v>88</v>
      </c>
      <c r="AY292" s="18" t="s">
        <v>153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8" t="s">
        <v>86</v>
      </c>
      <c r="BK292" s="232">
        <f>ROUND(I292*H292,2)</f>
        <v>0</v>
      </c>
      <c r="BL292" s="18" t="s">
        <v>160</v>
      </c>
      <c r="BM292" s="231" t="s">
        <v>379</v>
      </c>
    </row>
    <row r="293" s="13" customFormat="1">
      <c r="A293" s="13"/>
      <c r="B293" s="233"/>
      <c r="C293" s="234"/>
      <c r="D293" s="235" t="s">
        <v>162</v>
      </c>
      <c r="E293" s="236" t="s">
        <v>1</v>
      </c>
      <c r="F293" s="237" t="s">
        <v>380</v>
      </c>
      <c r="G293" s="234"/>
      <c r="H293" s="238">
        <v>46.100000000000001</v>
      </c>
      <c r="I293" s="239"/>
      <c r="J293" s="234"/>
      <c r="K293" s="234"/>
      <c r="L293" s="240"/>
      <c r="M293" s="241"/>
      <c r="N293" s="242"/>
      <c r="O293" s="242"/>
      <c r="P293" s="242"/>
      <c r="Q293" s="242"/>
      <c r="R293" s="242"/>
      <c r="S293" s="242"/>
      <c r="T293" s="24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4" t="s">
        <v>162</v>
      </c>
      <c r="AU293" s="244" t="s">
        <v>88</v>
      </c>
      <c r="AV293" s="13" t="s">
        <v>88</v>
      </c>
      <c r="AW293" s="13" t="s">
        <v>34</v>
      </c>
      <c r="AX293" s="13" t="s">
        <v>78</v>
      </c>
      <c r="AY293" s="244" t="s">
        <v>153</v>
      </c>
    </row>
    <row r="294" s="13" customFormat="1">
      <c r="A294" s="13"/>
      <c r="B294" s="233"/>
      <c r="C294" s="234"/>
      <c r="D294" s="235" t="s">
        <v>162</v>
      </c>
      <c r="E294" s="236" t="s">
        <v>1</v>
      </c>
      <c r="F294" s="237" t="s">
        <v>381</v>
      </c>
      <c r="G294" s="234"/>
      <c r="H294" s="238">
        <v>4</v>
      </c>
      <c r="I294" s="239"/>
      <c r="J294" s="234"/>
      <c r="K294" s="234"/>
      <c r="L294" s="240"/>
      <c r="M294" s="241"/>
      <c r="N294" s="242"/>
      <c r="O294" s="242"/>
      <c r="P294" s="242"/>
      <c r="Q294" s="242"/>
      <c r="R294" s="242"/>
      <c r="S294" s="242"/>
      <c r="T294" s="24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4" t="s">
        <v>162</v>
      </c>
      <c r="AU294" s="244" t="s">
        <v>88</v>
      </c>
      <c r="AV294" s="13" t="s">
        <v>88</v>
      </c>
      <c r="AW294" s="13" t="s">
        <v>34</v>
      </c>
      <c r="AX294" s="13" t="s">
        <v>78</v>
      </c>
      <c r="AY294" s="244" t="s">
        <v>153</v>
      </c>
    </row>
    <row r="295" s="13" customFormat="1">
      <c r="A295" s="13"/>
      <c r="B295" s="233"/>
      <c r="C295" s="234"/>
      <c r="D295" s="235" t="s">
        <v>162</v>
      </c>
      <c r="E295" s="236" t="s">
        <v>1</v>
      </c>
      <c r="F295" s="237" t="s">
        <v>382</v>
      </c>
      <c r="G295" s="234"/>
      <c r="H295" s="238">
        <v>87.400000000000006</v>
      </c>
      <c r="I295" s="239"/>
      <c r="J295" s="234"/>
      <c r="K295" s="234"/>
      <c r="L295" s="240"/>
      <c r="M295" s="241"/>
      <c r="N295" s="242"/>
      <c r="O295" s="242"/>
      <c r="P295" s="242"/>
      <c r="Q295" s="242"/>
      <c r="R295" s="242"/>
      <c r="S295" s="242"/>
      <c r="T295" s="24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4" t="s">
        <v>162</v>
      </c>
      <c r="AU295" s="244" t="s">
        <v>88</v>
      </c>
      <c r="AV295" s="13" t="s">
        <v>88</v>
      </c>
      <c r="AW295" s="13" t="s">
        <v>34</v>
      </c>
      <c r="AX295" s="13" t="s">
        <v>78</v>
      </c>
      <c r="AY295" s="244" t="s">
        <v>153</v>
      </c>
    </row>
    <row r="296" s="13" customFormat="1">
      <c r="A296" s="13"/>
      <c r="B296" s="233"/>
      <c r="C296" s="234"/>
      <c r="D296" s="235" t="s">
        <v>162</v>
      </c>
      <c r="E296" s="236" t="s">
        <v>1</v>
      </c>
      <c r="F296" s="237" t="s">
        <v>383</v>
      </c>
      <c r="G296" s="234"/>
      <c r="H296" s="238">
        <v>35.799999999999997</v>
      </c>
      <c r="I296" s="239"/>
      <c r="J296" s="234"/>
      <c r="K296" s="234"/>
      <c r="L296" s="240"/>
      <c r="M296" s="241"/>
      <c r="N296" s="242"/>
      <c r="O296" s="242"/>
      <c r="P296" s="242"/>
      <c r="Q296" s="242"/>
      <c r="R296" s="242"/>
      <c r="S296" s="242"/>
      <c r="T296" s="24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4" t="s">
        <v>162</v>
      </c>
      <c r="AU296" s="244" t="s">
        <v>88</v>
      </c>
      <c r="AV296" s="13" t="s">
        <v>88</v>
      </c>
      <c r="AW296" s="13" t="s">
        <v>34</v>
      </c>
      <c r="AX296" s="13" t="s">
        <v>78</v>
      </c>
      <c r="AY296" s="244" t="s">
        <v>153</v>
      </c>
    </row>
    <row r="297" s="13" customFormat="1">
      <c r="A297" s="13"/>
      <c r="B297" s="233"/>
      <c r="C297" s="234"/>
      <c r="D297" s="235" t="s">
        <v>162</v>
      </c>
      <c r="E297" s="236" t="s">
        <v>1</v>
      </c>
      <c r="F297" s="237" t="s">
        <v>384</v>
      </c>
      <c r="G297" s="234"/>
      <c r="H297" s="238">
        <v>57.979999999999997</v>
      </c>
      <c r="I297" s="239"/>
      <c r="J297" s="234"/>
      <c r="K297" s="234"/>
      <c r="L297" s="240"/>
      <c r="M297" s="241"/>
      <c r="N297" s="242"/>
      <c r="O297" s="242"/>
      <c r="P297" s="242"/>
      <c r="Q297" s="242"/>
      <c r="R297" s="242"/>
      <c r="S297" s="242"/>
      <c r="T297" s="24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4" t="s">
        <v>162</v>
      </c>
      <c r="AU297" s="244" t="s">
        <v>88</v>
      </c>
      <c r="AV297" s="13" t="s">
        <v>88</v>
      </c>
      <c r="AW297" s="13" t="s">
        <v>34</v>
      </c>
      <c r="AX297" s="13" t="s">
        <v>78</v>
      </c>
      <c r="AY297" s="244" t="s">
        <v>153</v>
      </c>
    </row>
    <row r="298" s="13" customFormat="1">
      <c r="A298" s="13"/>
      <c r="B298" s="233"/>
      <c r="C298" s="234"/>
      <c r="D298" s="235" t="s">
        <v>162</v>
      </c>
      <c r="E298" s="236" t="s">
        <v>1</v>
      </c>
      <c r="F298" s="237" t="s">
        <v>385</v>
      </c>
      <c r="G298" s="234"/>
      <c r="H298" s="238">
        <v>20</v>
      </c>
      <c r="I298" s="239"/>
      <c r="J298" s="234"/>
      <c r="K298" s="234"/>
      <c r="L298" s="240"/>
      <c r="M298" s="241"/>
      <c r="N298" s="242"/>
      <c r="O298" s="242"/>
      <c r="P298" s="242"/>
      <c r="Q298" s="242"/>
      <c r="R298" s="242"/>
      <c r="S298" s="242"/>
      <c r="T298" s="24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4" t="s">
        <v>162</v>
      </c>
      <c r="AU298" s="244" t="s">
        <v>88</v>
      </c>
      <c r="AV298" s="13" t="s">
        <v>88</v>
      </c>
      <c r="AW298" s="13" t="s">
        <v>34</v>
      </c>
      <c r="AX298" s="13" t="s">
        <v>78</v>
      </c>
      <c r="AY298" s="244" t="s">
        <v>153</v>
      </c>
    </row>
    <row r="299" s="13" customFormat="1">
      <c r="A299" s="13"/>
      <c r="B299" s="233"/>
      <c r="C299" s="234"/>
      <c r="D299" s="235" t="s">
        <v>162</v>
      </c>
      <c r="E299" s="236" t="s">
        <v>1</v>
      </c>
      <c r="F299" s="237" t="s">
        <v>386</v>
      </c>
      <c r="G299" s="234"/>
      <c r="H299" s="238">
        <v>3.52</v>
      </c>
      <c r="I299" s="239"/>
      <c r="J299" s="234"/>
      <c r="K299" s="234"/>
      <c r="L299" s="240"/>
      <c r="M299" s="241"/>
      <c r="N299" s="242"/>
      <c r="O299" s="242"/>
      <c r="P299" s="242"/>
      <c r="Q299" s="242"/>
      <c r="R299" s="242"/>
      <c r="S299" s="242"/>
      <c r="T299" s="24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4" t="s">
        <v>162</v>
      </c>
      <c r="AU299" s="244" t="s">
        <v>88</v>
      </c>
      <c r="AV299" s="13" t="s">
        <v>88</v>
      </c>
      <c r="AW299" s="13" t="s">
        <v>34</v>
      </c>
      <c r="AX299" s="13" t="s">
        <v>78</v>
      </c>
      <c r="AY299" s="244" t="s">
        <v>153</v>
      </c>
    </row>
    <row r="300" s="13" customFormat="1">
      <c r="A300" s="13"/>
      <c r="B300" s="233"/>
      <c r="C300" s="234"/>
      <c r="D300" s="235" t="s">
        <v>162</v>
      </c>
      <c r="E300" s="236" t="s">
        <v>1</v>
      </c>
      <c r="F300" s="237" t="s">
        <v>387</v>
      </c>
      <c r="G300" s="234"/>
      <c r="H300" s="238">
        <v>23.539999999999999</v>
      </c>
      <c r="I300" s="239"/>
      <c r="J300" s="234"/>
      <c r="K300" s="234"/>
      <c r="L300" s="240"/>
      <c r="M300" s="241"/>
      <c r="N300" s="242"/>
      <c r="O300" s="242"/>
      <c r="P300" s="242"/>
      <c r="Q300" s="242"/>
      <c r="R300" s="242"/>
      <c r="S300" s="242"/>
      <c r="T300" s="24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4" t="s">
        <v>162</v>
      </c>
      <c r="AU300" s="244" t="s">
        <v>88</v>
      </c>
      <c r="AV300" s="13" t="s">
        <v>88</v>
      </c>
      <c r="AW300" s="13" t="s">
        <v>34</v>
      </c>
      <c r="AX300" s="13" t="s">
        <v>78</v>
      </c>
      <c r="AY300" s="244" t="s">
        <v>153</v>
      </c>
    </row>
    <row r="301" s="13" customFormat="1">
      <c r="A301" s="13"/>
      <c r="B301" s="233"/>
      <c r="C301" s="234"/>
      <c r="D301" s="235" t="s">
        <v>162</v>
      </c>
      <c r="E301" s="236" t="s">
        <v>1</v>
      </c>
      <c r="F301" s="237" t="s">
        <v>388</v>
      </c>
      <c r="G301" s="234"/>
      <c r="H301" s="238">
        <v>2</v>
      </c>
      <c r="I301" s="239"/>
      <c r="J301" s="234"/>
      <c r="K301" s="234"/>
      <c r="L301" s="240"/>
      <c r="M301" s="241"/>
      <c r="N301" s="242"/>
      <c r="O301" s="242"/>
      <c r="P301" s="242"/>
      <c r="Q301" s="242"/>
      <c r="R301" s="242"/>
      <c r="S301" s="242"/>
      <c r="T301" s="24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4" t="s">
        <v>162</v>
      </c>
      <c r="AU301" s="244" t="s">
        <v>88</v>
      </c>
      <c r="AV301" s="13" t="s">
        <v>88</v>
      </c>
      <c r="AW301" s="13" t="s">
        <v>34</v>
      </c>
      <c r="AX301" s="13" t="s">
        <v>78</v>
      </c>
      <c r="AY301" s="244" t="s">
        <v>153</v>
      </c>
    </row>
    <row r="302" s="13" customFormat="1">
      <c r="A302" s="13"/>
      <c r="B302" s="233"/>
      <c r="C302" s="234"/>
      <c r="D302" s="235" t="s">
        <v>162</v>
      </c>
      <c r="E302" s="236" t="s">
        <v>1</v>
      </c>
      <c r="F302" s="237" t="s">
        <v>389</v>
      </c>
      <c r="G302" s="234"/>
      <c r="H302" s="238">
        <v>6.8200000000000003</v>
      </c>
      <c r="I302" s="239"/>
      <c r="J302" s="234"/>
      <c r="K302" s="234"/>
      <c r="L302" s="240"/>
      <c r="M302" s="241"/>
      <c r="N302" s="242"/>
      <c r="O302" s="242"/>
      <c r="P302" s="242"/>
      <c r="Q302" s="242"/>
      <c r="R302" s="242"/>
      <c r="S302" s="242"/>
      <c r="T302" s="24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4" t="s">
        <v>162</v>
      </c>
      <c r="AU302" s="244" t="s">
        <v>88</v>
      </c>
      <c r="AV302" s="13" t="s">
        <v>88</v>
      </c>
      <c r="AW302" s="13" t="s">
        <v>34</v>
      </c>
      <c r="AX302" s="13" t="s">
        <v>78</v>
      </c>
      <c r="AY302" s="244" t="s">
        <v>153</v>
      </c>
    </row>
    <row r="303" s="13" customFormat="1">
      <c r="A303" s="13"/>
      <c r="B303" s="233"/>
      <c r="C303" s="234"/>
      <c r="D303" s="235" t="s">
        <v>162</v>
      </c>
      <c r="E303" s="236" t="s">
        <v>1</v>
      </c>
      <c r="F303" s="237" t="s">
        <v>390</v>
      </c>
      <c r="G303" s="234"/>
      <c r="H303" s="238">
        <v>6.5999999999999996</v>
      </c>
      <c r="I303" s="239"/>
      <c r="J303" s="234"/>
      <c r="K303" s="234"/>
      <c r="L303" s="240"/>
      <c r="M303" s="241"/>
      <c r="N303" s="242"/>
      <c r="O303" s="242"/>
      <c r="P303" s="242"/>
      <c r="Q303" s="242"/>
      <c r="R303" s="242"/>
      <c r="S303" s="242"/>
      <c r="T303" s="24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4" t="s">
        <v>162</v>
      </c>
      <c r="AU303" s="244" t="s">
        <v>88</v>
      </c>
      <c r="AV303" s="13" t="s">
        <v>88</v>
      </c>
      <c r="AW303" s="13" t="s">
        <v>34</v>
      </c>
      <c r="AX303" s="13" t="s">
        <v>78</v>
      </c>
      <c r="AY303" s="244" t="s">
        <v>153</v>
      </c>
    </row>
    <row r="304" s="13" customFormat="1">
      <c r="A304" s="13"/>
      <c r="B304" s="233"/>
      <c r="C304" s="234"/>
      <c r="D304" s="235" t="s">
        <v>162</v>
      </c>
      <c r="E304" s="236" t="s">
        <v>1</v>
      </c>
      <c r="F304" s="237" t="s">
        <v>391</v>
      </c>
      <c r="G304" s="234"/>
      <c r="H304" s="238">
        <v>9.3499999999999996</v>
      </c>
      <c r="I304" s="239"/>
      <c r="J304" s="234"/>
      <c r="K304" s="234"/>
      <c r="L304" s="240"/>
      <c r="M304" s="241"/>
      <c r="N304" s="242"/>
      <c r="O304" s="242"/>
      <c r="P304" s="242"/>
      <c r="Q304" s="242"/>
      <c r="R304" s="242"/>
      <c r="S304" s="242"/>
      <c r="T304" s="24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4" t="s">
        <v>162</v>
      </c>
      <c r="AU304" s="244" t="s">
        <v>88</v>
      </c>
      <c r="AV304" s="13" t="s">
        <v>88</v>
      </c>
      <c r="AW304" s="13" t="s">
        <v>34</v>
      </c>
      <c r="AX304" s="13" t="s">
        <v>78</v>
      </c>
      <c r="AY304" s="244" t="s">
        <v>153</v>
      </c>
    </row>
    <row r="305" s="13" customFormat="1">
      <c r="A305" s="13"/>
      <c r="B305" s="233"/>
      <c r="C305" s="234"/>
      <c r="D305" s="235" t="s">
        <v>162</v>
      </c>
      <c r="E305" s="236" t="s">
        <v>1</v>
      </c>
      <c r="F305" s="237" t="s">
        <v>392</v>
      </c>
      <c r="G305" s="234"/>
      <c r="H305" s="238">
        <v>52</v>
      </c>
      <c r="I305" s="239"/>
      <c r="J305" s="234"/>
      <c r="K305" s="234"/>
      <c r="L305" s="240"/>
      <c r="M305" s="241"/>
      <c r="N305" s="242"/>
      <c r="O305" s="242"/>
      <c r="P305" s="242"/>
      <c r="Q305" s="242"/>
      <c r="R305" s="242"/>
      <c r="S305" s="242"/>
      <c r="T305" s="24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4" t="s">
        <v>162</v>
      </c>
      <c r="AU305" s="244" t="s">
        <v>88</v>
      </c>
      <c r="AV305" s="13" t="s">
        <v>88</v>
      </c>
      <c r="AW305" s="13" t="s">
        <v>34</v>
      </c>
      <c r="AX305" s="13" t="s">
        <v>78</v>
      </c>
      <c r="AY305" s="244" t="s">
        <v>153</v>
      </c>
    </row>
    <row r="306" s="13" customFormat="1">
      <c r="A306" s="13"/>
      <c r="B306" s="233"/>
      <c r="C306" s="234"/>
      <c r="D306" s="235" t="s">
        <v>162</v>
      </c>
      <c r="E306" s="236" t="s">
        <v>1</v>
      </c>
      <c r="F306" s="237" t="s">
        <v>388</v>
      </c>
      <c r="G306" s="234"/>
      <c r="H306" s="238">
        <v>2</v>
      </c>
      <c r="I306" s="239"/>
      <c r="J306" s="234"/>
      <c r="K306" s="234"/>
      <c r="L306" s="240"/>
      <c r="M306" s="241"/>
      <c r="N306" s="242"/>
      <c r="O306" s="242"/>
      <c r="P306" s="242"/>
      <c r="Q306" s="242"/>
      <c r="R306" s="242"/>
      <c r="S306" s="242"/>
      <c r="T306" s="24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4" t="s">
        <v>162</v>
      </c>
      <c r="AU306" s="244" t="s">
        <v>88</v>
      </c>
      <c r="AV306" s="13" t="s">
        <v>88</v>
      </c>
      <c r="AW306" s="13" t="s">
        <v>34</v>
      </c>
      <c r="AX306" s="13" t="s">
        <v>78</v>
      </c>
      <c r="AY306" s="244" t="s">
        <v>153</v>
      </c>
    </row>
    <row r="307" s="13" customFormat="1">
      <c r="A307" s="13"/>
      <c r="B307" s="233"/>
      <c r="C307" s="234"/>
      <c r="D307" s="235" t="s">
        <v>162</v>
      </c>
      <c r="E307" s="236" t="s">
        <v>1</v>
      </c>
      <c r="F307" s="237" t="s">
        <v>393</v>
      </c>
      <c r="G307" s="234"/>
      <c r="H307" s="238">
        <v>34.899999999999999</v>
      </c>
      <c r="I307" s="239"/>
      <c r="J307" s="234"/>
      <c r="K307" s="234"/>
      <c r="L307" s="240"/>
      <c r="M307" s="241"/>
      <c r="N307" s="242"/>
      <c r="O307" s="242"/>
      <c r="P307" s="242"/>
      <c r="Q307" s="242"/>
      <c r="R307" s="242"/>
      <c r="S307" s="242"/>
      <c r="T307" s="24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4" t="s">
        <v>162</v>
      </c>
      <c r="AU307" s="244" t="s">
        <v>88</v>
      </c>
      <c r="AV307" s="13" t="s">
        <v>88</v>
      </c>
      <c r="AW307" s="13" t="s">
        <v>34</v>
      </c>
      <c r="AX307" s="13" t="s">
        <v>78</v>
      </c>
      <c r="AY307" s="244" t="s">
        <v>153</v>
      </c>
    </row>
    <row r="308" s="13" customFormat="1">
      <c r="A308" s="13"/>
      <c r="B308" s="233"/>
      <c r="C308" s="234"/>
      <c r="D308" s="235" t="s">
        <v>162</v>
      </c>
      <c r="E308" s="236" t="s">
        <v>1</v>
      </c>
      <c r="F308" s="237" t="s">
        <v>394</v>
      </c>
      <c r="G308" s="234"/>
      <c r="H308" s="238">
        <v>52.799999999999997</v>
      </c>
      <c r="I308" s="239"/>
      <c r="J308" s="234"/>
      <c r="K308" s="234"/>
      <c r="L308" s="240"/>
      <c r="M308" s="241"/>
      <c r="N308" s="242"/>
      <c r="O308" s="242"/>
      <c r="P308" s="242"/>
      <c r="Q308" s="242"/>
      <c r="R308" s="242"/>
      <c r="S308" s="242"/>
      <c r="T308" s="24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4" t="s">
        <v>162</v>
      </c>
      <c r="AU308" s="244" t="s">
        <v>88</v>
      </c>
      <c r="AV308" s="13" t="s">
        <v>88</v>
      </c>
      <c r="AW308" s="13" t="s">
        <v>34</v>
      </c>
      <c r="AX308" s="13" t="s">
        <v>78</v>
      </c>
      <c r="AY308" s="244" t="s">
        <v>153</v>
      </c>
    </row>
    <row r="309" s="16" customFormat="1">
      <c r="A309" s="16"/>
      <c r="B309" s="266"/>
      <c r="C309" s="267"/>
      <c r="D309" s="235" t="s">
        <v>162</v>
      </c>
      <c r="E309" s="268" t="s">
        <v>1</v>
      </c>
      <c r="F309" s="269" t="s">
        <v>215</v>
      </c>
      <c r="G309" s="267"/>
      <c r="H309" s="270">
        <v>444.81</v>
      </c>
      <c r="I309" s="271"/>
      <c r="J309" s="267"/>
      <c r="K309" s="267"/>
      <c r="L309" s="272"/>
      <c r="M309" s="273"/>
      <c r="N309" s="274"/>
      <c r="O309" s="274"/>
      <c r="P309" s="274"/>
      <c r="Q309" s="274"/>
      <c r="R309" s="274"/>
      <c r="S309" s="274"/>
      <c r="T309" s="275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T309" s="276" t="s">
        <v>162</v>
      </c>
      <c r="AU309" s="276" t="s">
        <v>88</v>
      </c>
      <c r="AV309" s="16" t="s">
        <v>160</v>
      </c>
      <c r="AW309" s="16" t="s">
        <v>34</v>
      </c>
      <c r="AX309" s="16" t="s">
        <v>86</v>
      </c>
      <c r="AY309" s="276" t="s">
        <v>153</v>
      </c>
    </row>
    <row r="310" s="12" customFormat="1" ht="22.8" customHeight="1">
      <c r="A310" s="12"/>
      <c r="B310" s="204"/>
      <c r="C310" s="205"/>
      <c r="D310" s="206" t="s">
        <v>77</v>
      </c>
      <c r="E310" s="218" t="s">
        <v>222</v>
      </c>
      <c r="F310" s="218" t="s">
        <v>395</v>
      </c>
      <c r="G310" s="205"/>
      <c r="H310" s="205"/>
      <c r="I310" s="208"/>
      <c r="J310" s="219">
        <f>BK310</f>
        <v>0</v>
      </c>
      <c r="K310" s="205"/>
      <c r="L310" s="210"/>
      <c r="M310" s="211"/>
      <c r="N310" s="212"/>
      <c r="O310" s="212"/>
      <c r="P310" s="213">
        <f>SUM(P311:P456)</f>
        <v>0</v>
      </c>
      <c r="Q310" s="212"/>
      <c r="R310" s="213">
        <f>SUM(R311:R456)</f>
        <v>112.75914400000001</v>
      </c>
      <c r="S310" s="212"/>
      <c r="T310" s="214">
        <f>SUM(T311:T456)</f>
        <v>7.9400000000000004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15" t="s">
        <v>86</v>
      </c>
      <c r="AT310" s="216" t="s">
        <v>77</v>
      </c>
      <c r="AU310" s="216" t="s">
        <v>86</v>
      </c>
      <c r="AY310" s="215" t="s">
        <v>153</v>
      </c>
      <c r="BK310" s="217">
        <f>SUM(BK311:BK456)</f>
        <v>0</v>
      </c>
    </row>
    <row r="311" s="2" customFormat="1" ht="16.5" customHeight="1">
      <c r="A311" s="39"/>
      <c r="B311" s="40"/>
      <c r="C311" s="220" t="s">
        <v>396</v>
      </c>
      <c r="D311" s="220" t="s">
        <v>155</v>
      </c>
      <c r="E311" s="221" t="s">
        <v>397</v>
      </c>
      <c r="F311" s="222" t="s">
        <v>398</v>
      </c>
      <c r="G311" s="223" t="s">
        <v>399</v>
      </c>
      <c r="H311" s="224">
        <v>55</v>
      </c>
      <c r="I311" s="225"/>
      <c r="J311" s="226">
        <f>ROUND(I311*H311,2)</f>
        <v>0</v>
      </c>
      <c r="K311" s="222" t="s">
        <v>159</v>
      </c>
      <c r="L311" s="45"/>
      <c r="M311" s="227" t="s">
        <v>1</v>
      </c>
      <c r="N311" s="228" t="s">
        <v>43</v>
      </c>
      <c r="O311" s="92"/>
      <c r="P311" s="229">
        <f>O311*H311</f>
        <v>0</v>
      </c>
      <c r="Q311" s="229">
        <v>0.087419999999999998</v>
      </c>
      <c r="R311" s="229">
        <f>Q311*H311</f>
        <v>4.8080999999999996</v>
      </c>
      <c r="S311" s="229">
        <v>0</v>
      </c>
      <c r="T311" s="230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1" t="s">
        <v>160</v>
      </c>
      <c r="AT311" s="231" t="s">
        <v>155</v>
      </c>
      <c r="AU311" s="231" t="s">
        <v>88</v>
      </c>
      <c r="AY311" s="18" t="s">
        <v>153</v>
      </c>
      <c r="BE311" s="232">
        <f>IF(N311="základní",J311,0)</f>
        <v>0</v>
      </c>
      <c r="BF311" s="232">
        <f>IF(N311="snížená",J311,0)</f>
        <v>0</v>
      </c>
      <c r="BG311" s="232">
        <f>IF(N311="zákl. přenesená",J311,0)</f>
        <v>0</v>
      </c>
      <c r="BH311" s="232">
        <f>IF(N311="sníž. přenesená",J311,0)</f>
        <v>0</v>
      </c>
      <c r="BI311" s="232">
        <f>IF(N311="nulová",J311,0)</f>
        <v>0</v>
      </c>
      <c r="BJ311" s="18" t="s">
        <v>86</v>
      </c>
      <c r="BK311" s="232">
        <f>ROUND(I311*H311,2)</f>
        <v>0</v>
      </c>
      <c r="BL311" s="18" t="s">
        <v>160</v>
      </c>
      <c r="BM311" s="231" t="s">
        <v>400</v>
      </c>
    </row>
    <row r="312" s="13" customFormat="1">
      <c r="A312" s="13"/>
      <c r="B312" s="233"/>
      <c r="C312" s="234"/>
      <c r="D312" s="235" t="s">
        <v>162</v>
      </c>
      <c r="E312" s="236" t="s">
        <v>1</v>
      </c>
      <c r="F312" s="237" t="s">
        <v>401</v>
      </c>
      <c r="G312" s="234"/>
      <c r="H312" s="238">
        <v>55</v>
      </c>
      <c r="I312" s="239"/>
      <c r="J312" s="234"/>
      <c r="K312" s="234"/>
      <c r="L312" s="240"/>
      <c r="M312" s="241"/>
      <c r="N312" s="242"/>
      <c r="O312" s="242"/>
      <c r="P312" s="242"/>
      <c r="Q312" s="242"/>
      <c r="R312" s="242"/>
      <c r="S312" s="242"/>
      <c r="T312" s="24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4" t="s">
        <v>162</v>
      </c>
      <c r="AU312" s="244" t="s">
        <v>88</v>
      </c>
      <c r="AV312" s="13" t="s">
        <v>88</v>
      </c>
      <c r="AW312" s="13" t="s">
        <v>34</v>
      </c>
      <c r="AX312" s="13" t="s">
        <v>86</v>
      </c>
      <c r="AY312" s="244" t="s">
        <v>153</v>
      </c>
    </row>
    <row r="313" s="2" customFormat="1" ht="16.5" customHeight="1">
      <c r="A313" s="39"/>
      <c r="B313" s="40"/>
      <c r="C313" s="277" t="s">
        <v>402</v>
      </c>
      <c r="D313" s="277" t="s">
        <v>276</v>
      </c>
      <c r="E313" s="278" t="s">
        <v>403</v>
      </c>
      <c r="F313" s="279" t="s">
        <v>404</v>
      </c>
      <c r="G313" s="280" t="s">
        <v>399</v>
      </c>
      <c r="H313" s="281">
        <v>24</v>
      </c>
      <c r="I313" s="282"/>
      <c r="J313" s="283">
        <f>ROUND(I313*H313,2)</f>
        <v>0</v>
      </c>
      <c r="K313" s="279" t="s">
        <v>1</v>
      </c>
      <c r="L313" s="284"/>
      <c r="M313" s="285" t="s">
        <v>1</v>
      </c>
      <c r="N313" s="286" t="s">
        <v>43</v>
      </c>
      <c r="O313" s="92"/>
      <c r="P313" s="229">
        <f>O313*H313</f>
        <v>0</v>
      </c>
      <c r="Q313" s="229">
        <v>0.028000000000000001</v>
      </c>
      <c r="R313" s="229">
        <f>Q313*H313</f>
        <v>0.67200000000000004</v>
      </c>
      <c r="S313" s="229">
        <v>0</v>
      </c>
      <c r="T313" s="230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1" t="s">
        <v>222</v>
      </c>
      <c r="AT313" s="231" t="s">
        <v>276</v>
      </c>
      <c r="AU313" s="231" t="s">
        <v>88</v>
      </c>
      <c r="AY313" s="18" t="s">
        <v>153</v>
      </c>
      <c r="BE313" s="232">
        <f>IF(N313="základní",J313,0)</f>
        <v>0</v>
      </c>
      <c r="BF313" s="232">
        <f>IF(N313="snížená",J313,0)</f>
        <v>0</v>
      </c>
      <c r="BG313" s="232">
        <f>IF(N313="zákl. přenesená",J313,0)</f>
        <v>0</v>
      </c>
      <c r="BH313" s="232">
        <f>IF(N313="sníž. přenesená",J313,0)</f>
        <v>0</v>
      </c>
      <c r="BI313" s="232">
        <f>IF(N313="nulová",J313,0)</f>
        <v>0</v>
      </c>
      <c r="BJ313" s="18" t="s">
        <v>86</v>
      </c>
      <c r="BK313" s="232">
        <f>ROUND(I313*H313,2)</f>
        <v>0</v>
      </c>
      <c r="BL313" s="18" t="s">
        <v>160</v>
      </c>
      <c r="BM313" s="231" t="s">
        <v>405</v>
      </c>
    </row>
    <row r="314" s="13" customFormat="1">
      <c r="A314" s="13"/>
      <c r="B314" s="233"/>
      <c r="C314" s="234"/>
      <c r="D314" s="235" t="s">
        <v>162</v>
      </c>
      <c r="E314" s="236" t="s">
        <v>1</v>
      </c>
      <c r="F314" s="237" t="s">
        <v>188</v>
      </c>
      <c r="G314" s="234"/>
      <c r="H314" s="238">
        <v>3</v>
      </c>
      <c r="I314" s="239"/>
      <c r="J314" s="234"/>
      <c r="K314" s="234"/>
      <c r="L314" s="240"/>
      <c r="M314" s="241"/>
      <c r="N314" s="242"/>
      <c r="O314" s="242"/>
      <c r="P314" s="242"/>
      <c r="Q314" s="242"/>
      <c r="R314" s="242"/>
      <c r="S314" s="242"/>
      <c r="T314" s="24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4" t="s">
        <v>162</v>
      </c>
      <c r="AU314" s="244" t="s">
        <v>88</v>
      </c>
      <c r="AV314" s="13" t="s">
        <v>88</v>
      </c>
      <c r="AW314" s="13" t="s">
        <v>34</v>
      </c>
      <c r="AX314" s="13" t="s">
        <v>78</v>
      </c>
      <c r="AY314" s="244" t="s">
        <v>153</v>
      </c>
    </row>
    <row r="315" s="13" customFormat="1">
      <c r="A315" s="13"/>
      <c r="B315" s="233"/>
      <c r="C315" s="234"/>
      <c r="D315" s="235" t="s">
        <v>162</v>
      </c>
      <c r="E315" s="236" t="s">
        <v>1</v>
      </c>
      <c r="F315" s="237" t="s">
        <v>406</v>
      </c>
      <c r="G315" s="234"/>
      <c r="H315" s="238">
        <v>21</v>
      </c>
      <c r="I315" s="239"/>
      <c r="J315" s="234"/>
      <c r="K315" s="234"/>
      <c r="L315" s="240"/>
      <c r="M315" s="241"/>
      <c r="N315" s="242"/>
      <c r="O315" s="242"/>
      <c r="P315" s="242"/>
      <c r="Q315" s="242"/>
      <c r="R315" s="242"/>
      <c r="S315" s="242"/>
      <c r="T315" s="24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4" t="s">
        <v>162</v>
      </c>
      <c r="AU315" s="244" t="s">
        <v>88</v>
      </c>
      <c r="AV315" s="13" t="s">
        <v>88</v>
      </c>
      <c r="AW315" s="13" t="s">
        <v>34</v>
      </c>
      <c r="AX315" s="13" t="s">
        <v>78</v>
      </c>
      <c r="AY315" s="244" t="s">
        <v>153</v>
      </c>
    </row>
    <row r="316" s="16" customFormat="1">
      <c r="A316" s="16"/>
      <c r="B316" s="266"/>
      <c r="C316" s="267"/>
      <c r="D316" s="235" t="s">
        <v>162</v>
      </c>
      <c r="E316" s="268" t="s">
        <v>1</v>
      </c>
      <c r="F316" s="269" t="s">
        <v>215</v>
      </c>
      <c r="G316" s="267"/>
      <c r="H316" s="270">
        <v>24</v>
      </c>
      <c r="I316" s="271"/>
      <c r="J316" s="267"/>
      <c r="K316" s="267"/>
      <c r="L316" s="272"/>
      <c r="M316" s="273"/>
      <c r="N316" s="274"/>
      <c r="O316" s="274"/>
      <c r="P316" s="274"/>
      <c r="Q316" s="274"/>
      <c r="R316" s="274"/>
      <c r="S316" s="274"/>
      <c r="T316" s="275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T316" s="276" t="s">
        <v>162</v>
      </c>
      <c r="AU316" s="276" t="s">
        <v>88</v>
      </c>
      <c r="AV316" s="16" t="s">
        <v>160</v>
      </c>
      <c r="AW316" s="16" t="s">
        <v>34</v>
      </c>
      <c r="AX316" s="16" t="s">
        <v>86</v>
      </c>
      <c r="AY316" s="276" t="s">
        <v>153</v>
      </c>
    </row>
    <row r="317" s="2" customFormat="1" ht="16.5" customHeight="1">
      <c r="A317" s="39"/>
      <c r="B317" s="40"/>
      <c r="C317" s="277" t="s">
        <v>407</v>
      </c>
      <c r="D317" s="277" t="s">
        <v>276</v>
      </c>
      <c r="E317" s="278" t="s">
        <v>408</v>
      </c>
      <c r="F317" s="279" t="s">
        <v>409</v>
      </c>
      <c r="G317" s="280" t="s">
        <v>399</v>
      </c>
      <c r="H317" s="281">
        <v>5</v>
      </c>
      <c r="I317" s="282"/>
      <c r="J317" s="283">
        <f>ROUND(I317*H317,2)</f>
        <v>0</v>
      </c>
      <c r="K317" s="279" t="s">
        <v>1</v>
      </c>
      <c r="L317" s="284"/>
      <c r="M317" s="285" t="s">
        <v>1</v>
      </c>
      <c r="N317" s="286" t="s">
        <v>43</v>
      </c>
      <c r="O317" s="92"/>
      <c r="P317" s="229">
        <f>O317*H317</f>
        <v>0</v>
      </c>
      <c r="Q317" s="229">
        <v>0.040000000000000001</v>
      </c>
      <c r="R317" s="229">
        <f>Q317*H317</f>
        <v>0.20000000000000001</v>
      </c>
      <c r="S317" s="229">
        <v>0</v>
      </c>
      <c r="T317" s="230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1" t="s">
        <v>222</v>
      </c>
      <c r="AT317" s="231" t="s">
        <v>276</v>
      </c>
      <c r="AU317" s="231" t="s">
        <v>88</v>
      </c>
      <c r="AY317" s="18" t="s">
        <v>153</v>
      </c>
      <c r="BE317" s="232">
        <f>IF(N317="základní",J317,0)</f>
        <v>0</v>
      </c>
      <c r="BF317" s="232">
        <f>IF(N317="snížená",J317,0)</f>
        <v>0</v>
      </c>
      <c r="BG317" s="232">
        <f>IF(N317="zákl. přenesená",J317,0)</f>
        <v>0</v>
      </c>
      <c r="BH317" s="232">
        <f>IF(N317="sníž. přenesená",J317,0)</f>
        <v>0</v>
      </c>
      <c r="BI317" s="232">
        <f>IF(N317="nulová",J317,0)</f>
        <v>0</v>
      </c>
      <c r="BJ317" s="18" t="s">
        <v>86</v>
      </c>
      <c r="BK317" s="232">
        <f>ROUND(I317*H317,2)</f>
        <v>0</v>
      </c>
      <c r="BL317" s="18" t="s">
        <v>160</v>
      </c>
      <c r="BM317" s="231" t="s">
        <v>410</v>
      </c>
    </row>
    <row r="318" s="2" customFormat="1" ht="16.5" customHeight="1">
      <c r="A318" s="39"/>
      <c r="B318" s="40"/>
      <c r="C318" s="277" t="s">
        <v>411</v>
      </c>
      <c r="D318" s="277" t="s">
        <v>276</v>
      </c>
      <c r="E318" s="278" t="s">
        <v>412</v>
      </c>
      <c r="F318" s="279" t="s">
        <v>413</v>
      </c>
      <c r="G318" s="280" t="s">
        <v>399</v>
      </c>
      <c r="H318" s="281">
        <v>8</v>
      </c>
      <c r="I318" s="282"/>
      <c r="J318" s="283">
        <f>ROUND(I318*H318,2)</f>
        <v>0</v>
      </c>
      <c r="K318" s="279" t="s">
        <v>159</v>
      </c>
      <c r="L318" s="284"/>
      <c r="M318" s="285" t="s">
        <v>1</v>
      </c>
      <c r="N318" s="286" t="s">
        <v>43</v>
      </c>
      <c r="O318" s="92"/>
      <c r="P318" s="229">
        <f>O318*H318</f>
        <v>0</v>
      </c>
      <c r="Q318" s="229">
        <v>0.050999999999999997</v>
      </c>
      <c r="R318" s="229">
        <f>Q318*H318</f>
        <v>0.40799999999999997</v>
      </c>
      <c r="S318" s="229">
        <v>0</v>
      </c>
      <c r="T318" s="230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1" t="s">
        <v>222</v>
      </c>
      <c r="AT318" s="231" t="s">
        <v>276</v>
      </c>
      <c r="AU318" s="231" t="s">
        <v>88</v>
      </c>
      <c r="AY318" s="18" t="s">
        <v>153</v>
      </c>
      <c r="BE318" s="232">
        <f>IF(N318="základní",J318,0)</f>
        <v>0</v>
      </c>
      <c r="BF318" s="232">
        <f>IF(N318="snížená",J318,0)</f>
        <v>0</v>
      </c>
      <c r="BG318" s="232">
        <f>IF(N318="zákl. přenesená",J318,0)</f>
        <v>0</v>
      </c>
      <c r="BH318" s="232">
        <f>IF(N318="sníž. přenesená",J318,0)</f>
        <v>0</v>
      </c>
      <c r="BI318" s="232">
        <f>IF(N318="nulová",J318,0)</f>
        <v>0</v>
      </c>
      <c r="BJ318" s="18" t="s">
        <v>86</v>
      </c>
      <c r="BK318" s="232">
        <f>ROUND(I318*H318,2)</f>
        <v>0</v>
      </c>
      <c r="BL318" s="18" t="s">
        <v>160</v>
      </c>
      <c r="BM318" s="231" t="s">
        <v>414</v>
      </c>
    </row>
    <row r="319" s="2" customFormat="1" ht="16.5" customHeight="1">
      <c r="A319" s="39"/>
      <c r="B319" s="40"/>
      <c r="C319" s="277" t="s">
        <v>415</v>
      </c>
      <c r="D319" s="277" t="s">
        <v>276</v>
      </c>
      <c r="E319" s="278" t="s">
        <v>416</v>
      </c>
      <c r="F319" s="279" t="s">
        <v>417</v>
      </c>
      <c r="G319" s="280" t="s">
        <v>399</v>
      </c>
      <c r="H319" s="281">
        <v>11</v>
      </c>
      <c r="I319" s="282"/>
      <c r="J319" s="283">
        <f>ROUND(I319*H319,2)</f>
        <v>0</v>
      </c>
      <c r="K319" s="279" t="s">
        <v>1</v>
      </c>
      <c r="L319" s="284"/>
      <c r="M319" s="285" t="s">
        <v>1</v>
      </c>
      <c r="N319" s="286" t="s">
        <v>43</v>
      </c>
      <c r="O319" s="92"/>
      <c r="P319" s="229">
        <f>O319*H319</f>
        <v>0</v>
      </c>
      <c r="Q319" s="229">
        <v>0.068000000000000005</v>
      </c>
      <c r="R319" s="229">
        <f>Q319*H319</f>
        <v>0.748</v>
      </c>
      <c r="S319" s="229">
        <v>0</v>
      </c>
      <c r="T319" s="23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1" t="s">
        <v>222</v>
      </c>
      <c r="AT319" s="231" t="s">
        <v>276</v>
      </c>
      <c r="AU319" s="231" t="s">
        <v>88</v>
      </c>
      <c r="AY319" s="18" t="s">
        <v>153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8" t="s">
        <v>86</v>
      </c>
      <c r="BK319" s="232">
        <f>ROUND(I319*H319,2)</f>
        <v>0</v>
      </c>
      <c r="BL319" s="18" t="s">
        <v>160</v>
      </c>
      <c r="BM319" s="231" t="s">
        <v>418</v>
      </c>
    </row>
    <row r="320" s="2" customFormat="1" ht="16.5" customHeight="1">
      <c r="A320" s="39"/>
      <c r="B320" s="40"/>
      <c r="C320" s="277" t="s">
        <v>419</v>
      </c>
      <c r="D320" s="277" t="s">
        <v>276</v>
      </c>
      <c r="E320" s="278" t="s">
        <v>420</v>
      </c>
      <c r="F320" s="279" t="s">
        <v>421</v>
      </c>
      <c r="G320" s="280" t="s">
        <v>399</v>
      </c>
      <c r="H320" s="281">
        <v>7</v>
      </c>
      <c r="I320" s="282"/>
      <c r="J320" s="283">
        <f>ROUND(I320*H320,2)</f>
        <v>0</v>
      </c>
      <c r="K320" s="279" t="s">
        <v>1</v>
      </c>
      <c r="L320" s="284"/>
      <c r="M320" s="285" t="s">
        <v>1</v>
      </c>
      <c r="N320" s="286" t="s">
        <v>43</v>
      </c>
      <c r="O320" s="92"/>
      <c r="P320" s="229">
        <f>O320*H320</f>
        <v>0</v>
      </c>
      <c r="Q320" s="229">
        <v>0.081000000000000003</v>
      </c>
      <c r="R320" s="229">
        <f>Q320*H320</f>
        <v>0.56700000000000006</v>
      </c>
      <c r="S320" s="229">
        <v>0</v>
      </c>
      <c r="T320" s="230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1" t="s">
        <v>222</v>
      </c>
      <c r="AT320" s="231" t="s">
        <v>276</v>
      </c>
      <c r="AU320" s="231" t="s">
        <v>88</v>
      </c>
      <c r="AY320" s="18" t="s">
        <v>153</v>
      </c>
      <c r="BE320" s="232">
        <f>IF(N320="základní",J320,0)</f>
        <v>0</v>
      </c>
      <c r="BF320" s="232">
        <f>IF(N320="snížená",J320,0)</f>
        <v>0</v>
      </c>
      <c r="BG320" s="232">
        <f>IF(N320="zákl. přenesená",J320,0)</f>
        <v>0</v>
      </c>
      <c r="BH320" s="232">
        <f>IF(N320="sníž. přenesená",J320,0)</f>
        <v>0</v>
      </c>
      <c r="BI320" s="232">
        <f>IF(N320="nulová",J320,0)</f>
        <v>0</v>
      </c>
      <c r="BJ320" s="18" t="s">
        <v>86</v>
      </c>
      <c r="BK320" s="232">
        <f>ROUND(I320*H320,2)</f>
        <v>0</v>
      </c>
      <c r="BL320" s="18" t="s">
        <v>160</v>
      </c>
      <c r="BM320" s="231" t="s">
        <v>422</v>
      </c>
    </row>
    <row r="321" s="2" customFormat="1" ht="16.5" customHeight="1">
      <c r="A321" s="39"/>
      <c r="B321" s="40"/>
      <c r="C321" s="220" t="s">
        <v>423</v>
      </c>
      <c r="D321" s="220" t="s">
        <v>155</v>
      </c>
      <c r="E321" s="221" t="s">
        <v>424</v>
      </c>
      <c r="F321" s="222" t="s">
        <v>425</v>
      </c>
      <c r="G321" s="223" t="s">
        <v>219</v>
      </c>
      <c r="H321" s="224">
        <v>20</v>
      </c>
      <c r="I321" s="225"/>
      <c r="J321" s="226">
        <f>ROUND(I321*H321,2)</f>
        <v>0</v>
      </c>
      <c r="K321" s="222" t="s">
        <v>159</v>
      </c>
      <c r="L321" s="45"/>
      <c r="M321" s="227" t="s">
        <v>1</v>
      </c>
      <c r="N321" s="228" t="s">
        <v>43</v>
      </c>
      <c r="O321" s="92"/>
      <c r="P321" s="229">
        <f>O321*H321</f>
        <v>0</v>
      </c>
      <c r="Q321" s="229">
        <v>1.0000000000000001E-05</v>
      </c>
      <c r="R321" s="229">
        <f>Q321*H321</f>
        <v>0.00020000000000000001</v>
      </c>
      <c r="S321" s="229">
        <v>0</v>
      </c>
      <c r="T321" s="230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1" t="s">
        <v>160</v>
      </c>
      <c r="AT321" s="231" t="s">
        <v>155</v>
      </c>
      <c r="AU321" s="231" t="s">
        <v>88</v>
      </c>
      <c r="AY321" s="18" t="s">
        <v>153</v>
      </c>
      <c r="BE321" s="232">
        <f>IF(N321="základní",J321,0)</f>
        <v>0</v>
      </c>
      <c r="BF321" s="232">
        <f>IF(N321="snížená",J321,0)</f>
        <v>0</v>
      </c>
      <c r="BG321" s="232">
        <f>IF(N321="zákl. přenesená",J321,0)</f>
        <v>0</v>
      </c>
      <c r="BH321" s="232">
        <f>IF(N321="sníž. přenesená",J321,0)</f>
        <v>0</v>
      </c>
      <c r="BI321" s="232">
        <f>IF(N321="nulová",J321,0)</f>
        <v>0</v>
      </c>
      <c r="BJ321" s="18" t="s">
        <v>86</v>
      </c>
      <c r="BK321" s="232">
        <f>ROUND(I321*H321,2)</f>
        <v>0</v>
      </c>
      <c r="BL321" s="18" t="s">
        <v>160</v>
      </c>
      <c r="BM321" s="231" t="s">
        <v>426</v>
      </c>
    </row>
    <row r="322" s="13" customFormat="1">
      <c r="A322" s="13"/>
      <c r="B322" s="233"/>
      <c r="C322" s="234"/>
      <c r="D322" s="235" t="s">
        <v>162</v>
      </c>
      <c r="E322" s="236" t="s">
        <v>1</v>
      </c>
      <c r="F322" s="237" t="s">
        <v>427</v>
      </c>
      <c r="G322" s="234"/>
      <c r="H322" s="238">
        <v>11.5</v>
      </c>
      <c r="I322" s="239"/>
      <c r="J322" s="234"/>
      <c r="K322" s="234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162</v>
      </c>
      <c r="AU322" s="244" t="s">
        <v>88</v>
      </c>
      <c r="AV322" s="13" t="s">
        <v>88</v>
      </c>
      <c r="AW322" s="13" t="s">
        <v>34</v>
      </c>
      <c r="AX322" s="13" t="s">
        <v>78</v>
      </c>
      <c r="AY322" s="244" t="s">
        <v>153</v>
      </c>
    </row>
    <row r="323" s="13" customFormat="1">
      <c r="A323" s="13"/>
      <c r="B323" s="233"/>
      <c r="C323" s="234"/>
      <c r="D323" s="235" t="s">
        <v>162</v>
      </c>
      <c r="E323" s="236" t="s">
        <v>1</v>
      </c>
      <c r="F323" s="237" t="s">
        <v>428</v>
      </c>
      <c r="G323" s="234"/>
      <c r="H323" s="238">
        <v>8.5</v>
      </c>
      <c r="I323" s="239"/>
      <c r="J323" s="234"/>
      <c r="K323" s="234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162</v>
      </c>
      <c r="AU323" s="244" t="s">
        <v>88</v>
      </c>
      <c r="AV323" s="13" t="s">
        <v>88</v>
      </c>
      <c r="AW323" s="13" t="s">
        <v>34</v>
      </c>
      <c r="AX323" s="13" t="s">
        <v>78</v>
      </c>
      <c r="AY323" s="244" t="s">
        <v>153</v>
      </c>
    </row>
    <row r="324" s="16" customFormat="1">
      <c r="A324" s="16"/>
      <c r="B324" s="266"/>
      <c r="C324" s="267"/>
      <c r="D324" s="235" t="s">
        <v>162</v>
      </c>
      <c r="E324" s="268" t="s">
        <v>1</v>
      </c>
      <c r="F324" s="269" t="s">
        <v>215</v>
      </c>
      <c r="G324" s="267"/>
      <c r="H324" s="270">
        <v>20</v>
      </c>
      <c r="I324" s="271"/>
      <c r="J324" s="267"/>
      <c r="K324" s="267"/>
      <c r="L324" s="272"/>
      <c r="M324" s="273"/>
      <c r="N324" s="274"/>
      <c r="O324" s="274"/>
      <c r="P324" s="274"/>
      <c r="Q324" s="274"/>
      <c r="R324" s="274"/>
      <c r="S324" s="274"/>
      <c r="T324" s="275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T324" s="276" t="s">
        <v>162</v>
      </c>
      <c r="AU324" s="276" t="s">
        <v>88</v>
      </c>
      <c r="AV324" s="16" t="s">
        <v>160</v>
      </c>
      <c r="AW324" s="16" t="s">
        <v>34</v>
      </c>
      <c r="AX324" s="16" t="s">
        <v>86</v>
      </c>
      <c r="AY324" s="276" t="s">
        <v>153</v>
      </c>
    </row>
    <row r="325" s="2" customFormat="1" ht="16.5" customHeight="1">
      <c r="A325" s="39"/>
      <c r="B325" s="40"/>
      <c r="C325" s="277" t="s">
        <v>429</v>
      </c>
      <c r="D325" s="277" t="s">
        <v>276</v>
      </c>
      <c r="E325" s="278" t="s">
        <v>430</v>
      </c>
      <c r="F325" s="279" t="s">
        <v>431</v>
      </c>
      <c r="G325" s="280" t="s">
        <v>399</v>
      </c>
      <c r="H325" s="281">
        <v>4</v>
      </c>
      <c r="I325" s="282"/>
      <c r="J325" s="283">
        <f>ROUND(I325*H325,2)</f>
        <v>0</v>
      </c>
      <c r="K325" s="279" t="s">
        <v>1</v>
      </c>
      <c r="L325" s="284"/>
      <c r="M325" s="285" t="s">
        <v>1</v>
      </c>
      <c r="N325" s="286" t="s">
        <v>43</v>
      </c>
      <c r="O325" s="92"/>
      <c r="P325" s="229">
        <f>O325*H325</f>
        <v>0</v>
      </c>
      <c r="Q325" s="229">
        <v>0.025850000000000001</v>
      </c>
      <c r="R325" s="229">
        <f>Q325*H325</f>
        <v>0.10340000000000001</v>
      </c>
      <c r="S325" s="229">
        <v>0</v>
      </c>
      <c r="T325" s="230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1" t="s">
        <v>222</v>
      </c>
      <c r="AT325" s="231" t="s">
        <v>276</v>
      </c>
      <c r="AU325" s="231" t="s">
        <v>88</v>
      </c>
      <c r="AY325" s="18" t="s">
        <v>153</v>
      </c>
      <c r="BE325" s="232">
        <f>IF(N325="základní",J325,0)</f>
        <v>0</v>
      </c>
      <c r="BF325" s="232">
        <f>IF(N325="snížená",J325,0)</f>
        <v>0</v>
      </c>
      <c r="BG325" s="232">
        <f>IF(N325="zákl. přenesená",J325,0)</f>
        <v>0</v>
      </c>
      <c r="BH325" s="232">
        <f>IF(N325="sníž. přenesená",J325,0)</f>
        <v>0</v>
      </c>
      <c r="BI325" s="232">
        <f>IF(N325="nulová",J325,0)</f>
        <v>0</v>
      </c>
      <c r="BJ325" s="18" t="s">
        <v>86</v>
      </c>
      <c r="BK325" s="232">
        <f>ROUND(I325*H325,2)</f>
        <v>0</v>
      </c>
      <c r="BL325" s="18" t="s">
        <v>160</v>
      </c>
      <c r="BM325" s="231" t="s">
        <v>432</v>
      </c>
    </row>
    <row r="326" s="13" customFormat="1">
      <c r="A326" s="13"/>
      <c r="B326" s="233"/>
      <c r="C326" s="234"/>
      <c r="D326" s="235" t="s">
        <v>162</v>
      </c>
      <c r="E326" s="236" t="s">
        <v>1</v>
      </c>
      <c r="F326" s="237" t="s">
        <v>433</v>
      </c>
      <c r="G326" s="234"/>
      <c r="H326" s="238">
        <v>3.383</v>
      </c>
      <c r="I326" s="239"/>
      <c r="J326" s="234"/>
      <c r="K326" s="234"/>
      <c r="L326" s="240"/>
      <c r="M326" s="241"/>
      <c r="N326" s="242"/>
      <c r="O326" s="242"/>
      <c r="P326" s="242"/>
      <c r="Q326" s="242"/>
      <c r="R326" s="242"/>
      <c r="S326" s="242"/>
      <c r="T326" s="24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4" t="s">
        <v>162</v>
      </c>
      <c r="AU326" s="244" t="s">
        <v>88</v>
      </c>
      <c r="AV326" s="13" t="s">
        <v>88</v>
      </c>
      <c r="AW326" s="13" t="s">
        <v>34</v>
      </c>
      <c r="AX326" s="13" t="s">
        <v>78</v>
      </c>
      <c r="AY326" s="244" t="s">
        <v>153</v>
      </c>
    </row>
    <row r="327" s="14" customFormat="1">
      <c r="A327" s="14"/>
      <c r="B327" s="245"/>
      <c r="C327" s="246"/>
      <c r="D327" s="235" t="s">
        <v>162</v>
      </c>
      <c r="E327" s="247" t="s">
        <v>1</v>
      </c>
      <c r="F327" s="248" t="s">
        <v>187</v>
      </c>
      <c r="G327" s="246"/>
      <c r="H327" s="249">
        <v>3.383</v>
      </c>
      <c r="I327" s="250"/>
      <c r="J327" s="246"/>
      <c r="K327" s="246"/>
      <c r="L327" s="251"/>
      <c r="M327" s="252"/>
      <c r="N327" s="253"/>
      <c r="O327" s="253"/>
      <c r="P327" s="253"/>
      <c r="Q327" s="253"/>
      <c r="R327" s="253"/>
      <c r="S327" s="253"/>
      <c r="T327" s="25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5" t="s">
        <v>162</v>
      </c>
      <c r="AU327" s="255" t="s">
        <v>88</v>
      </c>
      <c r="AV327" s="14" t="s">
        <v>188</v>
      </c>
      <c r="AW327" s="14" t="s">
        <v>34</v>
      </c>
      <c r="AX327" s="14" t="s">
        <v>78</v>
      </c>
      <c r="AY327" s="255" t="s">
        <v>153</v>
      </c>
    </row>
    <row r="328" s="13" customFormat="1">
      <c r="A328" s="13"/>
      <c r="B328" s="233"/>
      <c r="C328" s="234"/>
      <c r="D328" s="235" t="s">
        <v>162</v>
      </c>
      <c r="E328" s="236" t="s">
        <v>1</v>
      </c>
      <c r="F328" s="237" t="s">
        <v>160</v>
      </c>
      <c r="G328" s="234"/>
      <c r="H328" s="238">
        <v>4</v>
      </c>
      <c r="I328" s="239"/>
      <c r="J328" s="234"/>
      <c r="K328" s="234"/>
      <c r="L328" s="240"/>
      <c r="M328" s="241"/>
      <c r="N328" s="242"/>
      <c r="O328" s="242"/>
      <c r="P328" s="242"/>
      <c r="Q328" s="242"/>
      <c r="R328" s="242"/>
      <c r="S328" s="242"/>
      <c r="T328" s="24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4" t="s">
        <v>162</v>
      </c>
      <c r="AU328" s="244" t="s">
        <v>88</v>
      </c>
      <c r="AV328" s="13" t="s">
        <v>88</v>
      </c>
      <c r="AW328" s="13" t="s">
        <v>34</v>
      </c>
      <c r="AX328" s="13" t="s">
        <v>86</v>
      </c>
      <c r="AY328" s="244" t="s">
        <v>153</v>
      </c>
    </row>
    <row r="329" s="2" customFormat="1" ht="16.5" customHeight="1">
      <c r="A329" s="39"/>
      <c r="B329" s="40"/>
      <c r="C329" s="220" t="s">
        <v>434</v>
      </c>
      <c r="D329" s="220" t="s">
        <v>155</v>
      </c>
      <c r="E329" s="221" t="s">
        <v>435</v>
      </c>
      <c r="F329" s="222" t="s">
        <v>436</v>
      </c>
      <c r="G329" s="223" t="s">
        <v>219</v>
      </c>
      <c r="H329" s="224">
        <v>111.8</v>
      </c>
      <c r="I329" s="225"/>
      <c r="J329" s="226">
        <f>ROUND(I329*H329,2)</f>
        <v>0</v>
      </c>
      <c r="K329" s="222" t="s">
        <v>159</v>
      </c>
      <c r="L329" s="45"/>
      <c r="M329" s="227" t="s">
        <v>1</v>
      </c>
      <c r="N329" s="228" t="s">
        <v>43</v>
      </c>
      <c r="O329" s="92"/>
      <c r="P329" s="229">
        <f>O329*H329</f>
        <v>0</v>
      </c>
      <c r="Q329" s="229">
        <v>1.0000000000000001E-05</v>
      </c>
      <c r="R329" s="229">
        <f>Q329*H329</f>
        <v>0.0011180000000000001</v>
      </c>
      <c r="S329" s="229">
        <v>0</v>
      </c>
      <c r="T329" s="230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1" t="s">
        <v>160</v>
      </c>
      <c r="AT329" s="231" t="s">
        <v>155</v>
      </c>
      <c r="AU329" s="231" t="s">
        <v>88</v>
      </c>
      <c r="AY329" s="18" t="s">
        <v>153</v>
      </c>
      <c r="BE329" s="232">
        <f>IF(N329="základní",J329,0)</f>
        <v>0</v>
      </c>
      <c r="BF329" s="232">
        <f>IF(N329="snížená",J329,0)</f>
        <v>0</v>
      </c>
      <c r="BG329" s="232">
        <f>IF(N329="zákl. přenesená",J329,0)</f>
        <v>0</v>
      </c>
      <c r="BH329" s="232">
        <f>IF(N329="sníž. přenesená",J329,0)</f>
        <v>0</v>
      </c>
      <c r="BI329" s="232">
        <f>IF(N329="nulová",J329,0)</f>
        <v>0</v>
      </c>
      <c r="BJ329" s="18" t="s">
        <v>86</v>
      </c>
      <c r="BK329" s="232">
        <f>ROUND(I329*H329,2)</f>
        <v>0</v>
      </c>
      <c r="BL329" s="18" t="s">
        <v>160</v>
      </c>
      <c r="BM329" s="231" t="s">
        <v>437</v>
      </c>
    </row>
    <row r="330" s="13" customFormat="1">
      <c r="A330" s="13"/>
      <c r="B330" s="233"/>
      <c r="C330" s="234"/>
      <c r="D330" s="235" t="s">
        <v>162</v>
      </c>
      <c r="E330" s="236" t="s">
        <v>1</v>
      </c>
      <c r="F330" s="237" t="s">
        <v>438</v>
      </c>
      <c r="G330" s="234"/>
      <c r="H330" s="238">
        <v>23.399999999999999</v>
      </c>
      <c r="I330" s="239"/>
      <c r="J330" s="234"/>
      <c r="K330" s="234"/>
      <c r="L330" s="240"/>
      <c r="M330" s="241"/>
      <c r="N330" s="242"/>
      <c r="O330" s="242"/>
      <c r="P330" s="242"/>
      <c r="Q330" s="242"/>
      <c r="R330" s="242"/>
      <c r="S330" s="242"/>
      <c r="T330" s="24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4" t="s">
        <v>162</v>
      </c>
      <c r="AU330" s="244" t="s">
        <v>88</v>
      </c>
      <c r="AV330" s="13" t="s">
        <v>88</v>
      </c>
      <c r="AW330" s="13" t="s">
        <v>34</v>
      </c>
      <c r="AX330" s="13" t="s">
        <v>78</v>
      </c>
      <c r="AY330" s="244" t="s">
        <v>153</v>
      </c>
    </row>
    <row r="331" s="13" customFormat="1">
      <c r="A331" s="13"/>
      <c r="B331" s="233"/>
      <c r="C331" s="234"/>
      <c r="D331" s="235" t="s">
        <v>162</v>
      </c>
      <c r="E331" s="236" t="s">
        <v>1</v>
      </c>
      <c r="F331" s="237" t="s">
        <v>439</v>
      </c>
      <c r="G331" s="234"/>
      <c r="H331" s="238">
        <v>88.400000000000006</v>
      </c>
      <c r="I331" s="239"/>
      <c r="J331" s="234"/>
      <c r="K331" s="234"/>
      <c r="L331" s="240"/>
      <c r="M331" s="241"/>
      <c r="N331" s="242"/>
      <c r="O331" s="242"/>
      <c r="P331" s="242"/>
      <c r="Q331" s="242"/>
      <c r="R331" s="242"/>
      <c r="S331" s="242"/>
      <c r="T331" s="24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4" t="s">
        <v>162</v>
      </c>
      <c r="AU331" s="244" t="s">
        <v>88</v>
      </c>
      <c r="AV331" s="13" t="s">
        <v>88</v>
      </c>
      <c r="AW331" s="13" t="s">
        <v>34</v>
      </c>
      <c r="AX331" s="13" t="s">
        <v>78</v>
      </c>
      <c r="AY331" s="244" t="s">
        <v>153</v>
      </c>
    </row>
    <row r="332" s="16" customFormat="1">
      <c r="A332" s="16"/>
      <c r="B332" s="266"/>
      <c r="C332" s="267"/>
      <c r="D332" s="235" t="s">
        <v>162</v>
      </c>
      <c r="E332" s="268" t="s">
        <v>1</v>
      </c>
      <c r="F332" s="269" t="s">
        <v>215</v>
      </c>
      <c r="G332" s="267"/>
      <c r="H332" s="270">
        <v>111.8</v>
      </c>
      <c r="I332" s="271"/>
      <c r="J332" s="267"/>
      <c r="K332" s="267"/>
      <c r="L332" s="272"/>
      <c r="M332" s="273"/>
      <c r="N332" s="274"/>
      <c r="O332" s="274"/>
      <c r="P332" s="274"/>
      <c r="Q332" s="274"/>
      <c r="R332" s="274"/>
      <c r="S332" s="274"/>
      <c r="T332" s="275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T332" s="276" t="s">
        <v>162</v>
      </c>
      <c r="AU332" s="276" t="s">
        <v>88</v>
      </c>
      <c r="AV332" s="16" t="s">
        <v>160</v>
      </c>
      <c r="AW332" s="16" t="s">
        <v>34</v>
      </c>
      <c r="AX332" s="16" t="s">
        <v>86</v>
      </c>
      <c r="AY332" s="276" t="s">
        <v>153</v>
      </c>
    </row>
    <row r="333" s="2" customFormat="1" ht="16.5" customHeight="1">
      <c r="A333" s="39"/>
      <c r="B333" s="40"/>
      <c r="C333" s="277" t="s">
        <v>440</v>
      </c>
      <c r="D333" s="277" t="s">
        <v>276</v>
      </c>
      <c r="E333" s="278" t="s">
        <v>441</v>
      </c>
      <c r="F333" s="279" t="s">
        <v>442</v>
      </c>
      <c r="G333" s="280" t="s">
        <v>399</v>
      </c>
      <c r="H333" s="281">
        <v>19</v>
      </c>
      <c r="I333" s="282"/>
      <c r="J333" s="283">
        <f>ROUND(I333*H333,2)</f>
        <v>0</v>
      </c>
      <c r="K333" s="279" t="s">
        <v>1</v>
      </c>
      <c r="L333" s="284"/>
      <c r="M333" s="285" t="s">
        <v>1</v>
      </c>
      <c r="N333" s="286" t="s">
        <v>43</v>
      </c>
      <c r="O333" s="92"/>
      <c r="P333" s="229">
        <f>O333*H333</f>
        <v>0</v>
      </c>
      <c r="Q333" s="229">
        <v>0.040370000000000003</v>
      </c>
      <c r="R333" s="229">
        <f>Q333*H333</f>
        <v>0.7670300000000001</v>
      </c>
      <c r="S333" s="229">
        <v>0</v>
      </c>
      <c r="T333" s="230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1" t="s">
        <v>222</v>
      </c>
      <c r="AT333" s="231" t="s">
        <v>276</v>
      </c>
      <c r="AU333" s="231" t="s">
        <v>88</v>
      </c>
      <c r="AY333" s="18" t="s">
        <v>153</v>
      </c>
      <c r="BE333" s="232">
        <f>IF(N333="základní",J333,0)</f>
        <v>0</v>
      </c>
      <c r="BF333" s="232">
        <f>IF(N333="snížená",J333,0)</f>
        <v>0</v>
      </c>
      <c r="BG333" s="232">
        <f>IF(N333="zákl. přenesená",J333,0)</f>
        <v>0</v>
      </c>
      <c r="BH333" s="232">
        <f>IF(N333="sníž. přenesená",J333,0)</f>
        <v>0</v>
      </c>
      <c r="BI333" s="232">
        <f>IF(N333="nulová",J333,0)</f>
        <v>0</v>
      </c>
      <c r="BJ333" s="18" t="s">
        <v>86</v>
      </c>
      <c r="BK333" s="232">
        <f>ROUND(I333*H333,2)</f>
        <v>0</v>
      </c>
      <c r="BL333" s="18" t="s">
        <v>160</v>
      </c>
      <c r="BM333" s="231" t="s">
        <v>443</v>
      </c>
    </row>
    <row r="334" s="13" customFormat="1">
      <c r="A334" s="13"/>
      <c r="B334" s="233"/>
      <c r="C334" s="234"/>
      <c r="D334" s="235" t="s">
        <v>162</v>
      </c>
      <c r="E334" s="236" t="s">
        <v>1</v>
      </c>
      <c r="F334" s="237" t="s">
        <v>444</v>
      </c>
      <c r="G334" s="234"/>
      <c r="H334" s="238">
        <v>18.913</v>
      </c>
      <c r="I334" s="239"/>
      <c r="J334" s="234"/>
      <c r="K334" s="234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162</v>
      </c>
      <c r="AU334" s="244" t="s">
        <v>88</v>
      </c>
      <c r="AV334" s="13" t="s">
        <v>88</v>
      </c>
      <c r="AW334" s="13" t="s">
        <v>34</v>
      </c>
      <c r="AX334" s="13" t="s">
        <v>78</v>
      </c>
      <c r="AY334" s="244" t="s">
        <v>153</v>
      </c>
    </row>
    <row r="335" s="14" customFormat="1">
      <c r="A335" s="14"/>
      <c r="B335" s="245"/>
      <c r="C335" s="246"/>
      <c r="D335" s="235" t="s">
        <v>162</v>
      </c>
      <c r="E335" s="247" t="s">
        <v>1</v>
      </c>
      <c r="F335" s="248" t="s">
        <v>187</v>
      </c>
      <c r="G335" s="246"/>
      <c r="H335" s="249">
        <v>18.913</v>
      </c>
      <c r="I335" s="250"/>
      <c r="J335" s="246"/>
      <c r="K335" s="246"/>
      <c r="L335" s="251"/>
      <c r="M335" s="252"/>
      <c r="N335" s="253"/>
      <c r="O335" s="253"/>
      <c r="P335" s="253"/>
      <c r="Q335" s="253"/>
      <c r="R335" s="253"/>
      <c r="S335" s="253"/>
      <c r="T335" s="25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5" t="s">
        <v>162</v>
      </c>
      <c r="AU335" s="255" t="s">
        <v>88</v>
      </c>
      <c r="AV335" s="14" t="s">
        <v>188</v>
      </c>
      <c r="AW335" s="14" t="s">
        <v>34</v>
      </c>
      <c r="AX335" s="14" t="s">
        <v>78</v>
      </c>
      <c r="AY335" s="255" t="s">
        <v>153</v>
      </c>
    </row>
    <row r="336" s="13" customFormat="1">
      <c r="A336" s="13"/>
      <c r="B336" s="233"/>
      <c r="C336" s="234"/>
      <c r="D336" s="235" t="s">
        <v>162</v>
      </c>
      <c r="E336" s="236" t="s">
        <v>1</v>
      </c>
      <c r="F336" s="237" t="s">
        <v>324</v>
      </c>
      <c r="G336" s="234"/>
      <c r="H336" s="238">
        <v>19</v>
      </c>
      <c r="I336" s="239"/>
      <c r="J336" s="234"/>
      <c r="K336" s="234"/>
      <c r="L336" s="240"/>
      <c r="M336" s="241"/>
      <c r="N336" s="242"/>
      <c r="O336" s="242"/>
      <c r="P336" s="242"/>
      <c r="Q336" s="242"/>
      <c r="R336" s="242"/>
      <c r="S336" s="242"/>
      <c r="T336" s="24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4" t="s">
        <v>162</v>
      </c>
      <c r="AU336" s="244" t="s">
        <v>88</v>
      </c>
      <c r="AV336" s="13" t="s">
        <v>88</v>
      </c>
      <c r="AW336" s="13" t="s">
        <v>34</v>
      </c>
      <c r="AX336" s="13" t="s">
        <v>86</v>
      </c>
      <c r="AY336" s="244" t="s">
        <v>153</v>
      </c>
    </row>
    <row r="337" s="2" customFormat="1" ht="16.5" customHeight="1">
      <c r="A337" s="39"/>
      <c r="B337" s="40"/>
      <c r="C337" s="220" t="s">
        <v>445</v>
      </c>
      <c r="D337" s="220" t="s">
        <v>155</v>
      </c>
      <c r="E337" s="221" t="s">
        <v>446</v>
      </c>
      <c r="F337" s="222" t="s">
        <v>447</v>
      </c>
      <c r="G337" s="223" t="s">
        <v>219</v>
      </c>
      <c r="H337" s="224">
        <v>52.799999999999997</v>
      </c>
      <c r="I337" s="225"/>
      <c r="J337" s="226">
        <f>ROUND(I337*H337,2)</f>
        <v>0</v>
      </c>
      <c r="K337" s="222" t="s">
        <v>159</v>
      </c>
      <c r="L337" s="45"/>
      <c r="M337" s="227" t="s">
        <v>1</v>
      </c>
      <c r="N337" s="228" t="s">
        <v>43</v>
      </c>
      <c r="O337" s="92"/>
      <c r="P337" s="229">
        <f>O337*H337</f>
        <v>0</v>
      </c>
      <c r="Q337" s="229">
        <v>2.0000000000000002E-05</v>
      </c>
      <c r="R337" s="229">
        <f>Q337*H337</f>
        <v>0.0010560000000000001</v>
      </c>
      <c r="S337" s="229">
        <v>0</v>
      </c>
      <c r="T337" s="230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1" t="s">
        <v>160</v>
      </c>
      <c r="AT337" s="231" t="s">
        <v>155</v>
      </c>
      <c r="AU337" s="231" t="s">
        <v>88</v>
      </c>
      <c r="AY337" s="18" t="s">
        <v>153</v>
      </c>
      <c r="BE337" s="232">
        <f>IF(N337="základní",J337,0)</f>
        <v>0</v>
      </c>
      <c r="BF337" s="232">
        <f>IF(N337="snížená",J337,0)</f>
        <v>0</v>
      </c>
      <c r="BG337" s="232">
        <f>IF(N337="zákl. přenesená",J337,0)</f>
        <v>0</v>
      </c>
      <c r="BH337" s="232">
        <f>IF(N337="sníž. přenesená",J337,0)</f>
        <v>0</v>
      </c>
      <c r="BI337" s="232">
        <f>IF(N337="nulová",J337,0)</f>
        <v>0</v>
      </c>
      <c r="BJ337" s="18" t="s">
        <v>86</v>
      </c>
      <c r="BK337" s="232">
        <f>ROUND(I337*H337,2)</f>
        <v>0</v>
      </c>
      <c r="BL337" s="18" t="s">
        <v>160</v>
      </c>
      <c r="BM337" s="231" t="s">
        <v>448</v>
      </c>
    </row>
    <row r="338" s="13" customFormat="1">
      <c r="A338" s="13"/>
      <c r="B338" s="233"/>
      <c r="C338" s="234"/>
      <c r="D338" s="235" t="s">
        <v>162</v>
      </c>
      <c r="E338" s="236" t="s">
        <v>1</v>
      </c>
      <c r="F338" s="237" t="s">
        <v>449</v>
      </c>
      <c r="G338" s="234"/>
      <c r="H338" s="238">
        <v>52.799999999999997</v>
      </c>
      <c r="I338" s="239"/>
      <c r="J338" s="234"/>
      <c r="K338" s="234"/>
      <c r="L338" s="240"/>
      <c r="M338" s="241"/>
      <c r="N338" s="242"/>
      <c r="O338" s="242"/>
      <c r="P338" s="242"/>
      <c r="Q338" s="242"/>
      <c r="R338" s="242"/>
      <c r="S338" s="242"/>
      <c r="T338" s="24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4" t="s">
        <v>162</v>
      </c>
      <c r="AU338" s="244" t="s">
        <v>88</v>
      </c>
      <c r="AV338" s="13" t="s">
        <v>88</v>
      </c>
      <c r="AW338" s="13" t="s">
        <v>34</v>
      </c>
      <c r="AX338" s="13" t="s">
        <v>86</v>
      </c>
      <c r="AY338" s="244" t="s">
        <v>153</v>
      </c>
    </row>
    <row r="339" s="2" customFormat="1" ht="24.15" customHeight="1">
      <c r="A339" s="39"/>
      <c r="B339" s="40"/>
      <c r="C339" s="277" t="s">
        <v>450</v>
      </c>
      <c r="D339" s="277" t="s">
        <v>276</v>
      </c>
      <c r="E339" s="278" t="s">
        <v>451</v>
      </c>
      <c r="F339" s="279" t="s">
        <v>452</v>
      </c>
      <c r="G339" s="280" t="s">
        <v>399</v>
      </c>
      <c r="H339" s="281">
        <v>9</v>
      </c>
      <c r="I339" s="282"/>
      <c r="J339" s="283">
        <f>ROUND(I339*H339,2)</f>
        <v>0</v>
      </c>
      <c r="K339" s="279" t="s">
        <v>1</v>
      </c>
      <c r="L339" s="284"/>
      <c r="M339" s="285" t="s">
        <v>1</v>
      </c>
      <c r="N339" s="286" t="s">
        <v>43</v>
      </c>
      <c r="O339" s="92"/>
      <c r="P339" s="229">
        <f>O339*H339</f>
        <v>0</v>
      </c>
      <c r="Q339" s="229">
        <v>0.065869999999999998</v>
      </c>
      <c r="R339" s="229">
        <f>Q339*H339</f>
        <v>0.59282999999999997</v>
      </c>
      <c r="S339" s="229">
        <v>0</v>
      </c>
      <c r="T339" s="230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1" t="s">
        <v>222</v>
      </c>
      <c r="AT339" s="231" t="s">
        <v>276</v>
      </c>
      <c r="AU339" s="231" t="s">
        <v>88</v>
      </c>
      <c r="AY339" s="18" t="s">
        <v>153</v>
      </c>
      <c r="BE339" s="232">
        <f>IF(N339="základní",J339,0)</f>
        <v>0</v>
      </c>
      <c r="BF339" s="232">
        <f>IF(N339="snížená",J339,0)</f>
        <v>0</v>
      </c>
      <c r="BG339" s="232">
        <f>IF(N339="zákl. přenesená",J339,0)</f>
        <v>0</v>
      </c>
      <c r="BH339" s="232">
        <f>IF(N339="sníž. přenesená",J339,0)</f>
        <v>0</v>
      </c>
      <c r="BI339" s="232">
        <f>IF(N339="nulová",J339,0)</f>
        <v>0</v>
      </c>
      <c r="BJ339" s="18" t="s">
        <v>86</v>
      </c>
      <c r="BK339" s="232">
        <f>ROUND(I339*H339,2)</f>
        <v>0</v>
      </c>
      <c r="BL339" s="18" t="s">
        <v>160</v>
      </c>
      <c r="BM339" s="231" t="s">
        <v>453</v>
      </c>
    </row>
    <row r="340" s="13" customFormat="1">
      <c r="A340" s="13"/>
      <c r="B340" s="233"/>
      <c r="C340" s="234"/>
      <c r="D340" s="235" t="s">
        <v>162</v>
      </c>
      <c r="E340" s="236" t="s">
        <v>1</v>
      </c>
      <c r="F340" s="237" t="s">
        <v>454</v>
      </c>
      <c r="G340" s="234"/>
      <c r="H340" s="238">
        <v>8.9320000000000004</v>
      </c>
      <c r="I340" s="239"/>
      <c r="J340" s="234"/>
      <c r="K340" s="234"/>
      <c r="L340" s="240"/>
      <c r="M340" s="241"/>
      <c r="N340" s="242"/>
      <c r="O340" s="242"/>
      <c r="P340" s="242"/>
      <c r="Q340" s="242"/>
      <c r="R340" s="242"/>
      <c r="S340" s="242"/>
      <c r="T340" s="24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4" t="s">
        <v>162</v>
      </c>
      <c r="AU340" s="244" t="s">
        <v>88</v>
      </c>
      <c r="AV340" s="13" t="s">
        <v>88</v>
      </c>
      <c r="AW340" s="13" t="s">
        <v>34</v>
      </c>
      <c r="AX340" s="13" t="s">
        <v>78</v>
      </c>
      <c r="AY340" s="244" t="s">
        <v>153</v>
      </c>
    </row>
    <row r="341" s="14" customFormat="1">
      <c r="A341" s="14"/>
      <c r="B341" s="245"/>
      <c r="C341" s="246"/>
      <c r="D341" s="235" t="s">
        <v>162</v>
      </c>
      <c r="E341" s="247" t="s">
        <v>1</v>
      </c>
      <c r="F341" s="248" t="s">
        <v>187</v>
      </c>
      <c r="G341" s="246"/>
      <c r="H341" s="249">
        <v>8.9320000000000004</v>
      </c>
      <c r="I341" s="250"/>
      <c r="J341" s="246"/>
      <c r="K341" s="246"/>
      <c r="L341" s="251"/>
      <c r="M341" s="252"/>
      <c r="N341" s="253"/>
      <c r="O341" s="253"/>
      <c r="P341" s="253"/>
      <c r="Q341" s="253"/>
      <c r="R341" s="253"/>
      <c r="S341" s="253"/>
      <c r="T341" s="25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5" t="s">
        <v>162</v>
      </c>
      <c r="AU341" s="255" t="s">
        <v>88</v>
      </c>
      <c r="AV341" s="14" t="s">
        <v>188</v>
      </c>
      <c r="AW341" s="14" t="s">
        <v>34</v>
      </c>
      <c r="AX341" s="14" t="s">
        <v>78</v>
      </c>
      <c r="AY341" s="255" t="s">
        <v>153</v>
      </c>
    </row>
    <row r="342" s="13" customFormat="1">
      <c r="A342" s="13"/>
      <c r="B342" s="233"/>
      <c r="C342" s="234"/>
      <c r="D342" s="235" t="s">
        <v>162</v>
      </c>
      <c r="E342" s="236" t="s">
        <v>1</v>
      </c>
      <c r="F342" s="237" t="s">
        <v>227</v>
      </c>
      <c r="G342" s="234"/>
      <c r="H342" s="238">
        <v>9</v>
      </c>
      <c r="I342" s="239"/>
      <c r="J342" s="234"/>
      <c r="K342" s="234"/>
      <c r="L342" s="240"/>
      <c r="M342" s="241"/>
      <c r="N342" s="242"/>
      <c r="O342" s="242"/>
      <c r="P342" s="242"/>
      <c r="Q342" s="242"/>
      <c r="R342" s="242"/>
      <c r="S342" s="242"/>
      <c r="T342" s="24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4" t="s">
        <v>162</v>
      </c>
      <c r="AU342" s="244" t="s">
        <v>88</v>
      </c>
      <c r="AV342" s="13" t="s">
        <v>88</v>
      </c>
      <c r="AW342" s="13" t="s">
        <v>34</v>
      </c>
      <c r="AX342" s="13" t="s">
        <v>86</v>
      </c>
      <c r="AY342" s="244" t="s">
        <v>153</v>
      </c>
    </row>
    <row r="343" s="2" customFormat="1" ht="16.5" customHeight="1">
      <c r="A343" s="39"/>
      <c r="B343" s="40"/>
      <c r="C343" s="220" t="s">
        <v>455</v>
      </c>
      <c r="D343" s="220" t="s">
        <v>155</v>
      </c>
      <c r="E343" s="221" t="s">
        <v>456</v>
      </c>
      <c r="F343" s="222" t="s">
        <v>457</v>
      </c>
      <c r="G343" s="223" t="s">
        <v>219</v>
      </c>
      <c r="H343" s="224">
        <v>227.30000000000001</v>
      </c>
      <c r="I343" s="225"/>
      <c r="J343" s="226">
        <f>ROUND(I343*H343,2)</f>
        <v>0</v>
      </c>
      <c r="K343" s="222" t="s">
        <v>159</v>
      </c>
      <c r="L343" s="45"/>
      <c r="M343" s="227" t="s">
        <v>1</v>
      </c>
      <c r="N343" s="228" t="s">
        <v>43</v>
      </c>
      <c r="O343" s="92"/>
      <c r="P343" s="229">
        <f>O343*H343</f>
        <v>0</v>
      </c>
      <c r="Q343" s="229">
        <v>2.0000000000000002E-05</v>
      </c>
      <c r="R343" s="229">
        <f>Q343*H343</f>
        <v>0.0045460000000000006</v>
      </c>
      <c r="S343" s="229">
        <v>0</v>
      </c>
      <c r="T343" s="230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1" t="s">
        <v>160</v>
      </c>
      <c r="AT343" s="231" t="s">
        <v>155</v>
      </c>
      <c r="AU343" s="231" t="s">
        <v>88</v>
      </c>
      <c r="AY343" s="18" t="s">
        <v>153</v>
      </c>
      <c r="BE343" s="232">
        <f>IF(N343="základní",J343,0)</f>
        <v>0</v>
      </c>
      <c r="BF343" s="232">
        <f>IF(N343="snížená",J343,0)</f>
        <v>0</v>
      </c>
      <c r="BG343" s="232">
        <f>IF(N343="zákl. přenesená",J343,0)</f>
        <v>0</v>
      </c>
      <c r="BH343" s="232">
        <f>IF(N343="sníž. přenesená",J343,0)</f>
        <v>0</v>
      </c>
      <c r="BI343" s="232">
        <f>IF(N343="nulová",J343,0)</f>
        <v>0</v>
      </c>
      <c r="BJ343" s="18" t="s">
        <v>86</v>
      </c>
      <c r="BK343" s="232">
        <f>ROUND(I343*H343,2)</f>
        <v>0</v>
      </c>
      <c r="BL343" s="18" t="s">
        <v>160</v>
      </c>
      <c r="BM343" s="231" t="s">
        <v>458</v>
      </c>
    </row>
    <row r="344" s="13" customFormat="1">
      <c r="A344" s="13"/>
      <c r="B344" s="233"/>
      <c r="C344" s="234"/>
      <c r="D344" s="235" t="s">
        <v>162</v>
      </c>
      <c r="E344" s="236" t="s">
        <v>1</v>
      </c>
      <c r="F344" s="237" t="s">
        <v>459</v>
      </c>
      <c r="G344" s="234"/>
      <c r="H344" s="238">
        <v>87.400000000000006</v>
      </c>
      <c r="I344" s="239"/>
      <c r="J344" s="234"/>
      <c r="K344" s="234"/>
      <c r="L344" s="240"/>
      <c r="M344" s="241"/>
      <c r="N344" s="242"/>
      <c r="O344" s="242"/>
      <c r="P344" s="242"/>
      <c r="Q344" s="242"/>
      <c r="R344" s="242"/>
      <c r="S344" s="242"/>
      <c r="T344" s="24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4" t="s">
        <v>162</v>
      </c>
      <c r="AU344" s="244" t="s">
        <v>88</v>
      </c>
      <c r="AV344" s="13" t="s">
        <v>88</v>
      </c>
      <c r="AW344" s="13" t="s">
        <v>34</v>
      </c>
      <c r="AX344" s="13" t="s">
        <v>78</v>
      </c>
      <c r="AY344" s="244" t="s">
        <v>153</v>
      </c>
    </row>
    <row r="345" s="13" customFormat="1">
      <c r="A345" s="13"/>
      <c r="B345" s="233"/>
      <c r="C345" s="234"/>
      <c r="D345" s="235" t="s">
        <v>162</v>
      </c>
      <c r="E345" s="236" t="s">
        <v>1</v>
      </c>
      <c r="F345" s="237" t="s">
        <v>460</v>
      </c>
      <c r="G345" s="234"/>
      <c r="H345" s="238">
        <v>3.2000000000000002</v>
      </c>
      <c r="I345" s="239"/>
      <c r="J345" s="234"/>
      <c r="K345" s="234"/>
      <c r="L345" s="240"/>
      <c r="M345" s="241"/>
      <c r="N345" s="242"/>
      <c r="O345" s="242"/>
      <c r="P345" s="242"/>
      <c r="Q345" s="242"/>
      <c r="R345" s="242"/>
      <c r="S345" s="242"/>
      <c r="T345" s="24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4" t="s">
        <v>162</v>
      </c>
      <c r="AU345" s="244" t="s">
        <v>88</v>
      </c>
      <c r="AV345" s="13" t="s">
        <v>88</v>
      </c>
      <c r="AW345" s="13" t="s">
        <v>34</v>
      </c>
      <c r="AX345" s="13" t="s">
        <v>78</v>
      </c>
      <c r="AY345" s="244" t="s">
        <v>153</v>
      </c>
    </row>
    <row r="346" s="13" customFormat="1">
      <c r="A346" s="13"/>
      <c r="B346" s="233"/>
      <c r="C346" s="234"/>
      <c r="D346" s="235" t="s">
        <v>162</v>
      </c>
      <c r="E346" s="236" t="s">
        <v>1</v>
      </c>
      <c r="F346" s="237" t="s">
        <v>461</v>
      </c>
      <c r="G346" s="234"/>
      <c r="H346" s="238">
        <v>21.399999999999999</v>
      </c>
      <c r="I346" s="239"/>
      <c r="J346" s="234"/>
      <c r="K346" s="234"/>
      <c r="L346" s="240"/>
      <c r="M346" s="241"/>
      <c r="N346" s="242"/>
      <c r="O346" s="242"/>
      <c r="P346" s="242"/>
      <c r="Q346" s="242"/>
      <c r="R346" s="242"/>
      <c r="S346" s="242"/>
      <c r="T346" s="24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4" t="s">
        <v>162</v>
      </c>
      <c r="AU346" s="244" t="s">
        <v>88</v>
      </c>
      <c r="AV346" s="13" t="s">
        <v>88</v>
      </c>
      <c r="AW346" s="13" t="s">
        <v>34</v>
      </c>
      <c r="AX346" s="13" t="s">
        <v>78</v>
      </c>
      <c r="AY346" s="244" t="s">
        <v>153</v>
      </c>
    </row>
    <row r="347" s="13" customFormat="1">
      <c r="A347" s="13"/>
      <c r="B347" s="233"/>
      <c r="C347" s="234"/>
      <c r="D347" s="235" t="s">
        <v>162</v>
      </c>
      <c r="E347" s="236" t="s">
        <v>1</v>
      </c>
      <c r="F347" s="237" t="s">
        <v>462</v>
      </c>
      <c r="G347" s="234"/>
      <c r="H347" s="238">
        <v>6.2000000000000002</v>
      </c>
      <c r="I347" s="239"/>
      <c r="J347" s="234"/>
      <c r="K347" s="234"/>
      <c r="L347" s="240"/>
      <c r="M347" s="241"/>
      <c r="N347" s="242"/>
      <c r="O347" s="242"/>
      <c r="P347" s="242"/>
      <c r="Q347" s="242"/>
      <c r="R347" s="242"/>
      <c r="S347" s="242"/>
      <c r="T347" s="24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4" t="s">
        <v>162</v>
      </c>
      <c r="AU347" s="244" t="s">
        <v>88</v>
      </c>
      <c r="AV347" s="13" t="s">
        <v>88</v>
      </c>
      <c r="AW347" s="13" t="s">
        <v>34</v>
      </c>
      <c r="AX347" s="13" t="s">
        <v>78</v>
      </c>
      <c r="AY347" s="244" t="s">
        <v>153</v>
      </c>
    </row>
    <row r="348" s="13" customFormat="1">
      <c r="A348" s="13"/>
      <c r="B348" s="233"/>
      <c r="C348" s="234"/>
      <c r="D348" s="235" t="s">
        <v>162</v>
      </c>
      <c r="E348" s="236" t="s">
        <v>1</v>
      </c>
      <c r="F348" s="237" t="s">
        <v>463</v>
      </c>
      <c r="G348" s="234"/>
      <c r="H348" s="238">
        <v>6</v>
      </c>
      <c r="I348" s="239"/>
      <c r="J348" s="234"/>
      <c r="K348" s="234"/>
      <c r="L348" s="240"/>
      <c r="M348" s="241"/>
      <c r="N348" s="242"/>
      <c r="O348" s="242"/>
      <c r="P348" s="242"/>
      <c r="Q348" s="242"/>
      <c r="R348" s="242"/>
      <c r="S348" s="242"/>
      <c r="T348" s="24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4" t="s">
        <v>162</v>
      </c>
      <c r="AU348" s="244" t="s">
        <v>88</v>
      </c>
      <c r="AV348" s="13" t="s">
        <v>88</v>
      </c>
      <c r="AW348" s="13" t="s">
        <v>34</v>
      </c>
      <c r="AX348" s="13" t="s">
        <v>78</v>
      </c>
      <c r="AY348" s="244" t="s">
        <v>153</v>
      </c>
    </row>
    <row r="349" s="13" customFormat="1">
      <c r="A349" s="13"/>
      <c r="B349" s="233"/>
      <c r="C349" s="234"/>
      <c r="D349" s="235" t="s">
        <v>162</v>
      </c>
      <c r="E349" s="236" t="s">
        <v>1</v>
      </c>
      <c r="F349" s="237" t="s">
        <v>464</v>
      </c>
      <c r="G349" s="234"/>
      <c r="H349" s="238">
        <v>22.100000000000001</v>
      </c>
      <c r="I349" s="239"/>
      <c r="J349" s="234"/>
      <c r="K349" s="234"/>
      <c r="L349" s="240"/>
      <c r="M349" s="241"/>
      <c r="N349" s="242"/>
      <c r="O349" s="242"/>
      <c r="P349" s="242"/>
      <c r="Q349" s="242"/>
      <c r="R349" s="242"/>
      <c r="S349" s="242"/>
      <c r="T349" s="24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4" t="s">
        <v>162</v>
      </c>
      <c r="AU349" s="244" t="s">
        <v>88</v>
      </c>
      <c r="AV349" s="13" t="s">
        <v>88</v>
      </c>
      <c r="AW349" s="13" t="s">
        <v>34</v>
      </c>
      <c r="AX349" s="13" t="s">
        <v>78</v>
      </c>
      <c r="AY349" s="244" t="s">
        <v>153</v>
      </c>
    </row>
    <row r="350" s="13" customFormat="1">
      <c r="A350" s="13"/>
      <c r="B350" s="233"/>
      <c r="C350" s="234"/>
      <c r="D350" s="235" t="s">
        <v>162</v>
      </c>
      <c r="E350" s="236" t="s">
        <v>1</v>
      </c>
      <c r="F350" s="237" t="s">
        <v>465</v>
      </c>
      <c r="G350" s="234"/>
      <c r="H350" s="238">
        <v>78</v>
      </c>
      <c r="I350" s="239"/>
      <c r="J350" s="234"/>
      <c r="K350" s="234"/>
      <c r="L350" s="240"/>
      <c r="M350" s="241"/>
      <c r="N350" s="242"/>
      <c r="O350" s="242"/>
      <c r="P350" s="242"/>
      <c r="Q350" s="242"/>
      <c r="R350" s="242"/>
      <c r="S350" s="242"/>
      <c r="T350" s="24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4" t="s">
        <v>162</v>
      </c>
      <c r="AU350" s="244" t="s">
        <v>88</v>
      </c>
      <c r="AV350" s="13" t="s">
        <v>88</v>
      </c>
      <c r="AW350" s="13" t="s">
        <v>34</v>
      </c>
      <c r="AX350" s="13" t="s">
        <v>78</v>
      </c>
      <c r="AY350" s="244" t="s">
        <v>153</v>
      </c>
    </row>
    <row r="351" s="13" customFormat="1">
      <c r="A351" s="13"/>
      <c r="B351" s="233"/>
      <c r="C351" s="234"/>
      <c r="D351" s="235" t="s">
        <v>162</v>
      </c>
      <c r="E351" s="236" t="s">
        <v>1</v>
      </c>
      <c r="F351" s="237" t="s">
        <v>466</v>
      </c>
      <c r="G351" s="234"/>
      <c r="H351" s="238">
        <v>3</v>
      </c>
      <c r="I351" s="239"/>
      <c r="J351" s="234"/>
      <c r="K351" s="234"/>
      <c r="L351" s="240"/>
      <c r="M351" s="241"/>
      <c r="N351" s="242"/>
      <c r="O351" s="242"/>
      <c r="P351" s="242"/>
      <c r="Q351" s="242"/>
      <c r="R351" s="242"/>
      <c r="S351" s="242"/>
      <c r="T351" s="24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4" t="s">
        <v>162</v>
      </c>
      <c r="AU351" s="244" t="s">
        <v>88</v>
      </c>
      <c r="AV351" s="13" t="s">
        <v>88</v>
      </c>
      <c r="AW351" s="13" t="s">
        <v>34</v>
      </c>
      <c r="AX351" s="13" t="s">
        <v>78</v>
      </c>
      <c r="AY351" s="244" t="s">
        <v>153</v>
      </c>
    </row>
    <row r="352" s="16" customFormat="1">
      <c r="A352" s="16"/>
      <c r="B352" s="266"/>
      <c r="C352" s="267"/>
      <c r="D352" s="235" t="s">
        <v>162</v>
      </c>
      <c r="E352" s="268" t="s">
        <v>1</v>
      </c>
      <c r="F352" s="269" t="s">
        <v>215</v>
      </c>
      <c r="G352" s="267"/>
      <c r="H352" s="270">
        <v>227.30000000000001</v>
      </c>
      <c r="I352" s="271"/>
      <c r="J352" s="267"/>
      <c r="K352" s="267"/>
      <c r="L352" s="272"/>
      <c r="M352" s="273"/>
      <c r="N352" s="274"/>
      <c r="O352" s="274"/>
      <c r="P352" s="274"/>
      <c r="Q352" s="274"/>
      <c r="R352" s="274"/>
      <c r="S352" s="274"/>
      <c r="T352" s="275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76" t="s">
        <v>162</v>
      </c>
      <c r="AU352" s="276" t="s">
        <v>88</v>
      </c>
      <c r="AV352" s="16" t="s">
        <v>160</v>
      </c>
      <c r="AW352" s="16" t="s">
        <v>34</v>
      </c>
      <c r="AX352" s="16" t="s">
        <v>86</v>
      </c>
      <c r="AY352" s="276" t="s">
        <v>153</v>
      </c>
    </row>
    <row r="353" s="2" customFormat="1" ht="16.5" customHeight="1">
      <c r="A353" s="39"/>
      <c r="B353" s="40"/>
      <c r="C353" s="277" t="s">
        <v>467</v>
      </c>
      <c r="D353" s="277" t="s">
        <v>276</v>
      </c>
      <c r="E353" s="278" t="s">
        <v>468</v>
      </c>
      <c r="F353" s="279" t="s">
        <v>469</v>
      </c>
      <c r="G353" s="280" t="s">
        <v>399</v>
      </c>
      <c r="H353" s="281">
        <v>39</v>
      </c>
      <c r="I353" s="282"/>
      <c r="J353" s="283">
        <f>ROUND(I353*H353,2)</f>
        <v>0</v>
      </c>
      <c r="K353" s="279" t="s">
        <v>1</v>
      </c>
      <c r="L353" s="284"/>
      <c r="M353" s="285" t="s">
        <v>1</v>
      </c>
      <c r="N353" s="286" t="s">
        <v>43</v>
      </c>
      <c r="O353" s="92"/>
      <c r="P353" s="229">
        <f>O353*H353</f>
        <v>0</v>
      </c>
      <c r="Q353" s="229">
        <v>0.099699999999999997</v>
      </c>
      <c r="R353" s="229">
        <f>Q353*H353</f>
        <v>3.8883000000000001</v>
      </c>
      <c r="S353" s="229">
        <v>0</v>
      </c>
      <c r="T353" s="230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1" t="s">
        <v>222</v>
      </c>
      <c r="AT353" s="231" t="s">
        <v>276</v>
      </c>
      <c r="AU353" s="231" t="s">
        <v>88</v>
      </c>
      <c r="AY353" s="18" t="s">
        <v>153</v>
      </c>
      <c r="BE353" s="232">
        <f>IF(N353="základní",J353,0)</f>
        <v>0</v>
      </c>
      <c r="BF353" s="232">
        <f>IF(N353="snížená",J353,0)</f>
        <v>0</v>
      </c>
      <c r="BG353" s="232">
        <f>IF(N353="zákl. přenesená",J353,0)</f>
        <v>0</v>
      </c>
      <c r="BH353" s="232">
        <f>IF(N353="sníž. přenesená",J353,0)</f>
        <v>0</v>
      </c>
      <c r="BI353" s="232">
        <f>IF(N353="nulová",J353,0)</f>
        <v>0</v>
      </c>
      <c r="BJ353" s="18" t="s">
        <v>86</v>
      </c>
      <c r="BK353" s="232">
        <f>ROUND(I353*H353,2)</f>
        <v>0</v>
      </c>
      <c r="BL353" s="18" t="s">
        <v>160</v>
      </c>
      <c r="BM353" s="231" t="s">
        <v>470</v>
      </c>
    </row>
    <row r="354" s="13" customFormat="1">
      <c r="A354" s="13"/>
      <c r="B354" s="233"/>
      <c r="C354" s="234"/>
      <c r="D354" s="235" t="s">
        <v>162</v>
      </c>
      <c r="E354" s="236" t="s">
        <v>1</v>
      </c>
      <c r="F354" s="237" t="s">
        <v>471</v>
      </c>
      <c r="G354" s="234"/>
      <c r="H354" s="238">
        <v>38.451999999999998</v>
      </c>
      <c r="I354" s="239"/>
      <c r="J354" s="234"/>
      <c r="K354" s="234"/>
      <c r="L354" s="240"/>
      <c r="M354" s="241"/>
      <c r="N354" s="242"/>
      <c r="O354" s="242"/>
      <c r="P354" s="242"/>
      <c r="Q354" s="242"/>
      <c r="R354" s="242"/>
      <c r="S354" s="242"/>
      <c r="T354" s="24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4" t="s">
        <v>162</v>
      </c>
      <c r="AU354" s="244" t="s">
        <v>88</v>
      </c>
      <c r="AV354" s="13" t="s">
        <v>88</v>
      </c>
      <c r="AW354" s="13" t="s">
        <v>34</v>
      </c>
      <c r="AX354" s="13" t="s">
        <v>78</v>
      </c>
      <c r="AY354" s="244" t="s">
        <v>153</v>
      </c>
    </row>
    <row r="355" s="14" customFormat="1">
      <c r="A355" s="14"/>
      <c r="B355" s="245"/>
      <c r="C355" s="246"/>
      <c r="D355" s="235" t="s">
        <v>162</v>
      </c>
      <c r="E355" s="247" t="s">
        <v>1</v>
      </c>
      <c r="F355" s="248" t="s">
        <v>187</v>
      </c>
      <c r="G355" s="246"/>
      <c r="H355" s="249">
        <v>38.451999999999998</v>
      </c>
      <c r="I355" s="250"/>
      <c r="J355" s="246"/>
      <c r="K355" s="246"/>
      <c r="L355" s="251"/>
      <c r="M355" s="252"/>
      <c r="N355" s="253"/>
      <c r="O355" s="253"/>
      <c r="P355" s="253"/>
      <c r="Q355" s="253"/>
      <c r="R355" s="253"/>
      <c r="S355" s="253"/>
      <c r="T355" s="25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5" t="s">
        <v>162</v>
      </c>
      <c r="AU355" s="255" t="s">
        <v>88</v>
      </c>
      <c r="AV355" s="14" t="s">
        <v>188</v>
      </c>
      <c r="AW355" s="14" t="s">
        <v>34</v>
      </c>
      <c r="AX355" s="14" t="s">
        <v>78</v>
      </c>
      <c r="AY355" s="255" t="s">
        <v>153</v>
      </c>
    </row>
    <row r="356" s="13" customFormat="1">
      <c r="A356" s="13"/>
      <c r="B356" s="233"/>
      <c r="C356" s="234"/>
      <c r="D356" s="235" t="s">
        <v>162</v>
      </c>
      <c r="E356" s="236" t="s">
        <v>1</v>
      </c>
      <c r="F356" s="237" t="s">
        <v>467</v>
      </c>
      <c r="G356" s="234"/>
      <c r="H356" s="238">
        <v>39</v>
      </c>
      <c r="I356" s="239"/>
      <c r="J356" s="234"/>
      <c r="K356" s="234"/>
      <c r="L356" s="240"/>
      <c r="M356" s="241"/>
      <c r="N356" s="242"/>
      <c r="O356" s="242"/>
      <c r="P356" s="242"/>
      <c r="Q356" s="242"/>
      <c r="R356" s="242"/>
      <c r="S356" s="242"/>
      <c r="T356" s="24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4" t="s">
        <v>162</v>
      </c>
      <c r="AU356" s="244" t="s">
        <v>88</v>
      </c>
      <c r="AV356" s="13" t="s">
        <v>88</v>
      </c>
      <c r="AW356" s="13" t="s">
        <v>34</v>
      </c>
      <c r="AX356" s="13" t="s">
        <v>86</v>
      </c>
      <c r="AY356" s="244" t="s">
        <v>153</v>
      </c>
    </row>
    <row r="357" s="2" customFormat="1" ht="16.5" customHeight="1">
      <c r="A357" s="39"/>
      <c r="B357" s="40"/>
      <c r="C357" s="220" t="s">
        <v>472</v>
      </c>
      <c r="D357" s="220" t="s">
        <v>155</v>
      </c>
      <c r="E357" s="221" t="s">
        <v>473</v>
      </c>
      <c r="F357" s="222" t="s">
        <v>474</v>
      </c>
      <c r="G357" s="223" t="s">
        <v>219</v>
      </c>
      <c r="H357" s="224">
        <v>35.799999999999997</v>
      </c>
      <c r="I357" s="225"/>
      <c r="J357" s="226">
        <f>ROUND(I357*H357,2)</f>
        <v>0</v>
      </c>
      <c r="K357" s="222" t="s">
        <v>159</v>
      </c>
      <c r="L357" s="45"/>
      <c r="M357" s="227" t="s">
        <v>1</v>
      </c>
      <c r="N357" s="228" t="s">
        <v>43</v>
      </c>
      <c r="O357" s="92"/>
      <c r="P357" s="229">
        <f>O357*H357</f>
        <v>0</v>
      </c>
      <c r="Q357" s="229">
        <v>3.0000000000000001E-05</v>
      </c>
      <c r="R357" s="229">
        <f>Q357*H357</f>
        <v>0.0010739999999999999</v>
      </c>
      <c r="S357" s="229">
        <v>0</v>
      </c>
      <c r="T357" s="230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1" t="s">
        <v>160</v>
      </c>
      <c r="AT357" s="231" t="s">
        <v>155</v>
      </c>
      <c r="AU357" s="231" t="s">
        <v>88</v>
      </c>
      <c r="AY357" s="18" t="s">
        <v>153</v>
      </c>
      <c r="BE357" s="232">
        <f>IF(N357="základní",J357,0)</f>
        <v>0</v>
      </c>
      <c r="BF357" s="232">
        <f>IF(N357="snížená",J357,0)</f>
        <v>0</v>
      </c>
      <c r="BG357" s="232">
        <f>IF(N357="zákl. přenesená",J357,0)</f>
        <v>0</v>
      </c>
      <c r="BH357" s="232">
        <f>IF(N357="sníž. přenesená",J357,0)</f>
        <v>0</v>
      </c>
      <c r="BI357" s="232">
        <f>IF(N357="nulová",J357,0)</f>
        <v>0</v>
      </c>
      <c r="BJ357" s="18" t="s">
        <v>86</v>
      </c>
      <c r="BK357" s="232">
        <f>ROUND(I357*H357,2)</f>
        <v>0</v>
      </c>
      <c r="BL357" s="18" t="s">
        <v>160</v>
      </c>
      <c r="BM357" s="231" t="s">
        <v>475</v>
      </c>
    </row>
    <row r="358" s="13" customFormat="1">
      <c r="A358" s="13"/>
      <c r="B358" s="233"/>
      <c r="C358" s="234"/>
      <c r="D358" s="235" t="s">
        <v>162</v>
      </c>
      <c r="E358" s="236" t="s">
        <v>1</v>
      </c>
      <c r="F358" s="237" t="s">
        <v>476</v>
      </c>
      <c r="G358" s="234"/>
      <c r="H358" s="238">
        <v>35.799999999999997</v>
      </c>
      <c r="I358" s="239"/>
      <c r="J358" s="234"/>
      <c r="K358" s="234"/>
      <c r="L358" s="240"/>
      <c r="M358" s="241"/>
      <c r="N358" s="242"/>
      <c r="O358" s="242"/>
      <c r="P358" s="242"/>
      <c r="Q358" s="242"/>
      <c r="R358" s="242"/>
      <c r="S358" s="242"/>
      <c r="T358" s="24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4" t="s">
        <v>162</v>
      </c>
      <c r="AU358" s="244" t="s">
        <v>88</v>
      </c>
      <c r="AV358" s="13" t="s">
        <v>88</v>
      </c>
      <c r="AW358" s="13" t="s">
        <v>34</v>
      </c>
      <c r="AX358" s="13" t="s">
        <v>86</v>
      </c>
      <c r="AY358" s="244" t="s">
        <v>153</v>
      </c>
    </row>
    <row r="359" s="2" customFormat="1" ht="16.5" customHeight="1">
      <c r="A359" s="39"/>
      <c r="B359" s="40"/>
      <c r="C359" s="277" t="s">
        <v>477</v>
      </c>
      <c r="D359" s="277" t="s">
        <v>276</v>
      </c>
      <c r="E359" s="278" t="s">
        <v>478</v>
      </c>
      <c r="F359" s="279" t="s">
        <v>479</v>
      </c>
      <c r="G359" s="280" t="s">
        <v>399</v>
      </c>
      <c r="H359" s="281">
        <v>6</v>
      </c>
      <c r="I359" s="282"/>
      <c r="J359" s="283">
        <f>ROUND(I359*H359,2)</f>
        <v>0</v>
      </c>
      <c r="K359" s="279" t="s">
        <v>1</v>
      </c>
      <c r="L359" s="284"/>
      <c r="M359" s="285" t="s">
        <v>1</v>
      </c>
      <c r="N359" s="286" t="s">
        <v>43</v>
      </c>
      <c r="O359" s="92"/>
      <c r="P359" s="229">
        <f>O359*H359</f>
        <v>0</v>
      </c>
      <c r="Q359" s="229">
        <v>0.16095000000000001</v>
      </c>
      <c r="R359" s="229">
        <f>Q359*H359</f>
        <v>0.9657</v>
      </c>
      <c r="S359" s="229">
        <v>0</v>
      </c>
      <c r="T359" s="230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1" t="s">
        <v>222</v>
      </c>
      <c r="AT359" s="231" t="s">
        <v>276</v>
      </c>
      <c r="AU359" s="231" t="s">
        <v>88</v>
      </c>
      <c r="AY359" s="18" t="s">
        <v>153</v>
      </c>
      <c r="BE359" s="232">
        <f>IF(N359="základní",J359,0)</f>
        <v>0</v>
      </c>
      <c r="BF359" s="232">
        <f>IF(N359="snížená",J359,0)</f>
        <v>0</v>
      </c>
      <c r="BG359" s="232">
        <f>IF(N359="zákl. přenesená",J359,0)</f>
        <v>0</v>
      </c>
      <c r="BH359" s="232">
        <f>IF(N359="sníž. přenesená",J359,0)</f>
        <v>0</v>
      </c>
      <c r="BI359" s="232">
        <f>IF(N359="nulová",J359,0)</f>
        <v>0</v>
      </c>
      <c r="BJ359" s="18" t="s">
        <v>86</v>
      </c>
      <c r="BK359" s="232">
        <f>ROUND(I359*H359,2)</f>
        <v>0</v>
      </c>
      <c r="BL359" s="18" t="s">
        <v>160</v>
      </c>
      <c r="BM359" s="231" t="s">
        <v>480</v>
      </c>
    </row>
    <row r="360" s="13" customFormat="1">
      <c r="A360" s="13"/>
      <c r="B360" s="233"/>
      <c r="C360" s="234"/>
      <c r="D360" s="235" t="s">
        <v>162</v>
      </c>
      <c r="E360" s="236" t="s">
        <v>1</v>
      </c>
      <c r="F360" s="237" t="s">
        <v>481</v>
      </c>
      <c r="G360" s="234"/>
      <c r="H360" s="238">
        <v>6.056</v>
      </c>
      <c r="I360" s="239"/>
      <c r="J360" s="234"/>
      <c r="K360" s="234"/>
      <c r="L360" s="240"/>
      <c r="M360" s="241"/>
      <c r="N360" s="242"/>
      <c r="O360" s="242"/>
      <c r="P360" s="242"/>
      <c r="Q360" s="242"/>
      <c r="R360" s="242"/>
      <c r="S360" s="242"/>
      <c r="T360" s="24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4" t="s">
        <v>162</v>
      </c>
      <c r="AU360" s="244" t="s">
        <v>88</v>
      </c>
      <c r="AV360" s="13" t="s">
        <v>88</v>
      </c>
      <c r="AW360" s="13" t="s">
        <v>34</v>
      </c>
      <c r="AX360" s="13" t="s">
        <v>78</v>
      </c>
      <c r="AY360" s="244" t="s">
        <v>153</v>
      </c>
    </row>
    <row r="361" s="14" customFormat="1">
      <c r="A361" s="14"/>
      <c r="B361" s="245"/>
      <c r="C361" s="246"/>
      <c r="D361" s="235" t="s">
        <v>162</v>
      </c>
      <c r="E361" s="247" t="s">
        <v>1</v>
      </c>
      <c r="F361" s="248" t="s">
        <v>187</v>
      </c>
      <c r="G361" s="246"/>
      <c r="H361" s="249">
        <v>6.056</v>
      </c>
      <c r="I361" s="250"/>
      <c r="J361" s="246"/>
      <c r="K361" s="246"/>
      <c r="L361" s="251"/>
      <c r="M361" s="252"/>
      <c r="N361" s="253"/>
      <c r="O361" s="253"/>
      <c r="P361" s="253"/>
      <c r="Q361" s="253"/>
      <c r="R361" s="253"/>
      <c r="S361" s="253"/>
      <c r="T361" s="25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5" t="s">
        <v>162</v>
      </c>
      <c r="AU361" s="255" t="s">
        <v>88</v>
      </c>
      <c r="AV361" s="14" t="s">
        <v>188</v>
      </c>
      <c r="AW361" s="14" t="s">
        <v>34</v>
      </c>
      <c r="AX361" s="14" t="s">
        <v>78</v>
      </c>
      <c r="AY361" s="255" t="s">
        <v>153</v>
      </c>
    </row>
    <row r="362" s="13" customFormat="1">
      <c r="A362" s="13"/>
      <c r="B362" s="233"/>
      <c r="C362" s="234"/>
      <c r="D362" s="235" t="s">
        <v>162</v>
      </c>
      <c r="E362" s="236" t="s">
        <v>1</v>
      </c>
      <c r="F362" s="237" t="s">
        <v>209</v>
      </c>
      <c r="G362" s="234"/>
      <c r="H362" s="238">
        <v>6</v>
      </c>
      <c r="I362" s="239"/>
      <c r="J362" s="234"/>
      <c r="K362" s="234"/>
      <c r="L362" s="240"/>
      <c r="M362" s="241"/>
      <c r="N362" s="242"/>
      <c r="O362" s="242"/>
      <c r="P362" s="242"/>
      <c r="Q362" s="242"/>
      <c r="R362" s="242"/>
      <c r="S362" s="242"/>
      <c r="T362" s="24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4" t="s">
        <v>162</v>
      </c>
      <c r="AU362" s="244" t="s">
        <v>88</v>
      </c>
      <c r="AV362" s="13" t="s">
        <v>88</v>
      </c>
      <c r="AW362" s="13" t="s">
        <v>34</v>
      </c>
      <c r="AX362" s="13" t="s">
        <v>86</v>
      </c>
      <c r="AY362" s="244" t="s">
        <v>153</v>
      </c>
    </row>
    <row r="363" s="2" customFormat="1" ht="16.5" customHeight="1">
      <c r="A363" s="39"/>
      <c r="B363" s="40"/>
      <c r="C363" s="220" t="s">
        <v>482</v>
      </c>
      <c r="D363" s="220" t="s">
        <v>155</v>
      </c>
      <c r="E363" s="221" t="s">
        <v>483</v>
      </c>
      <c r="F363" s="222" t="s">
        <v>484</v>
      </c>
      <c r="G363" s="223" t="s">
        <v>219</v>
      </c>
      <c r="H363" s="224">
        <v>59.100000000000001</v>
      </c>
      <c r="I363" s="225"/>
      <c r="J363" s="226">
        <f>ROUND(I363*H363,2)</f>
        <v>0</v>
      </c>
      <c r="K363" s="222" t="s">
        <v>159</v>
      </c>
      <c r="L363" s="45"/>
      <c r="M363" s="227" t="s">
        <v>1</v>
      </c>
      <c r="N363" s="228" t="s">
        <v>43</v>
      </c>
      <c r="O363" s="92"/>
      <c r="P363" s="229">
        <f>O363*H363</f>
        <v>0</v>
      </c>
      <c r="Q363" s="229">
        <v>3.0000000000000001E-05</v>
      </c>
      <c r="R363" s="229">
        <f>Q363*H363</f>
        <v>0.0017730000000000001</v>
      </c>
      <c r="S363" s="229">
        <v>0</v>
      </c>
      <c r="T363" s="230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1" t="s">
        <v>160</v>
      </c>
      <c r="AT363" s="231" t="s">
        <v>155</v>
      </c>
      <c r="AU363" s="231" t="s">
        <v>88</v>
      </c>
      <c r="AY363" s="18" t="s">
        <v>153</v>
      </c>
      <c r="BE363" s="232">
        <f>IF(N363="základní",J363,0)</f>
        <v>0</v>
      </c>
      <c r="BF363" s="232">
        <f>IF(N363="snížená",J363,0)</f>
        <v>0</v>
      </c>
      <c r="BG363" s="232">
        <f>IF(N363="zákl. přenesená",J363,0)</f>
        <v>0</v>
      </c>
      <c r="BH363" s="232">
        <f>IF(N363="sníž. přenesená",J363,0)</f>
        <v>0</v>
      </c>
      <c r="BI363" s="232">
        <f>IF(N363="nulová",J363,0)</f>
        <v>0</v>
      </c>
      <c r="BJ363" s="18" t="s">
        <v>86</v>
      </c>
      <c r="BK363" s="232">
        <f>ROUND(I363*H363,2)</f>
        <v>0</v>
      </c>
      <c r="BL363" s="18" t="s">
        <v>160</v>
      </c>
      <c r="BM363" s="231" t="s">
        <v>485</v>
      </c>
    </row>
    <row r="364" s="13" customFormat="1">
      <c r="A364" s="13"/>
      <c r="B364" s="233"/>
      <c r="C364" s="234"/>
      <c r="D364" s="235" t="s">
        <v>162</v>
      </c>
      <c r="E364" s="236" t="s">
        <v>1</v>
      </c>
      <c r="F364" s="237" t="s">
        <v>486</v>
      </c>
      <c r="G364" s="234"/>
      <c r="H364" s="238">
        <v>59.100000000000001</v>
      </c>
      <c r="I364" s="239"/>
      <c r="J364" s="234"/>
      <c r="K364" s="234"/>
      <c r="L364" s="240"/>
      <c r="M364" s="241"/>
      <c r="N364" s="242"/>
      <c r="O364" s="242"/>
      <c r="P364" s="242"/>
      <c r="Q364" s="242"/>
      <c r="R364" s="242"/>
      <c r="S364" s="242"/>
      <c r="T364" s="24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4" t="s">
        <v>162</v>
      </c>
      <c r="AU364" s="244" t="s">
        <v>88</v>
      </c>
      <c r="AV364" s="13" t="s">
        <v>88</v>
      </c>
      <c r="AW364" s="13" t="s">
        <v>34</v>
      </c>
      <c r="AX364" s="13" t="s">
        <v>86</v>
      </c>
      <c r="AY364" s="244" t="s">
        <v>153</v>
      </c>
    </row>
    <row r="365" s="2" customFormat="1" ht="16.5" customHeight="1">
      <c r="A365" s="39"/>
      <c r="B365" s="40"/>
      <c r="C365" s="277" t="s">
        <v>487</v>
      </c>
      <c r="D365" s="277" t="s">
        <v>276</v>
      </c>
      <c r="E365" s="278" t="s">
        <v>488</v>
      </c>
      <c r="F365" s="279" t="s">
        <v>489</v>
      </c>
      <c r="G365" s="280" t="s">
        <v>399</v>
      </c>
      <c r="H365" s="281">
        <v>10</v>
      </c>
      <c r="I365" s="282"/>
      <c r="J365" s="283">
        <f>ROUND(I365*H365,2)</f>
        <v>0</v>
      </c>
      <c r="K365" s="279" t="s">
        <v>1</v>
      </c>
      <c r="L365" s="284"/>
      <c r="M365" s="285" t="s">
        <v>1</v>
      </c>
      <c r="N365" s="286" t="s">
        <v>43</v>
      </c>
      <c r="O365" s="92"/>
      <c r="P365" s="229">
        <f>O365*H365</f>
        <v>0</v>
      </c>
      <c r="Q365" s="229">
        <v>0.12622</v>
      </c>
      <c r="R365" s="229">
        <f>Q365*H365</f>
        <v>1.2622</v>
      </c>
      <c r="S365" s="229">
        <v>0</v>
      </c>
      <c r="T365" s="230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1" t="s">
        <v>222</v>
      </c>
      <c r="AT365" s="231" t="s">
        <v>276</v>
      </c>
      <c r="AU365" s="231" t="s">
        <v>88</v>
      </c>
      <c r="AY365" s="18" t="s">
        <v>153</v>
      </c>
      <c r="BE365" s="232">
        <f>IF(N365="základní",J365,0)</f>
        <v>0</v>
      </c>
      <c r="BF365" s="232">
        <f>IF(N365="snížená",J365,0)</f>
        <v>0</v>
      </c>
      <c r="BG365" s="232">
        <f>IF(N365="zákl. přenesená",J365,0)</f>
        <v>0</v>
      </c>
      <c r="BH365" s="232">
        <f>IF(N365="sníž. přenesená",J365,0)</f>
        <v>0</v>
      </c>
      <c r="BI365" s="232">
        <f>IF(N365="nulová",J365,0)</f>
        <v>0</v>
      </c>
      <c r="BJ365" s="18" t="s">
        <v>86</v>
      </c>
      <c r="BK365" s="232">
        <f>ROUND(I365*H365,2)</f>
        <v>0</v>
      </c>
      <c r="BL365" s="18" t="s">
        <v>160</v>
      </c>
      <c r="BM365" s="231" t="s">
        <v>490</v>
      </c>
    </row>
    <row r="366" s="13" customFormat="1">
      <c r="A366" s="13"/>
      <c r="B366" s="233"/>
      <c r="C366" s="234"/>
      <c r="D366" s="235" t="s">
        <v>162</v>
      </c>
      <c r="E366" s="236" t="s">
        <v>1</v>
      </c>
      <c r="F366" s="237" t="s">
        <v>491</v>
      </c>
      <c r="G366" s="234"/>
      <c r="H366" s="238">
        <v>9.9979999999999993</v>
      </c>
      <c r="I366" s="239"/>
      <c r="J366" s="234"/>
      <c r="K366" s="234"/>
      <c r="L366" s="240"/>
      <c r="M366" s="241"/>
      <c r="N366" s="242"/>
      <c r="O366" s="242"/>
      <c r="P366" s="242"/>
      <c r="Q366" s="242"/>
      <c r="R366" s="242"/>
      <c r="S366" s="242"/>
      <c r="T366" s="24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4" t="s">
        <v>162</v>
      </c>
      <c r="AU366" s="244" t="s">
        <v>88</v>
      </c>
      <c r="AV366" s="13" t="s">
        <v>88</v>
      </c>
      <c r="AW366" s="13" t="s">
        <v>34</v>
      </c>
      <c r="AX366" s="13" t="s">
        <v>78</v>
      </c>
      <c r="AY366" s="244" t="s">
        <v>153</v>
      </c>
    </row>
    <row r="367" s="14" customFormat="1">
      <c r="A367" s="14"/>
      <c r="B367" s="245"/>
      <c r="C367" s="246"/>
      <c r="D367" s="235" t="s">
        <v>162</v>
      </c>
      <c r="E367" s="247" t="s">
        <v>1</v>
      </c>
      <c r="F367" s="248" t="s">
        <v>187</v>
      </c>
      <c r="G367" s="246"/>
      <c r="H367" s="249">
        <v>9.9979999999999993</v>
      </c>
      <c r="I367" s="250"/>
      <c r="J367" s="246"/>
      <c r="K367" s="246"/>
      <c r="L367" s="251"/>
      <c r="M367" s="252"/>
      <c r="N367" s="253"/>
      <c r="O367" s="253"/>
      <c r="P367" s="253"/>
      <c r="Q367" s="253"/>
      <c r="R367" s="253"/>
      <c r="S367" s="253"/>
      <c r="T367" s="25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5" t="s">
        <v>162</v>
      </c>
      <c r="AU367" s="255" t="s">
        <v>88</v>
      </c>
      <c r="AV367" s="14" t="s">
        <v>188</v>
      </c>
      <c r="AW367" s="14" t="s">
        <v>34</v>
      </c>
      <c r="AX367" s="14" t="s">
        <v>78</v>
      </c>
      <c r="AY367" s="255" t="s">
        <v>153</v>
      </c>
    </row>
    <row r="368" s="13" customFormat="1">
      <c r="A368" s="13"/>
      <c r="B368" s="233"/>
      <c r="C368" s="234"/>
      <c r="D368" s="235" t="s">
        <v>162</v>
      </c>
      <c r="E368" s="236" t="s">
        <v>1</v>
      </c>
      <c r="F368" s="237" t="s">
        <v>251</v>
      </c>
      <c r="G368" s="234"/>
      <c r="H368" s="238">
        <v>10</v>
      </c>
      <c r="I368" s="239"/>
      <c r="J368" s="234"/>
      <c r="K368" s="234"/>
      <c r="L368" s="240"/>
      <c r="M368" s="241"/>
      <c r="N368" s="242"/>
      <c r="O368" s="242"/>
      <c r="P368" s="242"/>
      <c r="Q368" s="242"/>
      <c r="R368" s="242"/>
      <c r="S368" s="242"/>
      <c r="T368" s="24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4" t="s">
        <v>162</v>
      </c>
      <c r="AU368" s="244" t="s">
        <v>88</v>
      </c>
      <c r="AV368" s="13" t="s">
        <v>88</v>
      </c>
      <c r="AW368" s="13" t="s">
        <v>34</v>
      </c>
      <c r="AX368" s="13" t="s">
        <v>86</v>
      </c>
      <c r="AY368" s="244" t="s">
        <v>153</v>
      </c>
    </row>
    <row r="369" s="2" customFormat="1" ht="21.75" customHeight="1">
      <c r="A369" s="39"/>
      <c r="B369" s="40"/>
      <c r="C369" s="220" t="s">
        <v>492</v>
      </c>
      <c r="D369" s="220" t="s">
        <v>155</v>
      </c>
      <c r="E369" s="221" t="s">
        <v>493</v>
      </c>
      <c r="F369" s="222" t="s">
        <v>494</v>
      </c>
      <c r="G369" s="223" t="s">
        <v>399</v>
      </c>
      <c r="H369" s="224">
        <v>12</v>
      </c>
      <c r="I369" s="225"/>
      <c r="J369" s="226">
        <f>ROUND(I369*H369,2)</f>
        <v>0</v>
      </c>
      <c r="K369" s="222" t="s">
        <v>159</v>
      </c>
      <c r="L369" s="45"/>
      <c r="M369" s="227" t="s">
        <v>1</v>
      </c>
      <c r="N369" s="228" t="s">
        <v>43</v>
      </c>
      <c r="O369" s="92"/>
      <c r="P369" s="229">
        <f>O369*H369</f>
        <v>0</v>
      </c>
      <c r="Q369" s="229">
        <v>0</v>
      </c>
      <c r="R369" s="229">
        <f>Q369*H369</f>
        <v>0</v>
      </c>
      <c r="S369" s="229">
        <v>0</v>
      </c>
      <c r="T369" s="230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1" t="s">
        <v>160</v>
      </c>
      <c r="AT369" s="231" t="s">
        <v>155</v>
      </c>
      <c r="AU369" s="231" t="s">
        <v>88</v>
      </c>
      <c r="AY369" s="18" t="s">
        <v>153</v>
      </c>
      <c r="BE369" s="232">
        <f>IF(N369="základní",J369,0)</f>
        <v>0</v>
      </c>
      <c r="BF369" s="232">
        <f>IF(N369="snížená",J369,0)</f>
        <v>0</v>
      </c>
      <c r="BG369" s="232">
        <f>IF(N369="zákl. přenesená",J369,0)</f>
        <v>0</v>
      </c>
      <c r="BH369" s="232">
        <f>IF(N369="sníž. přenesená",J369,0)</f>
        <v>0</v>
      </c>
      <c r="BI369" s="232">
        <f>IF(N369="nulová",J369,0)</f>
        <v>0</v>
      </c>
      <c r="BJ369" s="18" t="s">
        <v>86</v>
      </c>
      <c r="BK369" s="232">
        <f>ROUND(I369*H369,2)</f>
        <v>0</v>
      </c>
      <c r="BL369" s="18" t="s">
        <v>160</v>
      </c>
      <c r="BM369" s="231" t="s">
        <v>495</v>
      </c>
    </row>
    <row r="370" s="13" customFormat="1">
      <c r="A370" s="13"/>
      <c r="B370" s="233"/>
      <c r="C370" s="234"/>
      <c r="D370" s="235" t="s">
        <v>162</v>
      </c>
      <c r="E370" s="236" t="s">
        <v>1</v>
      </c>
      <c r="F370" s="237" t="s">
        <v>496</v>
      </c>
      <c r="G370" s="234"/>
      <c r="H370" s="238">
        <v>12</v>
      </c>
      <c r="I370" s="239"/>
      <c r="J370" s="234"/>
      <c r="K370" s="234"/>
      <c r="L370" s="240"/>
      <c r="M370" s="241"/>
      <c r="N370" s="242"/>
      <c r="O370" s="242"/>
      <c r="P370" s="242"/>
      <c r="Q370" s="242"/>
      <c r="R370" s="242"/>
      <c r="S370" s="242"/>
      <c r="T370" s="24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4" t="s">
        <v>162</v>
      </c>
      <c r="AU370" s="244" t="s">
        <v>88</v>
      </c>
      <c r="AV370" s="13" t="s">
        <v>88</v>
      </c>
      <c r="AW370" s="13" t="s">
        <v>34</v>
      </c>
      <c r="AX370" s="13" t="s">
        <v>86</v>
      </c>
      <c r="AY370" s="244" t="s">
        <v>153</v>
      </c>
    </row>
    <row r="371" s="2" customFormat="1" ht="16.5" customHeight="1">
      <c r="A371" s="39"/>
      <c r="B371" s="40"/>
      <c r="C371" s="277" t="s">
        <v>497</v>
      </c>
      <c r="D371" s="277" t="s">
        <v>276</v>
      </c>
      <c r="E371" s="278" t="s">
        <v>498</v>
      </c>
      <c r="F371" s="279" t="s">
        <v>499</v>
      </c>
      <c r="G371" s="280" t="s">
        <v>399</v>
      </c>
      <c r="H371" s="281">
        <v>2</v>
      </c>
      <c r="I371" s="282"/>
      <c r="J371" s="283">
        <f>ROUND(I371*H371,2)</f>
        <v>0</v>
      </c>
      <c r="K371" s="279" t="s">
        <v>1</v>
      </c>
      <c r="L371" s="284"/>
      <c r="M371" s="285" t="s">
        <v>1</v>
      </c>
      <c r="N371" s="286" t="s">
        <v>43</v>
      </c>
      <c r="O371" s="92"/>
      <c r="P371" s="229">
        <f>O371*H371</f>
        <v>0</v>
      </c>
      <c r="Q371" s="229">
        <v>0.00050000000000000001</v>
      </c>
      <c r="R371" s="229">
        <f>Q371*H371</f>
        <v>0.001</v>
      </c>
      <c r="S371" s="229">
        <v>0</v>
      </c>
      <c r="T371" s="230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1" t="s">
        <v>222</v>
      </c>
      <c r="AT371" s="231" t="s">
        <v>276</v>
      </c>
      <c r="AU371" s="231" t="s">
        <v>88</v>
      </c>
      <c r="AY371" s="18" t="s">
        <v>153</v>
      </c>
      <c r="BE371" s="232">
        <f>IF(N371="základní",J371,0)</f>
        <v>0</v>
      </c>
      <c r="BF371" s="232">
        <f>IF(N371="snížená",J371,0)</f>
        <v>0</v>
      </c>
      <c r="BG371" s="232">
        <f>IF(N371="zákl. přenesená",J371,0)</f>
        <v>0</v>
      </c>
      <c r="BH371" s="232">
        <f>IF(N371="sníž. přenesená",J371,0)</f>
        <v>0</v>
      </c>
      <c r="BI371" s="232">
        <f>IF(N371="nulová",J371,0)</f>
        <v>0</v>
      </c>
      <c r="BJ371" s="18" t="s">
        <v>86</v>
      </c>
      <c r="BK371" s="232">
        <f>ROUND(I371*H371,2)</f>
        <v>0</v>
      </c>
      <c r="BL371" s="18" t="s">
        <v>160</v>
      </c>
      <c r="BM371" s="231" t="s">
        <v>500</v>
      </c>
    </row>
    <row r="372" s="2" customFormat="1" ht="16.5" customHeight="1">
      <c r="A372" s="39"/>
      <c r="B372" s="40"/>
      <c r="C372" s="277" t="s">
        <v>501</v>
      </c>
      <c r="D372" s="277" t="s">
        <v>276</v>
      </c>
      <c r="E372" s="278" t="s">
        <v>502</v>
      </c>
      <c r="F372" s="279" t="s">
        <v>503</v>
      </c>
      <c r="G372" s="280" t="s">
        <v>399</v>
      </c>
      <c r="H372" s="281">
        <v>10</v>
      </c>
      <c r="I372" s="282"/>
      <c r="J372" s="283">
        <f>ROUND(I372*H372,2)</f>
        <v>0</v>
      </c>
      <c r="K372" s="279" t="s">
        <v>1</v>
      </c>
      <c r="L372" s="284"/>
      <c r="M372" s="285" t="s">
        <v>1</v>
      </c>
      <c r="N372" s="286" t="s">
        <v>43</v>
      </c>
      <c r="O372" s="92"/>
      <c r="P372" s="229">
        <f>O372*H372</f>
        <v>0</v>
      </c>
      <c r="Q372" s="229">
        <v>0.00080000000000000004</v>
      </c>
      <c r="R372" s="229">
        <f>Q372*H372</f>
        <v>0.0080000000000000002</v>
      </c>
      <c r="S372" s="229">
        <v>0</v>
      </c>
      <c r="T372" s="230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1" t="s">
        <v>222</v>
      </c>
      <c r="AT372" s="231" t="s">
        <v>276</v>
      </c>
      <c r="AU372" s="231" t="s">
        <v>88</v>
      </c>
      <c r="AY372" s="18" t="s">
        <v>153</v>
      </c>
      <c r="BE372" s="232">
        <f>IF(N372="základní",J372,0)</f>
        <v>0</v>
      </c>
      <c r="BF372" s="232">
        <f>IF(N372="snížená",J372,0)</f>
        <v>0</v>
      </c>
      <c r="BG372" s="232">
        <f>IF(N372="zákl. přenesená",J372,0)</f>
        <v>0</v>
      </c>
      <c r="BH372" s="232">
        <f>IF(N372="sníž. přenesená",J372,0)</f>
        <v>0</v>
      </c>
      <c r="BI372" s="232">
        <f>IF(N372="nulová",J372,0)</f>
        <v>0</v>
      </c>
      <c r="BJ372" s="18" t="s">
        <v>86</v>
      </c>
      <c r="BK372" s="232">
        <f>ROUND(I372*H372,2)</f>
        <v>0</v>
      </c>
      <c r="BL372" s="18" t="s">
        <v>160</v>
      </c>
      <c r="BM372" s="231" t="s">
        <v>504</v>
      </c>
    </row>
    <row r="373" s="2" customFormat="1" ht="21.75" customHeight="1">
      <c r="A373" s="39"/>
      <c r="B373" s="40"/>
      <c r="C373" s="220" t="s">
        <v>505</v>
      </c>
      <c r="D373" s="220" t="s">
        <v>155</v>
      </c>
      <c r="E373" s="221" t="s">
        <v>506</v>
      </c>
      <c r="F373" s="222" t="s">
        <v>507</v>
      </c>
      <c r="G373" s="223" t="s">
        <v>399</v>
      </c>
      <c r="H373" s="224">
        <v>29</v>
      </c>
      <c r="I373" s="225"/>
      <c r="J373" s="226">
        <f>ROUND(I373*H373,2)</f>
        <v>0</v>
      </c>
      <c r="K373" s="222" t="s">
        <v>159</v>
      </c>
      <c r="L373" s="45"/>
      <c r="M373" s="227" t="s">
        <v>1</v>
      </c>
      <c r="N373" s="228" t="s">
        <v>43</v>
      </c>
      <c r="O373" s="92"/>
      <c r="P373" s="229">
        <f>O373*H373</f>
        <v>0</v>
      </c>
      <c r="Q373" s="229">
        <v>0</v>
      </c>
      <c r="R373" s="229">
        <f>Q373*H373</f>
        <v>0</v>
      </c>
      <c r="S373" s="229">
        <v>0</v>
      </c>
      <c r="T373" s="230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1" t="s">
        <v>160</v>
      </c>
      <c r="AT373" s="231" t="s">
        <v>155</v>
      </c>
      <c r="AU373" s="231" t="s">
        <v>88</v>
      </c>
      <c r="AY373" s="18" t="s">
        <v>153</v>
      </c>
      <c r="BE373" s="232">
        <f>IF(N373="základní",J373,0)</f>
        <v>0</v>
      </c>
      <c r="BF373" s="232">
        <f>IF(N373="snížená",J373,0)</f>
        <v>0</v>
      </c>
      <c r="BG373" s="232">
        <f>IF(N373="zákl. přenesená",J373,0)</f>
        <v>0</v>
      </c>
      <c r="BH373" s="232">
        <f>IF(N373="sníž. přenesená",J373,0)</f>
        <v>0</v>
      </c>
      <c r="BI373" s="232">
        <f>IF(N373="nulová",J373,0)</f>
        <v>0</v>
      </c>
      <c r="BJ373" s="18" t="s">
        <v>86</v>
      </c>
      <c r="BK373" s="232">
        <f>ROUND(I373*H373,2)</f>
        <v>0</v>
      </c>
      <c r="BL373" s="18" t="s">
        <v>160</v>
      </c>
      <c r="BM373" s="231" t="s">
        <v>508</v>
      </c>
    </row>
    <row r="374" s="13" customFormat="1">
      <c r="A374" s="13"/>
      <c r="B374" s="233"/>
      <c r="C374" s="234"/>
      <c r="D374" s="235" t="s">
        <v>162</v>
      </c>
      <c r="E374" s="236" t="s">
        <v>1</v>
      </c>
      <c r="F374" s="237" t="s">
        <v>509</v>
      </c>
      <c r="G374" s="234"/>
      <c r="H374" s="238">
        <v>29</v>
      </c>
      <c r="I374" s="239"/>
      <c r="J374" s="234"/>
      <c r="K374" s="234"/>
      <c r="L374" s="240"/>
      <c r="M374" s="241"/>
      <c r="N374" s="242"/>
      <c r="O374" s="242"/>
      <c r="P374" s="242"/>
      <c r="Q374" s="242"/>
      <c r="R374" s="242"/>
      <c r="S374" s="242"/>
      <c r="T374" s="24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4" t="s">
        <v>162</v>
      </c>
      <c r="AU374" s="244" t="s">
        <v>88</v>
      </c>
      <c r="AV374" s="13" t="s">
        <v>88</v>
      </c>
      <c r="AW374" s="13" t="s">
        <v>34</v>
      </c>
      <c r="AX374" s="13" t="s">
        <v>86</v>
      </c>
      <c r="AY374" s="244" t="s">
        <v>153</v>
      </c>
    </row>
    <row r="375" s="2" customFormat="1" ht="16.5" customHeight="1">
      <c r="A375" s="39"/>
      <c r="B375" s="40"/>
      <c r="C375" s="277" t="s">
        <v>510</v>
      </c>
      <c r="D375" s="277" t="s">
        <v>276</v>
      </c>
      <c r="E375" s="278" t="s">
        <v>511</v>
      </c>
      <c r="F375" s="279" t="s">
        <v>512</v>
      </c>
      <c r="G375" s="280" t="s">
        <v>399</v>
      </c>
      <c r="H375" s="281">
        <v>18</v>
      </c>
      <c r="I375" s="282"/>
      <c r="J375" s="283">
        <f>ROUND(I375*H375,2)</f>
        <v>0</v>
      </c>
      <c r="K375" s="279" t="s">
        <v>1</v>
      </c>
      <c r="L375" s="284"/>
      <c r="M375" s="285" t="s">
        <v>1</v>
      </c>
      <c r="N375" s="286" t="s">
        <v>43</v>
      </c>
      <c r="O375" s="92"/>
      <c r="P375" s="229">
        <f>O375*H375</f>
        <v>0</v>
      </c>
      <c r="Q375" s="229">
        <v>0.00050000000000000001</v>
      </c>
      <c r="R375" s="229">
        <f>Q375*H375</f>
        <v>0.0090000000000000011</v>
      </c>
      <c r="S375" s="229">
        <v>0</v>
      </c>
      <c r="T375" s="230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1" t="s">
        <v>222</v>
      </c>
      <c r="AT375" s="231" t="s">
        <v>276</v>
      </c>
      <c r="AU375" s="231" t="s">
        <v>88</v>
      </c>
      <c r="AY375" s="18" t="s">
        <v>153</v>
      </c>
      <c r="BE375" s="232">
        <f>IF(N375="základní",J375,0)</f>
        <v>0</v>
      </c>
      <c r="BF375" s="232">
        <f>IF(N375="snížená",J375,0)</f>
        <v>0</v>
      </c>
      <c r="BG375" s="232">
        <f>IF(N375="zákl. přenesená",J375,0)</f>
        <v>0</v>
      </c>
      <c r="BH375" s="232">
        <f>IF(N375="sníž. přenesená",J375,0)</f>
        <v>0</v>
      </c>
      <c r="BI375" s="232">
        <f>IF(N375="nulová",J375,0)</f>
        <v>0</v>
      </c>
      <c r="BJ375" s="18" t="s">
        <v>86</v>
      </c>
      <c r="BK375" s="232">
        <f>ROUND(I375*H375,2)</f>
        <v>0</v>
      </c>
      <c r="BL375" s="18" t="s">
        <v>160</v>
      </c>
      <c r="BM375" s="231" t="s">
        <v>513</v>
      </c>
    </row>
    <row r="376" s="2" customFormat="1" ht="16.5" customHeight="1">
      <c r="A376" s="39"/>
      <c r="B376" s="40"/>
      <c r="C376" s="277" t="s">
        <v>514</v>
      </c>
      <c r="D376" s="277" t="s">
        <v>276</v>
      </c>
      <c r="E376" s="278" t="s">
        <v>515</v>
      </c>
      <c r="F376" s="279" t="s">
        <v>516</v>
      </c>
      <c r="G376" s="280" t="s">
        <v>399</v>
      </c>
      <c r="H376" s="281">
        <v>11</v>
      </c>
      <c r="I376" s="282"/>
      <c r="J376" s="283">
        <f>ROUND(I376*H376,2)</f>
        <v>0</v>
      </c>
      <c r="K376" s="279" t="s">
        <v>1</v>
      </c>
      <c r="L376" s="284"/>
      <c r="M376" s="285" t="s">
        <v>1</v>
      </c>
      <c r="N376" s="286" t="s">
        <v>43</v>
      </c>
      <c r="O376" s="92"/>
      <c r="P376" s="229">
        <f>O376*H376</f>
        <v>0</v>
      </c>
      <c r="Q376" s="229">
        <v>0.0015</v>
      </c>
      <c r="R376" s="229">
        <f>Q376*H376</f>
        <v>0.016500000000000001</v>
      </c>
      <c r="S376" s="229">
        <v>0</v>
      </c>
      <c r="T376" s="230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1" t="s">
        <v>222</v>
      </c>
      <c r="AT376" s="231" t="s">
        <v>276</v>
      </c>
      <c r="AU376" s="231" t="s">
        <v>88</v>
      </c>
      <c r="AY376" s="18" t="s">
        <v>153</v>
      </c>
      <c r="BE376" s="232">
        <f>IF(N376="základní",J376,0)</f>
        <v>0</v>
      </c>
      <c r="BF376" s="232">
        <f>IF(N376="snížená",J376,0)</f>
        <v>0</v>
      </c>
      <c r="BG376" s="232">
        <f>IF(N376="zákl. přenesená",J376,0)</f>
        <v>0</v>
      </c>
      <c r="BH376" s="232">
        <f>IF(N376="sníž. přenesená",J376,0)</f>
        <v>0</v>
      </c>
      <c r="BI376" s="232">
        <f>IF(N376="nulová",J376,0)</f>
        <v>0</v>
      </c>
      <c r="BJ376" s="18" t="s">
        <v>86</v>
      </c>
      <c r="BK376" s="232">
        <f>ROUND(I376*H376,2)</f>
        <v>0</v>
      </c>
      <c r="BL376" s="18" t="s">
        <v>160</v>
      </c>
      <c r="BM376" s="231" t="s">
        <v>517</v>
      </c>
    </row>
    <row r="377" s="2" customFormat="1" ht="21.75" customHeight="1">
      <c r="A377" s="39"/>
      <c r="B377" s="40"/>
      <c r="C377" s="220" t="s">
        <v>518</v>
      </c>
      <c r="D377" s="220" t="s">
        <v>155</v>
      </c>
      <c r="E377" s="221" t="s">
        <v>519</v>
      </c>
      <c r="F377" s="222" t="s">
        <v>520</v>
      </c>
      <c r="G377" s="223" t="s">
        <v>399</v>
      </c>
      <c r="H377" s="224">
        <v>1</v>
      </c>
      <c r="I377" s="225"/>
      <c r="J377" s="226">
        <f>ROUND(I377*H377,2)</f>
        <v>0</v>
      </c>
      <c r="K377" s="222" t="s">
        <v>159</v>
      </c>
      <c r="L377" s="45"/>
      <c r="M377" s="227" t="s">
        <v>1</v>
      </c>
      <c r="N377" s="228" t="s">
        <v>43</v>
      </c>
      <c r="O377" s="92"/>
      <c r="P377" s="229">
        <f>O377*H377</f>
        <v>0</v>
      </c>
      <c r="Q377" s="229">
        <v>0</v>
      </c>
      <c r="R377" s="229">
        <f>Q377*H377</f>
        <v>0</v>
      </c>
      <c r="S377" s="229">
        <v>0</v>
      </c>
      <c r="T377" s="230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1" t="s">
        <v>160</v>
      </c>
      <c r="AT377" s="231" t="s">
        <v>155</v>
      </c>
      <c r="AU377" s="231" t="s">
        <v>88</v>
      </c>
      <c r="AY377" s="18" t="s">
        <v>153</v>
      </c>
      <c r="BE377" s="232">
        <f>IF(N377="základní",J377,0)</f>
        <v>0</v>
      </c>
      <c r="BF377" s="232">
        <f>IF(N377="snížená",J377,0)</f>
        <v>0</v>
      </c>
      <c r="BG377" s="232">
        <f>IF(N377="zákl. přenesená",J377,0)</f>
        <v>0</v>
      </c>
      <c r="BH377" s="232">
        <f>IF(N377="sníž. přenesená",J377,0)</f>
        <v>0</v>
      </c>
      <c r="BI377" s="232">
        <f>IF(N377="nulová",J377,0)</f>
        <v>0</v>
      </c>
      <c r="BJ377" s="18" t="s">
        <v>86</v>
      </c>
      <c r="BK377" s="232">
        <f>ROUND(I377*H377,2)</f>
        <v>0</v>
      </c>
      <c r="BL377" s="18" t="s">
        <v>160</v>
      </c>
      <c r="BM377" s="231" t="s">
        <v>521</v>
      </c>
    </row>
    <row r="378" s="2" customFormat="1" ht="16.5" customHeight="1">
      <c r="A378" s="39"/>
      <c r="B378" s="40"/>
      <c r="C378" s="277" t="s">
        <v>522</v>
      </c>
      <c r="D378" s="277" t="s">
        <v>276</v>
      </c>
      <c r="E378" s="278" t="s">
        <v>523</v>
      </c>
      <c r="F378" s="279" t="s">
        <v>524</v>
      </c>
      <c r="G378" s="280" t="s">
        <v>399</v>
      </c>
      <c r="H378" s="281">
        <v>1</v>
      </c>
      <c r="I378" s="282"/>
      <c r="J378" s="283">
        <f>ROUND(I378*H378,2)</f>
        <v>0</v>
      </c>
      <c r="K378" s="279" t="s">
        <v>1</v>
      </c>
      <c r="L378" s="284"/>
      <c r="M378" s="285" t="s">
        <v>1</v>
      </c>
      <c r="N378" s="286" t="s">
        <v>43</v>
      </c>
      <c r="O378" s="92"/>
      <c r="P378" s="229">
        <f>O378*H378</f>
        <v>0</v>
      </c>
      <c r="Q378" s="229">
        <v>0.001</v>
      </c>
      <c r="R378" s="229">
        <f>Q378*H378</f>
        <v>0.001</v>
      </c>
      <c r="S378" s="229">
        <v>0</v>
      </c>
      <c r="T378" s="230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1" t="s">
        <v>222</v>
      </c>
      <c r="AT378" s="231" t="s">
        <v>276</v>
      </c>
      <c r="AU378" s="231" t="s">
        <v>88</v>
      </c>
      <c r="AY378" s="18" t="s">
        <v>153</v>
      </c>
      <c r="BE378" s="232">
        <f>IF(N378="základní",J378,0)</f>
        <v>0</v>
      </c>
      <c r="BF378" s="232">
        <f>IF(N378="snížená",J378,0)</f>
        <v>0</v>
      </c>
      <c r="BG378" s="232">
        <f>IF(N378="zákl. přenesená",J378,0)</f>
        <v>0</v>
      </c>
      <c r="BH378" s="232">
        <f>IF(N378="sníž. přenesená",J378,0)</f>
        <v>0</v>
      </c>
      <c r="BI378" s="232">
        <f>IF(N378="nulová",J378,0)</f>
        <v>0</v>
      </c>
      <c r="BJ378" s="18" t="s">
        <v>86</v>
      </c>
      <c r="BK378" s="232">
        <f>ROUND(I378*H378,2)</f>
        <v>0</v>
      </c>
      <c r="BL378" s="18" t="s">
        <v>160</v>
      </c>
      <c r="BM378" s="231" t="s">
        <v>525</v>
      </c>
    </row>
    <row r="379" s="2" customFormat="1" ht="21.75" customHeight="1">
      <c r="A379" s="39"/>
      <c r="B379" s="40"/>
      <c r="C379" s="220" t="s">
        <v>526</v>
      </c>
      <c r="D379" s="220" t="s">
        <v>155</v>
      </c>
      <c r="E379" s="221" t="s">
        <v>527</v>
      </c>
      <c r="F379" s="222" t="s">
        <v>528</v>
      </c>
      <c r="G379" s="223" t="s">
        <v>399</v>
      </c>
      <c r="H379" s="224">
        <v>5</v>
      </c>
      <c r="I379" s="225"/>
      <c r="J379" s="226">
        <f>ROUND(I379*H379,2)</f>
        <v>0</v>
      </c>
      <c r="K379" s="222" t="s">
        <v>159</v>
      </c>
      <c r="L379" s="45"/>
      <c r="M379" s="227" t="s">
        <v>1</v>
      </c>
      <c r="N379" s="228" t="s">
        <v>43</v>
      </c>
      <c r="O379" s="92"/>
      <c r="P379" s="229">
        <f>O379*H379</f>
        <v>0</v>
      </c>
      <c r="Q379" s="229">
        <v>0</v>
      </c>
      <c r="R379" s="229">
        <f>Q379*H379</f>
        <v>0</v>
      </c>
      <c r="S379" s="229">
        <v>0</v>
      </c>
      <c r="T379" s="230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1" t="s">
        <v>160</v>
      </c>
      <c r="AT379" s="231" t="s">
        <v>155</v>
      </c>
      <c r="AU379" s="231" t="s">
        <v>88</v>
      </c>
      <c r="AY379" s="18" t="s">
        <v>153</v>
      </c>
      <c r="BE379" s="232">
        <f>IF(N379="základní",J379,0)</f>
        <v>0</v>
      </c>
      <c r="BF379" s="232">
        <f>IF(N379="snížená",J379,0)</f>
        <v>0</v>
      </c>
      <c r="BG379" s="232">
        <f>IF(N379="zákl. přenesená",J379,0)</f>
        <v>0</v>
      </c>
      <c r="BH379" s="232">
        <f>IF(N379="sníž. přenesená",J379,0)</f>
        <v>0</v>
      </c>
      <c r="BI379" s="232">
        <f>IF(N379="nulová",J379,0)</f>
        <v>0</v>
      </c>
      <c r="BJ379" s="18" t="s">
        <v>86</v>
      </c>
      <c r="BK379" s="232">
        <f>ROUND(I379*H379,2)</f>
        <v>0</v>
      </c>
      <c r="BL379" s="18" t="s">
        <v>160</v>
      </c>
      <c r="BM379" s="231" t="s">
        <v>529</v>
      </c>
    </row>
    <row r="380" s="13" customFormat="1">
      <c r="A380" s="13"/>
      <c r="B380" s="233"/>
      <c r="C380" s="234"/>
      <c r="D380" s="235" t="s">
        <v>162</v>
      </c>
      <c r="E380" s="236" t="s">
        <v>1</v>
      </c>
      <c r="F380" s="237" t="s">
        <v>530</v>
      </c>
      <c r="G380" s="234"/>
      <c r="H380" s="238">
        <v>5</v>
      </c>
      <c r="I380" s="239"/>
      <c r="J380" s="234"/>
      <c r="K380" s="234"/>
      <c r="L380" s="240"/>
      <c r="M380" s="241"/>
      <c r="N380" s="242"/>
      <c r="O380" s="242"/>
      <c r="P380" s="242"/>
      <c r="Q380" s="242"/>
      <c r="R380" s="242"/>
      <c r="S380" s="242"/>
      <c r="T380" s="24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4" t="s">
        <v>162</v>
      </c>
      <c r="AU380" s="244" t="s">
        <v>88</v>
      </c>
      <c r="AV380" s="13" t="s">
        <v>88</v>
      </c>
      <c r="AW380" s="13" t="s">
        <v>34</v>
      </c>
      <c r="AX380" s="13" t="s">
        <v>86</v>
      </c>
      <c r="AY380" s="244" t="s">
        <v>153</v>
      </c>
    </row>
    <row r="381" s="2" customFormat="1" ht="16.5" customHeight="1">
      <c r="A381" s="39"/>
      <c r="B381" s="40"/>
      <c r="C381" s="277" t="s">
        <v>531</v>
      </c>
      <c r="D381" s="277" t="s">
        <v>276</v>
      </c>
      <c r="E381" s="278" t="s">
        <v>532</v>
      </c>
      <c r="F381" s="279" t="s">
        <v>533</v>
      </c>
      <c r="G381" s="280" t="s">
        <v>399</v>
      </c>
      <c r="H381" s="281">
        <v>4</v>
      </c>
      <c r="I381" s="282"/>
      <c r="J381" s="283">
        <f>ROUND(I381*H381,2)</f>
        <v>0</v>
      </c>
      <c r="K381" s="279" t="s">
        <v>1</v>
      </c>
      <c r="L381" s="284"/>
      <c r="M381" s="285" t="s">
        <v>1</v>
      </c>
      <c r="N381" s="286" t="s">
        <v>43</v>
      </c>
      <c r="O381" s="92"/>
      <c r="P381" s="229">
        <f>O381*H381</f>
        <v>0</v>
      </c>
      <c r="Q381" s="229">
        <v>0.0012999999999999999</v>
      </c>
      <c r="R381" s="229">
        <f>Q381*H381</f>
        <v>0.0051999999999999998</v>
      </c>
      <c r="S381" s="229">
        <v>0</v>
      </c>
      <c r="T381" s="230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1" t="s">
        <v>222</v>
      </c>
      <c r="AT381" s="231" t="s">
        <v>276</v>
      </c>
      <c r="AU381" s="231" t="s">
        <v>88</v>
      </c>
      <c r="AY381" s="18" t="s">
        <v>153</v>
      </c>
      <c r="BE381" s="232">
        <f>IF(N381="základní",J381,0)</f>
        <v>0</v>
      </c>
      <c r="BF381" s="232">
        <f>IF(N381="snížená",J381,0)</f>
        <v>0</v>
      </c>
      <c r="BG381" s="232">
        <f>IF(N381="zákl. přenesená",J381,0)</f>
        <v>0</v>
      </c>
      <c r="BH381" s="232">
        <f>IF(N381="sníž. přenesená",J381,0)</f>
        <v>0</v>
      </c>
      <c r="BI381" s="232">
        <f>IF(N381="nulová",J381,0)</f>
        <v>0</v>
      </c>
      <c r="BJ381" s="18" t="s">
        <v>86</v>
      </c>
      <c r="BK381" s="232">
        <f>ROUND(I381*H381,2)</f>
        <v>0</v>
      </c>
      <c r="BL381" s="18" t="s">
        <v>160</v>
      </c>
      <c r="BM381" s="231" t="s">
        <v>534</v>
      </c>
    </row>
    <row r="382" s="2" customFormat="1" ht="16.5" customHeight="1">
      <c r="A382" s="39"/>
      <c r="B382" s="40"/>
      <c r="C382" s="277" t="s">
        <v>535</v>
      </c>
      <c r="D382" s="277" t="s">
        <v>276</v>
      </c>
      <c r="E382" s="278" t="s">
        <v>536</v>
      </c>
      <c r="F382" s="279" t="s">
        <v>537</v>
      </c>
      <c r="G382" s="280" t="s">
        <v>399</v>
      </c>
      <c r="H382" s="281">
        <v>1</v>
      </c>
      <c r="I382" s="282"/>
      <c r="J382" s="283">
        <f>ROUND(I382*H382,2)</f>
        <v>0</v>
      </c>
      <c r="K382" s="279" t="s">
        <v>1</v>
      </c>
      <c r="L382" s="284"/>
      <c r="M382" s="285" t="s">
        <v>1</v>
      </c>
      <c r="N382" s="286" t="s">
        <v>43</v>
      </c>
      <c r="O382" s="92"/>
      <c r="P382" s="229">
        <f>O382*H382</f>
        <v>0</v>
      </c>
      <c r="Q382" s="229">
        <v>0.0028999999999999998</v>
      </c>
      <c r="R382" s="229">
        <f>Q382*H382</f>
        <v>0.0028999999999999998</v>
      </c>
      <c r="S382" s="229">
        <v>0</v>
      </c>
      <c r="T382" s="230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1" t="s">
        <v>222</v>
      </c>
      <c r="AT382" s="231" t="s">
        <v>276</v>
      </c>
      <c r="AU382" s="231" t="s">
        <v>88</v>
      </c>
      <c r="AY382" s="18" t="s">
        <v>153</v>
      </c>
      <c r="BE382" s="232">
        <f>IF(N382="základní",J382,0)</f>
        <v>0</v>
      </c>
      <c r="BF382" s="232">
        <f>IF(N382="snížená",J382,0)</f>
        <v>0</v>
      </c>
      <c r="BG382" s="232">
        <f>IF(N382="zákl. přenesená",J382,0)</f>
        <v>0</v>
      </c>
      <c r="BH382" s="232">
        <f>IF(N382="sníž. přenesená",J382,0)</f>
        <v>0</v>
      </c>
      <c r="BI382" s="232">
        <f>IF(N382="nulová",J382,0)</f>
        <v>0</v>
      </c>
      <c r="BJ382" s="18" t="s">
        <v>86</v>
      </c>
      <c r="BK382" s="232">
        <f>ROUND(I382*H382,2)</f>
        <v>0</v>
      </c>
      <c r="BL382" s="18" t="s">
        <v>160</v>
      </c>
      <c r="BM382" s="231" t="s">
        <v>538</v>
      </c>
    </row>
    <row r="383" s="2" customFormat="1" ht="24.15" customHeight="1">
      <c r="A383" s="39"/>
      <c r="B383" s="40"/>
      <c r="C383" s="220" t="s">
        <v>539</v>
      </c>
      <c r="D383" s="220" t="s">
        <v>155</v>
      </c>
      <c r="E383" s="221" t="s">
        <v>540</v>
      </c>
      <c r="F383" s="222" t="s">
        <v>541</v>
      </c>
      <c r="G383" s="223" t="s">
        <v>399</v>
      </c>
      <c r="H383" s="224">
        <v>5</v>
      </c>
      <c r="I383" s="225"/>
      <c r="J383" s="226">
        <f>ROUND(I383*H383,2)</f>
        <v>0</v>
      </c>
      <c r="K383" s="222" t="s">
        <v>159</v>
      </c>
      <c r="L383" s="45"/>
      <c r="M383" s="227" t="s">
        <v>1</v>
      </c>
      <c r="N383" s="228" t="s">
        <v>43</v>
      </c>
      <c r="O383" s="92"/>
      <c r="P383" s="229">
        <f>O383*H383</f>
        <v>0</v>
      </c>
      <c r="Q383" s="229">
        <v>0</v>
      </c>
      <c r="R383" s="229">
        <f>Q383*H383</f>
        <v>0</v>
      </c>
      <c r="S383" s="229">
        <v>0</v>
      </c>
      <c r="T383" s="230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1" t="s">
        <v>160</v>
      </c>
      <c r="AT383" s="231" t="s">
        <v>155</v>
      </c>
      <c r="AU383" s="231" t="s">
        <v>88</v>
      </c>
      <c r="AY383" s="18" t="s">
        <v>153</v>
      </c>
      <c r="BE383" s="232">
        <f>IF(N383="základní",J383,0)</f>
        <v>0</v>
      </c>
      <c r="BF383" s="232">
        <f>IF(N383="snížená",J383,0)</f>
        <v>0</v>
      </c>
      <c r="BG383" s="232">
        <f>IF(N383="zákl. přenesená",J383,0)</f>
        <v>0</v>
      </c>
      <c r="BH383" s="232">
        <f>IF(N383="sníž. přenesená",J383,0)</f>
        <v>0</v>
      </c>
      <c r="BI383" s="232">
        <f>IF(N383="nulová",J383,0)</f>
        <v>0</v>
      </c>
      <c r="BJ383" s="18" t="s">
        <v>86</v>
      </c>
      <c r="BK383" s="232">
        <f>ROUND(I383*H383,2)</f>
        <v>0</v>
      </c>
      <c r="BL383" s="18" t="s">
        <v>160</v>
      </c>
      <c r="BM383" s="231" t="s">
        <v>542</v>
      </c>
    </row>
    <row r="384" s="2" customFormat="1" ht="33" customHeight="1">
      <c r="A384" s="39"/>
      <c r="B384" s="40"/>
      <c r="C384" s="277" t="s">
        <v>543</v>
      </c>
      <c r="D384" s="277" t="s">
        <v>276</v>
      </c>
      <c r="E384" s="278" t="s">
        <v>544</v>
      </c>
      <c r="F384" s="279" t="s">
        <v>545</v>
      </c>
      <c r="G384" s="280" t="s">
        <v>399</v>
      </c>
      <c r="H384" s="281">
        <v>5</v>
      </c>
      <c r="I384" s="282"/>
      <c r="J384" s="283">
        <f>ROUND(I384*H384,2)</f>
        <v>0</v>
      </c>
      <c r="K384" s="279" t="s">
        <v>1</v>
      </c>
      <c r="L384" s="284"/>
      <c r="M384" s="285" t="s">
        <v>1</v>
      </c>
      <c r="N384" s="286" t="s">
        <v>43</v>
      </c>
      <c r="O384" s="92"/>
      <c r="P384" s="229">
        <f>O384*H384</f>
        <v>0</v>
      </c>
      <c r="Q384" s="229">
        <v>0.0015</v>
      </c>
      <c r="R384" s="229">
        <f>Q384*H384</f>
        <v>0.0074999999999999997</v>
      </c>
      <c r="S384" s="229">
        <v>0</v>
      </c>
      <c r="T384" s="230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1" t="s">
        <v>222</v>
      </c>
      <c r="AT384" s="231" t="s">
        <v>276</v>
      </c>
      <c r="AU384" s="231" t="s">
        <v>88</v>
      </c>
      <c r="AY384" s="18" t="s">
        <v>153</v>
      </c>
      <c r="BE384" s="232">
        <f>IF(N384="základní",J384,0)</f>
        <v>0</v>
      </c>
      <c r="BF384" s="232">
        <f>IF(N384="snížená",J384,0)</f>
        <v>0</v>
      </c>
      <c r="BG384" s="232">
        <f>IF(N384="zákl. přenesená",J384,0)</f>
        <v>0</v>
      </c>
      <c r="BH384" s="232">
        <f>IF(N384="sníž. přenesená",J384,0)</f>
        <v>0</v>
      </c>
      <c r="BI384" s="232">
        <f>IF(N384="nulová",J384,0)</f>
        <v>0</v>
      </c>
      <c r="BJ384" s="18" t="s">
        <v>86</v>
      </c>
      <c r="BK384" s="232">
        <f>ROUND(I384*H384,2)</f>
        <v>0</v>
      </c>
      <c r="BL384" s="18" t="s">
        <v>160</v>
      </c>
      <c r="BM384" s="231" t="s">
        <v>546</v>
      </c>
    </row>
    <row r="385" s="2" customFormat="1" ht="21.75" customHeight="1">
      <c r="A385" s="39"/>
      <c r="B385" s="40"/>
      <c r="C385" s="220" t="s">
        <v>547</v>
      </c>
      <c r="D385" s="220" t="s">
        <v>155</v>
      </c>
      <c r="E385" s="221" t="s">
        <v>548</v>
      </c>
      <c r="F385" s="222" t="s">
        <v>549</v>
      </c>
      <c r="G385" s="223" t="s">
        <v>399</v>
      </c>
      <c r="H385" s="224">
        <v>11</v>
      </c>
      <c r="I385" s="225"/>
      <c r="J385" s="226">
        <f>ROUND(I385*H385,2)</f>
        <v>0</v>
      </c>
      <c r="K385" s="222" t="s">
        <v>159</v>
      </c>
      <c r="L385" s="45"/>
      <c r="M385" s="227" t="s">
        <v>1</v>
      </c>
      <c r="N385" s="228" t="s">
        <v>43</v>
      </c>
      <c r="O385" s="92"/>
      <c r="P385" s="229">
        <f>O385*H385</f>
        <v>0</v>
      </c>
      <c r="Q385" s="229">
        <v>0</v>
      </c>
      <c r="R385" s="229">
        <f>Q385*H385</f>
        <v>0</v>
      </c>
      <c r="S385" s="229">
        <v>0</v>
      </c>
      <c r="T385" s="230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1" t="s">
        <v>160</v>
      </c>
      <c r="AT385" s="231" t="s">
        <v>155</v>
      </c>
      <c r="AU385" s="231" t="s">
        <v>88</v>
      </c>
      <c r="AY385" s="18" t="s">
        <v>153</v>
      </c>
      <c r="BE385" s="232">
        <f>IF(N385="základní",J385,0)</f>
        <v>0</v>
      </c>
      <c r="BF385" s="232">
        <f>IF(N385="snížená",J385,0)</f>
        <v>0</v>
      </c>
      <c r="BG385" s="232">
        <f>IF(N385="zákl. přenesená",J385,0)</f>
        <v>0</v>
      </c>
      <c r="BH385" s="232">
        <f>IF(N385="sníž. přenesená",J385,0)</f>
        <v>0</v>
      </c>
      <c r="BI385" s="232">
        <f>IF(N385="nulová",J385,0)</f>
        <v>0</v>
      </c>
      <c r="BJ385" s="18" t="s">
        <v>86</v>
      </c>
      <c r="BK385" s="232">
        <f>ROUND(I385*H385,2)</f>
        <v>0</v>
      </c>
      <c r="BL385" s="18" t="s">
        <v>160</v>
      </c>
      <c r="BM385" s="231" t="s">
        <v>550</v>
      </c>
    </row>
    <row r="386" s="13" customFormat="1">
      <c r="A386" s="13"/>
      <c r="B386" s="233"/>
      <c r="C386" s="234"/>
      <c r="D386" s="235" t="s">
        <v>162</v>
      </c>
      <c r="E386" s="236" t="s">
        <v>1</v>
      </c>
      <c r="F386" s="237" t="s">
        <v>551</v>
      </c>
      <c r="G386" s="234"/>
      <c r="H386" s="238">
        <v>11</v>
      </c>
      <c r="I386" s="239"/>
      <c r="J386" s="234"/>
      <c r="K386" s="234"/>
      <c r="L386" s="240"/>
      <c r="M386" s="241"/>
      <c r="N386" s="242"/>
      <c r="O386" s="242"/>
      <c r="P386" s="242"/>
      <c r="Q386" s="242"/>
      <c r="R386" s="242"/>
      <c r="S386" s="242"/>
      <c r="T386" s="24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4" t="s">
        <v>162</v>
      </c>
      <c r="AU386" s="244" t="s">
        <v>88</v>
      </c>
      <c r="AV386" s="13" t="s">
        <v>88</v>
      </c>
      <c r="AW386" s="13" t="s">
        <v>34</v>
      </c>
      <c r="AX386" s="13" t="s">
        <v>86</v>
      </c>
      <c r="AY386" s="244" t="s">
        <v>153</v>
      </c>
    </row>
    <row r="387" s="2" customFormat="1" ht="16.5" customHeight="1">
      <c r="A387" s="39"/>
      <c r="B387" s="40"/>
      <c r="C387" s="277" t="s">
        <v>552</v>
      </c>
      <c r="D387" s="277" t="s">
        <v>276</v>
      </c>
      <c r="E387" s="278" t="s">
        <v>553</v>
      </c>
      <c r="F387" s="279" t="s">
        <v>554</v>
      </c>
      <c r="G387" s="280" t="s">
        <v>399</v>
      </c>
      <c r="H387" s="281">
        <v>9</v>
      </c>
      <c r="I387" s="282"/>
      <c r="J387" s="283">
        <f>ROUND(I387*H387,2)</f>
        <v>0</v>
      </c>
      <c r="K387" s="279" t="s">
        <v>1</v>
      </c>
      <c r="L387" s="284"/>
      <c r="M387" s="285" t="s">
        <v>1</v>
      </c>
      <c r="N387" s="286" t="s">
        <v>43</v>
      </c>
      <c r="O387" s="92"/>
      <c r="P387" s="229">
        <f>O387*H387</f>
        <v>0</v>
      </c>
      <c r="Q387" s="229">
        <v>0.0101</v>
      </c>
      <c r="R387" s="229">
        <f>Q387*H387</f>
        <v>0.090899999999999995</v>
      </c>
      <c r="S387" s="229">
        <v>0</v>
      </c>
      <c r="T387" s="230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1" t="s">
        <v>222</v>
      </c>
      <c r="AT387" s="231" t="s">
        <v>276</v>
      </c>
      <c r="AU387" s="231" t="s">
        <v>88</v>
      </c>
      <c r="AY387" s="18" t="s">
        <v>153</v>
      </c>
      <c r="BE387" s="232">
        <f>IF(N387="základní",J387,0)</f>
        <v>0</v>
      </c>
      <c r="BF387" s="232">
        <f>IF(N387="snížená",J387,0)</f>
        <v>0</v>
      </c>
      <c r="BG387" s="232">
        <f>IF(N387="zákl. přenesená",J387,0)</f>
        <v>0</v>
      </c>
      <c r="BH387" s="232">
        <f>IF(N387="sníž. přenesená",J387,0)</f>
        <v>0</v>
      </c>
      <c r="BI387" s="232">
        <f>IF(N387="nulová",J387,0)</f>
        <v>0</v>
      </c>
      <c r="BJ387" s="18" t="s">
        <v>86</v>
      </c>
      <c r="BK387" s="232">
        <f>ROUND(I387*H387,2)</f>
        <v>0</v>
      </c>
      <c r="BL387" s="18" t="s">
        <v>160</v>
      </c>
      <c r="BM387" s="231" t="s">
        <v>555</v>
      </c>
    </row>
    <row r="388" s="2" customFormat="1" ht="16.5" customHeight="1">
      <c r="A388" s="39"/>
      <c r="B388" s="40"/>
      <c r="C388" s="277" t="s">
        <v>556</v>
      </c>
      <c r="D388" s="277" t="s">
        <v>276</v>
      </c>
      <c r="E388" s="278" t="s">
        <v>557</v>
      </c>
      <c r="F388" s="279" t="s">
        <v>558</v>
      </c>
      <c r="G388" s="280" t="s">
        <v>399</v>
      </c>
      <c r="H388" s="281">
        <v>2</v>
      </c>
      <c r="I388" s="282"/>
      <c r="J388" s="283">
        <f>ROUND(I388*H388,2)</f>
        <v>0</v>
      </c>
      <c r="K388" s="279" t="s">
        <v>1</v>
      </c>
      <c r="L388" s="284"/>
      <c r="M388" s="285" t="s">
        <v>1</v>
      </c>
      <c r="N388" s="286" t="s">
        <v>43</v>
      </c>
      <c r="O388" s="92"/>
      <c r="P388" s="229">
        <f>O388*H388</f>
        <v>0</v>
      </c>
      <c r="Q388" s="229">
        <v>0.0085000000000000006</v>
      </c>
      <c r="R388" s="229">
        <f>Q388*H388</f>
        <v>0.017000000000000001</v>
      </c>
      <c r="S388" s="229">
        <v>0</v>
      </c>
      <c r="T388" s="230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1" t="s">
        <v>222</v>
      </c>
      <c r="AT388" s="231" t="s">
        <v>276</v>
      </c>
      <c r="AU388" s="231" t="s">
        <v>88</v>
      </c>
      <c r="AY388" s="18" t="s">
        <v>153</v>
      </c>
      <c r="BE388" s="232">
        <f>IF(N388="základní",J388,0)</f>
        <v>0</v>
      </c>
      <c r="BF388" s="232">
        <f>IF(N388="snížená",J388,0)</f>
        <v>0</v>
      </c>
      <c r="BG388" s="232">
        <f>IF(N388="zákl. přenesená",J388,0)</f>
        <v>0</v>
      </c>
      <c r="BH388" s="232">
        <f>IF(N388="sníž. přenesená",J388,0)</f>
        <v>0</v>
      </c>
      <c r="BI388" s="232">
        <f>IF(N388="nulová",J388,0)</f>
        <v>0</v>
      </c>
      <c r="BJ388" s="18" t="s">
        <v>86</v>
      </c>
      <c r="BK388" s="232">
        <f>ROUND(I388*H388,2)</f>
        <v>0</v>
      </c>
      <c r="BL388" s="18" t="s">
        <v>160</v>
      </c>
      <c r="BM388" s="231" t="s">
        <v>559</v>
      </c>
    </row>
    <row r="389" s="2" customFormat="1" ht="16.5" customHeight="1">
      <c r="A389" s="39"/>
      <c r="B389" s="40"/>
      <c r="C389" s="220" t="s">
        <v>560</v>
      </c>
      <c r="D389" s="220" t="s">
        <v>155</v>
      </c>
      <c r="E389" s="221" t="s">
        <v>561</v>
      </c>
      <c r="F389" s="222" t="s">
        <v>562</v>
      </c>
      <c r="G389" s="223" t="s">
        <v>399</v>
      </c>
      <c r="H389" s="224">
        <v>14</v>
      </c>
      <c r="I389" s="225"/>
      <c r="J389" s="226">
        <f>ROUND(I389*H389,2)</f>
        <v>0</v>
      </c>
      <c r="K389" s="222" t="s">
        <v>159</v>
      </c>
      <c r="L389" s="45"/>
      <c r="M389" s="227" t="s">
        <v>1</v>
      </c>
      <c r="N389" s="228" t="s">
        <v>43</v>
      </c>
      <c r="O389" s="92"/>
      <c r="P389" s="229">
        <f>O389*H389</f>
        <v>0</v>
      </c>
      <c r="Q389" s="229">
        <v>0.41948000000000002</v>
      </c>
      <c r="R389" s="229">
        <f>Q389*H389</f>
        <v>5.8727200000000002</v>
      </c>
      <c r="S389" s="229">
        <v>0</v>
      </c>
      <c r="T389" s="230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1" t="s">
        <v>160</v>
      </c>
      <c r="AT389" s="231" t="s">
        <v>155</v>
      </c>
      <c r="AU389" s="231" t="s">
        <v>88</v>
      </c>
      <c r="AY389" s="18" t="s">
        <v>153</v>
      </c>
      <c r="BE389" s="232">
        <f>IF(N389="základní",J389,0)</f>
        <v>0</v>
      </c>
      <c r="BF389" s="232">
        <f>IF(N389="snížená",J389,0)</f>
        <v>0</v>
      </c>
      <c r="BG389" s="232">
        <f>IF(N389="zákl. přenesená",J389,0)</f>
        <v>0</v>
      </c>
      <c r="BH389" s="232">
        <f>IF(N389="sníž. přenesená",J389,0)</f>
        <v>0</v>
      </c>
      <c r="BI389" s="232">
        <f>IF(N389="nulová",J389,0)</f>
        <v>0</v>
      </c>
      <c r="BJ389" s="18" t="s">
        <v>86</v>
      </c>
      <c r="BK389" s="232">
        <f>ROUND(I389*H389,2)</f>
        <v>0</v>
      </c>
      <c r="BL389" s="18" t="s">
        <v>160</v>
      </c>
      <c r="BM389" s="231" t="s">
        <v>563</v>
      </c>
    </row>
    <row r="390" s="2" customFormat="1" ht="24.15" customHeight="1">
      <c r="A390" s="39"/>
      <c r="B390" s="40"/>
      <c r="C390" s="277" t="s">
        <v>564</v>
      </c>
      <c r="D390" s="277" t="s">
        <v>276</v>
      </c>
      <c r="E390" s="278" t="s">
        <v>565</v>
      </c>
      <c r="F390" s="279" t="s">
        <v>566</v>
      </c>
      <c r="G390" s="280" t="s">
        <v>399</v>
      </c>
      <c r="H390" s="281">
        <v>14</v>
      </c>
      <c r="I390" s="282"/>
      <c r="J390" s="283">
        <f>ROUND(I390*H390,2)</f>
        <v>0</v>
      </c>
      <c r="K390" s="279" t="s">
        <v>1</v>
      </c>
      <c r="L390" s="284"/>
      <c r="M390" s="285" t="s">
        <v>1</v>
      </c>
      <c r="N390" s="286" t="s">
        <v>43</v>
      </c>
      <c r="O390" s="92"/>
      <c r="P390" s="229">
        <f>O390*H390</f>
        <v>0</v>
      </c>
      <c r="Q390" s="229">
        <v>1.6000000000000001</v>
      </c>
      <c r="R390" s="229">
        <f>Q390*H390</f>
        <v>22.400000000000002</v>
      </c>
      <c r="S390" s="229">
        <v>0</v>
      </c>
      <c r="T390" s="230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31" t="s">
        <v>222</v>
      </c>
      <c r="AT390" s="231" t="s">
        <v>276</v>
      </c>
      <c r="AU390" s="231" t="s">
        <v>88</v>
      </c>
      <c r="AY390" s="18" t="s">
        <v>153</v>
      </c>
      <c r="BE390" s="232">
        <f>IF(N390="základní",J390,0)</f>
        <v>0</v>
      </c>
      <c r="BF390" s="232">
        <f>IF(N390="snížená",J390,0)</f>
        <v>0</v>
      </c>
      <c r="BG390" s="232">
        <f>IF(N390="zákl. přenesená",J390,0)</f>
        <v>0</v>
      </c>
      <c r="BH390" s="232">
        <f>IF(N390="sníž. přenesená",J390,0)</f>
        <v>0</v>
      </c>
      <c r="BI390" s="232">
        <f>IF(N390="nulová",J390,0)</f>
        <v>0</v>
      </c>
      <c r="BJ390" s="18" t="s">
        <v>86</v>
      </c>
      <c r="BK390" s="232">
        <f>ROUND(I390*H390,2)</f>
        <v>0</v>
      </c>
      <c r="BL390" s="18" t="s">
        <v>160</v>
      </c>
      <c r="BM390" s="231" t="s">
        <v>567</v>
      </c>
    </row>
    <row r="391" s="2" customFormat="1" ht="16.5" customHeight="1">
      <c r="A391" s="39"/>
      <c r="B391" s="40"/>
      <c r="C391" s="220" t="s">
        <v>568</v>
      </c>
      <c r="D391" s="220" t="s">
        <v>155</v>
      </c>
      <c r="E391" s="221" t="s">
        <v>569</v>
      </c>
      <c r="F391" s="222" t="s">
        <v>570</v>
      </c>
      <c r="G391" s="223" t="s">
        <v>399</v>
      </c>
      <c r="H391" s="224">
        <v>5</v>
      </c>
      <c r="I391" s="225"/>
      <c r="J391" s="226">
        <f>ROUND(I391*H391,2)</f>
        <v>0</v>
      </c>
      <c r="K391" s="222" t="s">
        <v>159</v>
      </c>
      <c r="L391" s="45"/>
      <c r="M391" s="227" t="s">
        <v>1</v>
      </c>
      <c r="N391" s="228" t="s">
        <v>43</v>
      </c>
      <c r="O391" s="92"/>
      <c r="P391" s="229">
        <f>O391*H391</f>
        <v>0</v>
      </c>
      <c r="Q391" s="229">
        <v>0.41948000000000002</v>
      </c>
      <c r="R391" s="229">
        <f>Q391*H391</f>
        <v>2.0973999999999999</v>
      </c>
      <c r="S391" s="229">
        <v>0</v>
      </c>
      <c r="T391" s="230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31" t="s">
        <v>160</v>
      </c>
      <c r="AT391" s="231" t="s">
        <v>155</v>
      </c>
      <c r="AU391" s="231" t="s">
        <v>88</v>
      </c>
      <c r="AY391" s="18" t="s">
        <v>153</v>
      </c>
      <c r="BE391" s="232">
        <f>IF(N391="základní",J391,0)</f>
        <v>0</v>
      </c>
      <c r="BF391" s="232">
        <f>IF(N391="snížená",J391,0)</f>
        <v>0</v>
      </c>
      <c r="BG391" s="232">
        <f>IF(N391="zákl. přenesená",J391,0)</f>
        <v>0</v>
      </c>
      <c r="BH391" s="232">
        <f>IF(N391="sníž. přenesená",J391,0)</f>
        <v>0</v>
      </c>
      <c r="BI391" s="232">
        <f>IF(N391="nulová",J391,0)</f>
        <v>0</v>
      </c>
      <c r="BJ391" s="18" t="s">
        <v>86</v>
      </c>
      <c r="BK391" s="232">
        <f>ROUND(I391*H391,2)</f>
        <v>0</v>
      </c>
      <c r="BL391" s="18" t="s">
        <v>160</v>
      </c>
      <c r="BM391" s="231" t="s">
        <v>571</v>
      </c>
    </row>
    <row r="392" s="2" customFormat="1" ht="24.15" customHeight="1">
      <c r="A392" s="39"/>
      <c r="B392" s="40"/>
      <c r="C392" s="277" t="s">
        <v>572</v>
      </c>
      <c r="D392" s="277" t="s">
        <v>276</v>
      </c>
      <c r="E392" s="278" t="s">
        <v>573</v>
      </c>
      <c r="F392" s="279" t="s">
        <v>574</v>
      </c>
      <c r="G392" s="280" t="s">
        <v>399</v>
      </c>
      <c r="H392" s="281">
        <v>5</v>
      </c>
      <c r="I392" s="282"/>
      <c r="J392" s="283">
        <f>ROUND(I392*H392,2)</f>
        <v>0</v>
      </c>
      <c r="K392" s="279" t="s">
        <v>1</v>
      </c>
      <c r="L392" s="284"/>
      <c r="M392" s="285" t="s">
        <v>1</v>
      </c>
      <c r="N392" s="286" t="s">
        <v>43</v>
      </c>
      <c r="O392" s="92"/>
      <c r="P392" s="229">
        <f>O392*H392</f>
        <v>0</v>
      </c>
      <c r="Q392" s="229">
        <v>1.8700000000000001</v>
      </c>
      <c r="R392" s="229">
        <f>Q392*H392</f>
        <v>9.3500000000000014</v>
      </c>
      <c r="S392" s="229">
        <v>0</v>
      </c>
      <c r="T392" s="230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1" t="s">
        <v>222</v>
      </c>
      <c r="AT392" s="231" t="s">
        <v>276</v>
      </c>
      <c r="AU392" s="231" t="s">
        <v>88</v>
      </c>
      <c r="AY392" s="18" t="s">
        <v>153</v>
      </c>
      <c r="BE392" s="232">
        <f>IF(N392="základní",J392,0)</f>
        <v>0</v>
      </c>
      <c r="BF392" s="232">
        <f>IF(N392="snížená",J392,0)</f>
        <v>0</v>
      </c>
      <c r="BG392" s="232">
        <f>IF(N392="zákl. přenesená",J392,0)</f>
        <v>0</v>
      </c>
      <c r="BH392" s="232">
        <f>IF(N392="sníž. přenesená",J392,0)</f>
        <v>0</v>
      </c>
      <c r="BI392" s="232">
        <f>IF(N392="nulová",J392,0)</f>
        <v>0</v>
      </c>
      <c r="BJ392" s="18" t="s">
        <v>86</v>
      </c>
      <c r="BK392" s="232">
        <f>ROUND(I392*H392,2)</f>
        <v>0</v>
      </c>
      <c r="BL392" s="18" t="s">
        <v>160</v>
      </c>
      <c r="BM392" s="231" t="s">
        <v>575</v>
      </c>
    </row>
    <row r="393" s="2" customFormat="1" ht="24.15" customHeight="1">
      <c r="A393" s="39"/>
      <c r="B393" s="40"/>
      <c r="C393" s="277" t="s">
        <v>576</v>
      </c>
      <c r="D393" s="277" t="s">
        <v>276</v>
      </c>
      <c r="E393" s="278" t="s">
        <v>577</v>
      </c>
      <c r="F393" s="279" t="s">
        <v>578</v>
      </c>
      <c r="G393" s="280" t="s">
        <v>399</v>
      </c>
      <c r="H393" s="281">
        <v>2</v>
      </c>
      <c r="I393" s="282"/>
      <c r="J393" s="283">
        <f>ROUND(I393*H393,2)</f>
        <v>0</v>
      </c>
      <c r="K393" s="279" t="s">
        <v>1</v>
      </c>
      <c r="L393" s="284"/>
      <c r="M393" s="285" t="s">
        <v>1</v>
      </c>
      <c r="N393" s="286" t="s">
        <v>43</v>
      </c>
      <c r="O393" s="92"/>
      <c r="P393" s="229">
        <f>O393*H393</f>
        <v>0</v>
      </c>
      <c r="Q393" s="229">
        <v>2.1000000000000001</v>
      </c>
      <c r="R393" s="229">
        <f>Q393*H393</f>
        <v>4.2000000000000002</v>
      </c>
      <c r="S393" s="229">
        <v>0</v>
      </c>
      <c r="T393" s="230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1" t="s">
        <v>222</v>
      </c>
      <c r="AT393" s="231" t="s">
        <v>276</v>
      </c>
      <c r="AU393" s="231" t="s">
        <v>88</v>
      </c>
      <c r="AY393" s="18" t="s">
        <v>153</v>
      </c>
      <c r="BE393" s="232">
        <f>IF(N393="základní",J393,0)</f>
        <v>0</v>
      </c>
      <c r="BF393" s="232">
        <f>IF(N393="snížená",J393,0)</f>
        <v>0</v>
      </c>
      <c r="BG393" s="232">
        <f>IF(N393="zákl. přenesená",J393,0)</f>
        <v>0</v>
      </c>
      <c r="BH393" s="232">
        <f>IF(N393="sníž. přenesená",J393,0)</f>
        <v>0</v>
      </c>
      <c r="BI393" s="232">
        <f>IF(N393="nulová",J393,0)</f>
        <v>0</v>
      </c>
      <c r="BJ393" s="18" t="s">
        <v>86</v>
      </c>
      <c r="BK393" s="232">
        <f>ROUND(I393*H393,2)</f>
        <v>0</v>
      </c>
      <c r="BL393" s="18" t="s">
        <v>160</v>
      </c>
      <c r="BM393" s="231" t="s">
        <v>579</v>
      </c>
    </row>
    <row r="394" s="2" customFormat="1" ht="16.5" customHeight="1">
      <c r="A394" s="39"/>
      <c r="B394" s="40"/>
      <c r="C394" s="220" t="s">
        <v>580</v>
      </c>
      <c r="D394" s="220" t="s">
        <v>155</v>
      </c>
      <c r="E394" s="221" t="s">
        <v>581</v>
      </c>
      <c r="F394" s="222" t="s">
        <v>582</v>
      </c>
      <c r="G394" s="223" t="s">
        <v>399</v>
      </c>
      <c r="H394" s="224">
        <v>6</v>
      </c>
      <c r="I394" s="225"/>
      <c r="J394" s="226">
        <f>ROUND(I394*H394,2)</f>
        <v>0</v>
      </c>
      <c r="K394" s="222" t="s">
        <v>159</v>
      </c>
      <c r="L394" s="45"/>
      <c r="M394" s="227" t="s">
        <v>1</v>
      </c>
      <c r="N394" s="228" t="s">
        <v>43</v>
      </c>
      <c r="O394" s="92"/>
      <c r="P394" s="229">
        <f>O394*H394</f>
        <v>0</v>
      </c>
      <c r="Q394" s="229">
        <v>0.0098899999999999995</v>
      </c>
      <c r="R394" s="229">
        <f>Q394*H394</f>
        <v>0.059339999999999997</v>
      </c>
      <c r="S394" s="229">
        <v>0</v>
      </c>
      <c r="T394" s="230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1" t="s">
        <v>160</v>
      </c>
      <c r="AT394" s="231" t="s">
        <v>155</v>
      </c>
      <c r="AU394" s="231" t="s">
        <v>88</v>
      </c>
      <c r="AY394" s="18" t="s">
        <v>153</v>
      </c>
      <c r="BE394" s="232">
        <f>IF(N394="základní",J394,0)</f>
        <v>0</v>
      </c>
      <c r="BF394" s="232">
        <f>IF(N394="snížená",J394,0)</f>
        <v>0</v>
      </c>
      <c r="BG394" s="232">
        <f>IF(N394="zákl. přenesená",J394,0)</f>
        <v>0</v>
      </c>
      <c r="BH394" s="232">
        <f>IF(N394="sníž. přenesená",J394,0)</f>
        <v>0</v>
      </c>
      <c r="BI394" s="232">
        <f>IF(N394="nulová",J394,0)</f>
        <v>0</v>
      </c>
      <c r="BJ394" s="18" t="s">
        <v>86</v>
      </c>
      <c r="BK394" s="232">
        <f>ROUND(I394*H394,2)</f>
        <v>0</v>
      </c>
      <c r="BL394" s="18" t="s">
        <v>160</v>
      </c>
      <c r="BM394" s="231" t="s">
        <v>583</v>
      </c>
    </row>
    <row r="395" s="2" customFormat="1" ht="16.5" customHeight="1">
      <c r="A395" s="39"/>
      <c r="B395" s="40"/>
      <c r="C395" s="277" t="s">
        <v>584</v>
      </c>
      <c r="D395" s="277" t="s">
        <v>276</v>
      </c>
      <c r="E395" s="278" t="s">
        <v>585</v>
      </c>
      <c r="F395" s="279" t="s">
        <v>586</v>
      </c>
      <c r="G395" s="280" t="s">
        <v>399</v>
      </c>
      <c r="H395" s="281">
        <v>6</v>
      </c>
      <c r="I395" s="282"/>
      <c r="J395" s="283">
        <f>ROUND(I395*H395,2)</f>
        <v>0</v>
      </c>
      <c r="K395" s="279" t="s">
        <v>1</v>
      </c>
      <c r="L395" s="284"/>
      <c r="M395" s="285" t="s">
        <v>1</v>
      </c>
      <c r="N395" s="286" t="s">
        <v>43</v>
      </c>
      <c r="O395" s="92"/>
      <c r="P395" s="229">
        <f>O395*H395</f>
        <v>0</v>
      </c>
      <c r="Q395" s="229">
        <v>0.254</v>
      </c>
      <c r="R395" s="229">
        <f>Q395*H395</f>
        <v>1.524</v>
      </c>
      <c r="S395" s="229">
        <v>0</v>
      </c>
      <c r="T395" s="230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1" t="s">
        <v>222</v>
      </c>
      <c r="AT395" s="231" t="s">
        <v>276</v>
      </c>
      <c r="AU395" s="231" t="s">
        <v>88</v>
      </c>
      <c r="AY395" s="18" t="s">
        <v>153</v>
      </c>
      <c r="BE395" s="232">
        <f>IF(N395="základní",J395,0)</f>
        <v>0</v>
      </c>
      <c r="BF395" s="232">
        <f>IF(N395="snížená",J395,0)</f>
        <v>0</v>
      </c>
      <c r="BG395" s="232">
        <f>IF(N395="zákl. přenesená",J395,0)</f>
        <v>0</v>
      </c>
      <c r="BH395" s="232">
        <f>IF(N395="sníž. přenesená",J395,0)</f>
        <v>0</v>
      </c>
      <c r="BI395" s="232">
        <f>IF(N395="nulová",J395,0)</f>
        <v>0</v>
      </c>
      <c r="BJ395" s="18" t="s">
        <v>86</v>
      </c>
      <c r="BK395" s="232">
        <f>ROUND(I395*H395,2)</f>
        <v>0</v>
      </c>
      <c r="BL395" s="18" t="s">
        <v>160</v>
      </c>
      <c r="BM395" s="231" t="s">
        <v>587</v>
      </c>
    </row>
    <row r="396" s="2" customFormat="1" ht="16.5" customHeight="1">
      <c r="A396" s="39"/>
      <c r="B396" s="40"/>
      <c r="C396" s="220" t="s">
        <v>588</v>
      </c>
      <c r="D396" s="220" t="s">
        <v>155</v>
      </c>
      <c r="E396" s="221" t="s">
        <v>589</v>
      </c>
      <c r="F396" s="222" t="s">
        <v>590</v>
      </c>
      <c r="G396" s="223" t="s">
        <v>399</v>
      </c>
      <c r="H396" s="224">
        <v>8</v>
      </c>
      <c r="I396" s="225"/>
      <c r="J396" s="226">
        <f>ROUND(I396*H396,2)</f>
        <v>0</v>
      </c>
      <c r="K396" s="222" t="s">
        <v>159</v>
      </c>
      <c r="L396" s="45"/>
      <c r="M396" s="227" t="s">
        <v>1</v>
      </c>
      <c r="N396" s="228" t="s">
        <v>43</v>
      </c>
      <c r="O396" s="92"/>
      <c r="P396" s="229">
        <f>O396*H396</f>
        <v>0</v>
      </c>
      <c r="Q396" s="229">
        <v>0.0098899999999999995</v>
      </c>
      <c r="R396" s="229">
        <f>Q396*H396</f>
        <v>0.079119999999999996</v>
      </c>
      <c r="S396" s="229">
        <v>0</v>
      </c>
      <c r="T396" s="230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1" t="s">
        <v>160</v>
      </c>
      <c r="AT396" s="231" t="s">
        <v>155</v>
      </c>
      <c r="AU396" s="231" t="s">
        <v>88</v>
      </c>
      <c r="AY396" s="18" t="s">
        <v>153</v>
      </c>
      <c r="BE396" s="232">
        <f>IF(N396="základní",J396,0)</f>
        <v>0</v>
      </c>
      <c r="BF396" s="232">
        <f>IF(N396="snížená",J396,0)</f>
        <v>0</v>
      </c>
      <c r="BG396" s="232">
        <f>IF(N396="zákl. přenesená",J396,0)</f>
        <v>0</v>
      </c>
      <c r="BH396" s="232">
        <f>IF(N396="sníž. přenesená",J396,0)</f>
        <v>0</v>
      </c>
      <c r="BI396" s="232">
        <f>IF(N396="nulová",J396,0)</f>
        <v>0</v>
      </c>
      <c r="BJ396" s="18" t="s">
        <v>86</v>
      </c>
      <c r="BK396" s="232">
        <f>ROUND(I396*H396,2)</f>
        <v>0</v>
      </c>
      <c r="BL396" s="18" t="s">
        <v>160</v>
      </c>
      <c r="BM396" s="231" t="s">
        <v>591</v>
      </c>
    </row>
    <row r="397" s="2" customFormat="1" ht="16.5" customHeight="1">
      <c r="A397" s="39"/>
      <c r="B397" s="40"/>
      <c r="C397" s="277" t="s">
        <v>592</v>
      </c>
      <c r="D397" s="277" t="s">
        <v>276</v>
      </c>
      <c r="E397" s="278" t="s">
        <v>593</v>
      </c>
      <c r="F397" s="279" t="s">
        <v>594</v>
      </c>
      <c r="G397" s="280" t="s">
        <v>399</v>
      </c>
      <c r="H397" s="281">
        <v>8</v>
      </c>
      <c r="I397" s="282"/>
      <c r="J397" s="283">
        <f>ROUND(I397*H397,2)</f>
        <v>0</v>
      </c>
      <c r="K397" s="279" t="s">
        <v>1</v>
      </c>
      <c r="L397" s="284"/>
      <c r="M397" s="285" t="s">
        <v>1</v>
      </c>
      <c r="N397" s="286" t="s">
        <v>43</v>
      </c>
      <c r="O397" s="92"/>
      <c r="P397" s="229">
        <f>O397*H397</f>
        <v>0</v>
      </c>
      <c r="Q397" s="229">
        <v>0.50600000000000001</v>
      </c>
      <c r="R397" s="229">
        <f>Q397*H397</f>
        <v>4.048</v>
      </c>
      <c r="S397" s="229">
        <v>0</v>
      </c>
      <c r="T397" s="230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1" t="s">
        <v>222</v>
      </c>
      <c r="AT397" s="231" t="s">
        <v>276</v>
      </c>
      <c r="AU397" s="231" t="s">
        <v>88</v>
      </c>
      <c r="AY397" s="18" t="s">
        <v>153</v>
      </c>
      <c r="BE397" s="232">
        <f>IF(N397="základní",J397,0)</f>
        <v>0</v>
      </c>
      <c r="BF397" s="232">
        <f>IF(N397="snížená",J397,0)</f>
        <v>0</v>
      </c>
      <c r="BG397" s="232">
        <f>IF(N397="zákl. přenesená",J397,0)</f>
        <v>0</v>
      </c>
      <c r="BH397" s="232">
        <f>IF(N397="sníž. přenesená",J397,0)</f>
        <v>0</v>
      </c>
      <c r="BI397" s="232">
        <f>IF(N397="nulová",J397,0)</f>
        <v>0</v>
      </c>
      <c r="BJ397" s="18" t="s">
        <v>86</v>
      </c>
      <c r="BK397" s="232">
        <f>ROUND(I397*H397,2)</f>
        <v>0</v>
      </c>
      <c r="BL397" s="18" t="s">
        <v>160</v>
      </c>
      <c r="BM397" s="231" t="s">
        <v>595</v>
      </c>
    </row>
    <row r="398" s="2" customFormat="1" ht="16.5" customHeight="1">
      <c r="A398" s="39"/>
      <c r="B398" s="40"/>
      <c r="C398" s="220" t="s">
        <v>596</v>
      </c>
      <c r="D398" s="220" t="s">
        <v>155</v>
      </c>
      <c r="E398" s="221" t="s">
        <v>597</v>
      </c>
      <c r="F398" s="222" t="s">
        <v>598</v>
      </c>
      <c r="G398" s="223" t="s">
        <v>399</v>
      </c>
      <c r="H398" s="224">
        <v>17</v>
      </c>
      <c r="I398" s="225"/>
      <c r="J398" s="226">
        <f>ROUND(I398*H398,2)</f>
        <v>0</v>
      </c>
      <c r="K398" s="222" t="s">
        <v>159</v>
      </c>
      <c r="L398" s="45"/>
      <c r="M398" s="227" t="s">
        <v>1</v>
      </c>
      <c r="N398" s="228" t="s">
        <v>43</v>
      </c>
      <c r="O398" s="92"/>
      <c r="P398" s="229">
        <f>O398*H398</f>
        <v>0</v>
      </c>
      <c r="Q398" s="229">
        <v>0.0098899999999999995</v>
      </c>
      <c r="R398" s="229">
        <f>Q398*H398</f>
        <v>0.16813</v>
      </c>
      <c r="S398" s="229">
        <v>0</v>
      </c>
      <c r="T398" s="230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1" t="s">
        <v>160</v>
      </c>
      <c r="AT398" s="231" t="s">
        <v>155</v>
      </c>
      <c r="AU398" s="231" t="s">
        <v>88</v>
      </c>
      <c r="AY398" s="18" t="s">
        <v>153</v>
      </c>
      <c r="BE398" s="232">
        <f>IF(N398="základní",J398,0)</f>
        <v>0</v>
      </c>
      <c r="BF398" s="232">
        <f>IF(N398="snížená",J398,0)</f>
        <v>0</v>
      </c>
      <c r="BG398" s="232">
        <f>IF(N398="zákl. přenesená",J398,0)</f>
        <v>0</v>
      </c>
      <c r="BH398" s="232">
        <f>IF(N398="sníž. přenesená",J398,0)</f>
        <v>0</v>
      </c>
      <c r="BI398" s="232">
        <f>IF(N398="nulová",J398,0)</f>
        <v>0</v>
      </c>
      <c r="BJ398" s="18" t="s">
        <v>86</v>
      </c>
      <c r="BK398" s="232">
        <f>ROUND(I398*H398,2)</f>
        <v>0</v>
      </c>
      <c r="BL398" s="18" t="s">
        <v>160</v>
      </c>
      <c r="BM398" s="231" t="s">
        <v>599</v>
      </c>
    </row>
    <row r="399" s="2" customFormat="1" ht="16.5" customHeight="1">
      <c r="A399" s="39"/>
      <c r="B399" s="40"/>
      <c r="C399" s="277" t="s">
        <v>600</v>
      </c>
      <c r="D399" s="277" t="s">
        <v>276</v>
      </c>
      <c r="E399" s="278" t="s">
        <v>601</v>
      </c>
      <c r="F399" s="279" t="s">
        <v>602</v>
      </c>
      <c r="G399" s="280" t="s">
        <v>399</v>
      </c>
      <c r="H399" s="281">
        <v>17</v>
      </c>
      <c r="I399" s="282"/>
      <c r="J399" s="283">
        <f>ROUND(I399*H399,2)</f>
        <v>0</v>
      </c>
      <c r="K399" s="279" t="s">
        <v>159</v>
      </c>
      <c r="L399" s="284"/>
      <c r="M399" s="285" t="s">
        <v>1</v>
      </c>
      <c r="N399" s="286" t="s">
        <v>43</v>
      </c>
      <c r="O399" s="92"/>
      <c r="P399" s="229">
        <f>O399*H399</f>
        <v>0</v>
      </c>
      <c r="Q399" s="229">
        <v>1.0129999999999999</v>
      </c>
      <c r="R399" s="229">
        <f>Q399*H399</f>
        <v>17.220999999999997</v>
      </c>
      <c r="S399" s="229">
        <v>0</v>
      </c>
      <c r="T399" s="230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1" t="s">
        <v>222</v>
      </c>
      <c r="AT399" s="231" t="s">
        <v>276</v>
      </c>
      <c r="AU399" s="231" t="s">
        <v>88</v>
      </c>
      <c r="AY399" s="18" t="s">
        <v>153</v>
      </c>
      <c r="BE399" s="232">
        <f>IF(N399="základní",J399,0)</f>
        <v>0</v>
      </c>
      <c r="BF399" s="232">
        <f>IF(N399="snížená",J399,0)</f>
        <v>0</v>
      </c>
      <c r="BG399" s="232">
        <f>IF(N399="zákl. přenesená",J399,0)</f>
        <v>0</v>
      </c>
      <c r="BH399" s="232">
        <f>IF(N399="sníž. přenesená",J399,0)</f>
        <v>0</v>
      </c>
      <c r="BI399" s="232">
        <f>IF(N399="nulová",J399,0)</f>
        <v>0</v>
      </c>
      <c r="BJ399" s="18" t="s">
        <v>86</v>
      </c>
      <c r="BK399" s="232">
        <f>ROUND(I399*H399,2)</f>
        <v>0</v>
      </c>
      <c r="BL399" s="18" t="s">
        <v>160</v>
      </c>
      <c r="BM399" s="231" t="s">
        <v>603</v>
      </c>
    </row>
    <row r="400" s="2" customFormat="1" ht="16.5" customHeight="1">
      <c r="A400" s="39"/>
      <c r="B400" s="40"/>
      <c r="C400" s="220" t="s">
        <v>604</v>
      </c>
      <c r="D400" s="220" t="s">
        <v>155</v>
      </c>
      <c r="E400" s="221" t="s">
        <v>605</v>
      </c>
      <c r="F400" s="222" t="s">
        <v>606</v>
      </c>
      <c r="G400" s="223" t="s">
        <v>399</v>
      </c>
      <c r="H400" s="224">
        <v>21</v>
      </c>
      <c r="I400" s="225"/>
      <c r="J400" s="226">
        <f>ROUND(I400*H400,2)</f>
        <v>0</v>
      </c>
      <c r="K400" s="222" t="s">
        <v>159</v>
      </c>
      <c r="L400" s="45"/>
      <c r="M400" s="227" t="s">
        <v>1</v>
      </c>
      <c r="N400" s="228" t="s">
        <v>43</v>
      </c>
      <c r="O400" s="92"/>
      <c r="P400" s="229">
        <f>O400*H400</f>
        <v>0</v>
      </c>
      <c r="Q400" s="229">
        <v>0.01218</v>
      </c>
      <c r="R400" s="229">
        <f>Q400*H400</f>
        <v>0.25578000000000001</v>
      </c>
      <c r="S400" s="229">
        <v>0</v>
      </c>
      <c r="T400" s="230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1" t="s">
        <v>160</v>
      </c>
      <c r="AT400" s="231" t="s">
        <v>155</v>
      </c>
      <c r="AU400" s="231" t="s">
        <v>88</v>
      </c>
      <c r="AY400" s="18" t="s">
        <v>153</v>
      </c>
      <c r="BE400" s="232">
        <f>IF(N400="základní",J400,0)</f>
        <v>0</v>
      </c>
      <c r="BF400" s="232">
        <f>IF(N400="snížená",J400,0)</f>
        <v>0</v>
      </c>
      <c r="BG400" s="232">
        <f>IF(N400="zákl. přenesená",J400,0)</f>
        <v>0</v>
      </c>
      <c r="BH400" s="232">
        <f>IF(N400="sníž. přenesená",J400,0)</f>
        <v>0</v>
      </c>
      <c r="BI400" s="232">
        <f>IF(N400="nulová",J400,0)</f>
        <v>0</v>
      </c>
      <c r="BJ400" s="18" t="s">
        <v>86</v>
      </c>
      <c r="BK400" s="232">
        <f>ROUND(I400*H400,2)</f>
        <v>0</v>
      </c>
      <c r="BL400" s="18" t="s">
        <v>160</v>
      </c>
      <c r="BM400" s="231" t="s">
        <v>607</v>
      </c>
    </row>
    <row r="401" s="2" customFormat="1" ht="16.5" customHeight="1">
      <c r="A401" s="39"/>
      <c r="B401" s="40"/>
      <c r="C401" s="277" t="s">
        <v>608</v>
      </c>
      <c r="D401" s="277" t="s">
        <v>276</v>
      </c>
      <c r="E401" s="278" t="s">
        <v>609</v>
      </c>
      <c r="F401" s="279" t="s">
        <v>610</v>
      </c>
      <c r="G401" s="280" t="s">
        <v>399</v>
      </c>
      <c r="H401" s="281">
        <v>21</v>
      </c>
      <c r="I401" s="282"/>
      <c r="J401" s="283">
        <f>ROUND(I401*H401,2)</f>
        <v>0</v>
      </c>
      <c r="K401" s="279" t="s">
        <v>1</v>
      </c>
      <c r="L401" s="284"/>
      <c r="M401" s="285" t="s">
        <v>1</v>
      </c>
      <c r="N401" s="286" t="s">
        <v>43</v>
      </c>
      <c r="O401" s="92"/>
      <c r="P401" s="229">
        <f>O401*H401</f>
        <v>0</v>
      </c>
      <c r="Q401" s="229">
        <v>0.54800000000000004</v>
      </c>
      <c r="R401" s="229">
        <f>Q401*H401</f>
        <v>11.508000000000001</v>
      </c>
      <c r="S401" s="229">
        <v>0</v>
      </c>
      <c r="T401" s="230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1" t="s">
        <v>222</v>
      </c>
      <c r="AT401" s="231" t="s">
        <v>276</v>
      </c>
      <c r="AU401" s="231" t="s">
        <v>88</v>
      </c>
      <c r="AY401" s="18" t="s">
        <v>153</v>
      </c>
      <c r="BE401" s="232">
        <f>IF(N401="základní",J401,0)</f>
        <v>0</v>
      </c>
      <c r="BF401" s="232">
        <f>IF(N401="snížená",J401,0)</f>
        <v>0</v>
      </c>
      <c r="BG401" s="232">
        <f>IF(N401="zákl. přenesená",J401,0)</f>
        <v>0</v>
      </c>
      <c r="BH401" s="232">
        <f>IF(N401="sníž. přenesená",J401,0)</f>
        <v>0</v>
      </c>
      <c r="BI401" s="232">
        <f>IF(N401="nulová",J401,0)</f>
        <v>0</v>
      </c>
      <c r="BJ401" s="18" t="s">
        <v>86</v>
      </c>
      <c r="BK401" s="232">
        <f>ROUND(I401*H401,2)</f>
        <v>0</v>
      </c>
      <c r="BL401" s="18" t="s">
        <v>160</v>
      </c>
      <c r="BM401" s="231" t="s">
        <v>611</v>
      </c>
    </row>
    <row r="402" s="2" customFormat="1" ht="16.5" customHeight="1">
      <c r="A402" s="39"/>
      <c r="B402" s="40"/>
      <c r="C402" s="277" t="s">
        <v>612</v>
      </c>
      <c r="D402" s="277" t="s">
        <v>276</v>
      </c>
      <c r="E402" s="278" t="s">
        <v>613</v>
      </c>
      <c r="F402" s="279" t="s">
        <v>614</v>
      </c>
      <c r="G402" s="280" t="s">
        <v>399</v>
      </c>
      <c r="H402" s="281">
        <v>50</v>
      </c>
      <c r="I402" s="282"/>
      <c r="J402" s="283">
        <f>ROUND(I402*H402,2)</f>
        <v>0</v>
      </c>
      <c r="K402" s="279" t="s">
        <v>1</v>
      </c>
      <c r="L402" s="284"/>
      <c r="M402" s="285" t="s">
        <v>1</v>
      </c>
      <c r="N402" s="286" t="s">
        <v>43</v>
      </c>
      <c r="O402" s="92"/>
      <c r="P402" s="229">
        <f>O402*H402</f>
        <v>0</v>
      </c>
      <c r="Q402" s="229">
        <v>0.002</v>
      </c>
      <c r="R402" s="229">
        <f>Q402*H402</f>
        <v>0.10000000000000001</v>
      </c>
      <c r="S402" s="229">
        <v>0</v>
      </c>
      <c r="T402" s="230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1" t="s">
        <v>222</v>
      </c>
      <c r="AT402" s="231" t="s">
        <v>276</v>
      </c>
      <c r="AU402" s="231" t="s">
        <v>88</v>
      </c>
      <c r="AY402" s="18" t="s">
        <v>153</v>
      </c>
      <c r="BE402" s="232">
        <f>IF(N402="základní",J402,0)</f>
        <v>0</v>
      </c>
      <c r="BF402" s="232">
        <f>IF(N402="snížená",J402,0)</f>
        <v>0</v>
      </c>
      <c r="BG402" s="232">
        <f>IF(N402="zákl. přenesená",J402,0)</f>
        <v>0</v>
      </c>
      <c r="BH402" s="232">
        <f>IF(N402="sníž. přenesená",J402,0)</f>
        <v>0</v>
      </c>
      <c r="BI402" s="232">
        <f>IF(N402="nulová",J402,0)</f>
        <v>0</v>
      </c>
      <c r="BJ402" s="18" t="s">
        <v>86</v>
      </c>
      <c r="BK402" s="232">
        <f>ROUND(I402*H402,2)</f>
        <v>0</v>
      </c>
      <c r="BL402" s="18" t="s">
        <v>160</v>
      </c>
      <c r="BM402" s="231" t="s">
        <v>615</v>
      </c>
    </row>
    <row r="403" s="2" customFormat="1" ht="16.5" customHeight="1">
      <c r="A403" s="39"/>
      <c r="B403" s="40"/>
      <c r="C403" s="220" t="s">
        <v>616</v>
      </c>
      <c r="D403" s="220" t="s">
        <v>155</v>
      </c>
      <c r="E403" s="221" t="s">
        <v>617</v>
      </c>
      <c r="F403" s="222" t="s">
        <v>618</v>
      </c>
      <c r="G403" s="223" t="s">
        <v>399</v>
      </c>
      <c r="H403" s="224">
        <v>21</v>
      </c>
      <c r="I403" s="225"/>
      <c r="J403" s="226">
        <f>ROUND(I403*H403,2)</f>
        <v>0</v>
      </c>
      <c r="K403" s="222" t="s">
        <v>1</v>
      </c>
      <c r="L403" s="45"/>
      <c r="M403" s="227" t="s">
        <v>1</v>
      </c>
      <c r="N403" s="228" t="s">
        <v>43</v>
      </c>
      <c r="O403" s="92"/>
      <c r="P403" s="229">
        <f>O403*H403</f>
        <v>0</v>
      </c>
      <c r="Q403" s="229">
        <v>0.089999999999999997</v>
      </c>
      <c r="R403" s="229">
        <f>Q403*H403</f>
        <v>1.8899999999999999</v>
      </c>
      <c r="S403" s="229">
        <v>0</v>
      </c>
      <c r="T403" s="230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1" t="s">
        <v>160</v>
      </c>
      <c r="AT403" s="231" t="s">
        <v>155</v>
      </c>
      <c r="AU403" s="231" t="s">
        <v>88</v>
      </c>
      <c r="AY403" s="18" t="s">
        <v>153</v>
      </c>
      <c r="BE403" s="232">
        <f>IF(N403="základní",J403,0)</f>
        <v>0</v>
      </c>
      <c r="BF403" s="232">
        <f>IF(N403="snížená",J403,0)</f>
        <v>0</v>
      </c>
      <c r="BG403" s="232">
        <f>IF(N403="zákl. přenesená",J403,0)</f>
        <v>0</v>
      </c>
      <c r="BH403" s="232">
        <f>IF(N403="sníž. přenesená",J403,0)</f>
        <v>0</v>
      </c>
      <c r="BI403" s="232">
        <f>IF(N403="nulová",J403,0)</f>
        <v>0</v>
      </c>
      <c r="BJ403" s="18" t="s">
        <v>86</v>
      </c>
      <c r="BK403" s="232">
        <f>ROUND(I403*H403,2)</f>
        <v>0</v>
      </c>
      <c r="BL403" s="18" t="s">
        <v>160</v>
      </c>
      <c r="BM403" s="231" t="s">
        <v>619</v>
      </c>
    </row>
    <row r="404" s="13" customFormat="1">
      <c r="A404" s="13"/>
      <c r="B404" s="233"/>
      <c r="C404" s="234"/>
      <c r="D404" s="235" t="s">
        <v>162</v>
      </c>
      <c r="E404" s="236" t="s">
        <v>1</v>
      </c>
      <c r="F404" s="237" t="s">
        <v>620</v>
      </c>
      <c r="G404" s="234"/>
      <c r="H404" s="238">
        <v>21</v>
      </c>
      <c r="I404" s="239"/>
      <c r="J404" s="234"/>
      <c r="K404" s="234"/>
      <c r="L404" s="240"/>
      <c r="M404" s="241"/>
      <c r="N404" s="242"/>
      <c r="O404" s="242"/>
      <c r="P404" s="242"/>
      <c r="Q404" s="242"/>
      <c r="R404" s="242"/>
      <c r="S404" s="242"/>
      <c r="T404" s="24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4" t="s">
        <v>162</v>
      </c>
      <c r="AU404" s="244" t="s">
        <v>88</v>
      </c>
      <c r="AV404" s="13" t="s">
        <v>88</v>
      </c>
      <c r="AW404" s="13" t="s">
        <v>34</v>
      </c>
      <c r="AX404" s="13" t="s">
        <v>86</v>
      </c>
      <c r="AY404" s="244" t="s">
        <v>153</v>
      </c>
    </row>
    <row r="405" s="2" customFormat="1" ht="16.5" customHeight="1">
      <c r="A405" s="39"/>
      <c r="B405" s="40"/>
      <c r="C405" s="277" t="s">
        <v>621</v>
      </c>
      <c r="D405" s="277" t="s">
        <v>276</v>
      </c>
      <c r="E405" s="278" t="s">
        <v>622</v>
      </c>
      <c r="F405" s="279" t="s">
        <v>623</v>
      </c>
      <c r="G405" s="280" t="s">
        <v>399</v>
      </c>
      <c r="H405" s="281">
        <v>17</v>
      </c>
      <c r="I405" s="282"/>
      <c r="J405" s="283">
        <f>ROUND(I405*H405,2)</f>
        <v>0</v>
      </c>
      <c r="K405" s="279" t="s">
        <v>1</v>
      </c>
      <c r="L405" s="284"/>
      <c r="M405" s="285" t="s">
        <v>1</v>
      </c>
      <c r="N405" s="286" t="s">
        <v>43</v>
      </c>
      <c r="O405" s="92"/>
      <c r="P405" s="229">
        <f>O405*H405</f>
        <v>0</v>
      </c>
      <c r="Q405" s="229">
        <v>0.079000000000000001</v>
      </c>
      <c r="R405" s="229">
        <f>Q405*H405</f>
        <v>1.343</v>
      </c>
      <c r="S405" s="229">
        <v>0</v>
      </c>
      <c r="T405" s="230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1" t="s">
        <v>222</v>
      </c>
      <c r="AT405" s="231" t="s">
        <v>276</v>
      </c>
      <c r="AU405" s="231" t="s">
        <v>88</v>
      </c>
      <c r="AY405" s="18" t="s">
        <v>153</v>
      </c>
      <c r="BE405" s="232">
        <f>IF(N405="základní",J405,0)</f>
        <v>0</v>
      </c>
      <c r="BF405" s="232">
        <f>IF(N405="snížená",J405,0)</f>
        <v>0</v>
      </c>
      <c r="BG405" s="232">
        <f>IF(N405="zákl. přenesená",J405,0)</f>
        <v>0</v>
      </c>
      <c r="BH405" s="232">
        <f>IF(N405="sníž. přenesená",J405,0)</f>
        <v>0</v>
      </c>
      <c r="BI405" s="232">
        <f>IF(N405="nulová",J405,0)</f>
        <v>0</v>
      </c>
      <c r="BJ405" s="18" t="s">
        <v>86</v>
      </c>
      <c r="BK405" s="232">
        <f>ROUND(I405*H405,2)</f>
        <v>0</v>
      </c>
      <c r="BL405" s="18" t="s">
        <v>160</v>
      </c>
      <c r="BM405" s="231" t="s">
        <v>624</v>
      </c>
    </row>
    <row r="406" s="2" customFormat="1" ht="24.15" customHeight="1">
      <c r="A406" s="39"/>
      <c r="B406" s="40"/>
      <c r="C406" s="277" t="s">
        <v>625</v>
      </c>
      <c r="D406" s="277" t="s">
        <v>276</v>
      </c>
      <c r="E406" s="278" t="s">
        <v>626</v>
      </c>
      <c r="F406" s="279" t="s">
        <v>627</v>
      </c>
      <c r="G406" s="280" t="s">
        <v>399</v>
      </c>
      <c r="H406" s="281">
        <v>4</v>
      </c>
      <c r="I406" s="282"/>
      <c r="J406" s="283">
        <f>ROUND(I406*H406,2)</f>
        <v>0</v>
      </c>
      <c r="K406" s="279" t="s">
        <v>1</v>
      </c>
      <c r="L406" s="284"/>
      <c r="M406" s="285" t="s">
        <v>1</v>
      </c>
      <c r="N406" s="286" t="s">
        <v>43</v>
      </c>
      <c r="O406" s="92"/>
      <c r="P406" s="229">
        <f>O406*H406</f>
        <v>0</v>
      </c>
      <c r="Q406" s="229">
        <v>0.054600000000000003</v>
      </c>
      <c r="R406" s="229">
        <f>Q406*H406</f>
        <v>0.21840000000000001</v>
      </c>
      <c r="S406" s="229">
        <v>0</v>
      </c>
      <c r="T406" s="230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1" t="s">
        <v>222</v>
      </c>
      <c r="AT406" s="231" t="s">
        <v>276</v>
      </c>
      <c r="AU406" s="231" t="s">
        <v>88</v>
      </c>
      <c r="AY406" s="18" t="s">
        <v>153</v>
      </c>
      <c r="BE406" s="232">
        <f>IF(N406="základní",J406,0)</f>
        <v>0</v>
      </c>
      <c r="BF406" s="232">
        <f>IF(N406="snížená",J406,0)</f>
        <v>0</v>
      </c>
      <c r="BG406" s="232">
        <f>IF(N406="zákl. přenesená",J406,0)</f>
        <v>0</v>
      </c>
      <c r="BH406" s="232">
        <f>IF(N406="sníž. přenesená",J406,0)</f>
        <v>0</v>
      </c>
      <c r="BI406" s="232">
        <f>IF(N406="nulová",J406,0)</f>
        <v>0</v>
      </c>
      <c r="BJ406" s="18" t="s">
        <v>86</v>
      </c>
      <c r="BK406" s="232">
        <f>ROUND(I406*H406,2)</f>
        <v>0</v>
      </c>
      <c r="BL406" s="18" t="s">
        <v>160</v>
      </c>
      <c r="BM406" s="231" t="s">
        <v>628</v>
      </c>
    </row>
    <row r="407" s="2" customFormat="1" ht="16.5" customHeight="1">
      <c r="A407" s="39"/>
      <c r="B407" s="40"/>
      <c r="C407" s="220" t="s">
        <v>629</v>
      </c>
      <c r="D407" s="220" t="s">
        <v>155</v>
      </c>
      <c r="E407" s="221" t="s">
        <v>630</v>
      </c>
      <c r="F407" s="222" t="s">
        <v>631</v>
      </c>
      <c r="G407" s="223" t="s">
        <v>158</v>
      </c>
      <c r="H407" s="224">
        <v>6.0999999999999996</v>
      </c>
      <c r="I407" s="225"/>
      <c r="J407" s="226">
        <f>ROUND(I407*H407,2)</f>
        <v>0</v>
      </c>
      <c r="K407" s="222" t="s">
        <v>159</v>
      </c>
      <c r="L407" s="45"/>
      <c r="M407" s="227" t="s">
        <v>1</v>
      </c>
      <c r="N407" s="228" t="s">
        <v>43</v>
      </c>
      <c r="O407" s="92"/>
      <c r="P407" s="229">
        <f>O407*H407</f>
        <v>0</v>
      </c>
      <c r="Q407" s="229">
        <v>2.5018699999999998</v>
      </c>
      <c r="R407" s="229">
        <f>Q407*H407</f>
        <v>15.261406999999998</v>
      </c>
      <c r="S407" s="229">
        <v>0</v>
      </c>
      <c r="T407" s="230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1" t="s">
        <v>160</v>
      </c>
      <c r="AT407" s="231" t="s">
        <v>155</v>
      </c>
      <c r="AU407" s="231" t="s">
        <v>88</v>
      </c>
      <c r="AY407" s="18" t="s">
        <v>153</v>
      </c>
      <c r="BE407" s="232">
        <f>IF(N407="základní",J407,0)</f>
        <v>0</v>
      </c>
      <c r="BF407" s="232">
        <f>IF(N407="snížená",J407,0)</f>
        <v>0</v>
      </c>
      <c r="BG407" s="232">
        <f>IF(N407="zákl. přenesená",J407,0)</f>
        <v>0</v>
      </c>
      <c r="BH407" s="232">
        <f>IF(N407="sníž. přenesená",J407,0)</f>
        <v>0</v>
      </c>
      <c r="BI407" s="232">
        <f>IF(N407="nulová",J407,0)</f>
        <v>0</v>
      </c>
      <c r="BJ407" s="18" t="s">
        <v>86</v>
      </c>
      <c r="BK407" s="232">
        <f>ROUND(I407*H407,2)</f>
        <v>0</v>
      </c>
      <c r="BL407" s="18" t="s">
        <v>160</v>
      </c>
      <c r="BM407" s="231" t="s">
        <v>632</v>
      </c>
    </row>
    <row r="408" s="13" customFormat="1">
      <c r="A408" s="13"/>
      <c r="B408" s="233"/>
      <c r="C408" s="234"/>
      <c r="D408" s="235" t="s">
        <v>162</v>
      </c>
      <c r="E408" s="236" t="s">
        <v>1</v>
      </c>
      <c r="F408" s="237" t="s">
        <v>633</v>
      </c>
      <c r="G408" s="234"/>
      <c r="H408" s="238">
        <v>4.2000000000000002</v>
      </c>
      <c r="I408" s="239"/>
      <c r="J408" s="234"/>
      <c r="K408" s="234"/>
      <c r="L408" s="240"/>
      <c r="M408" s="241"/>
      <c r="N408" s="242"/>
      <c r="O408" s="242"/>
      <c r="P408" s="242"/>
      <c r="Q408" s="242"/>
      <c r="R408" s="242"/>
      <c r="S408" s="242"/>
      <c r="T408" s="24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4" t="s">
        <v>162</v>
      </c>
      <c r="AU408" s="244" t="s">
        <v>88</v>
      </c>
      <c r="AV408" s="13" t="s">
        <v>88</v>
      </c>
      <c r="AW408" s="13" t="s">
        <v>34</v>
      </c>
      <c r="AX408" s="13" t="s">
        <v>78</v>
      </c>
      <c r="AY408" s="244" t="s">
        <v>153</v>
      </c>
    </row>
    <row r="409" s="13" customFormat="1">
      <c r="A409" s="13"/>
      <c r="B409" s="233"/>
      <c r="C409" s="234"/>
      <c r="D409" s="235" t="s">
        <v>162</v>
      </c>
      <c r="E409" s="236" t="s">
        <v>1</v>
      </c>
      <c r="F409" s="237" t="s">
        <v>634</v>
      </c>
      <c r="G409" s="234"/>
      <c r="H409" s="238">
        <v>1</v>
      </c>
      <c r="I409" s="239"/>
      <c r="J409" s="234"/>
      <c r="K409" s="234"/>
      <c r="L409" s="240"/>
      <c r="M409" s="241"/>
      <c r="N409" s="242"/>
      <c r="O409" s="242"/>
      <c r="P409" s="242"/>
      <c r="Q409" s="242"/>
      <c r="R409" s="242"/>
      <c r="S409" s="242"/>
      <c r="T409" s="24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4" t="s">
        <v>162</v>
      </c>
      <c r="AU409" s="244" t="s">
        <v>88</v>
      </c>
      <c r="AV409" s="13" t="s">
        <v>88</v>
      </c>
      <c r="AW409" s="13" t="s">
        <v>34</v>
      </c>
      <c r="AX409" s="13" t="s">
        <v>78</v>
      </c>
      <c r="AY409" s="244" t="s">
        <v>153</v>
      </c>
    </row>
    <row r="410" s="13" customFormat="1">
      <c r="A410" s="13"/>
      <c r="B410" s="233"/>
      <c r="C410" s="234"/>
      <c r="D410" s="235" t="s">
        <v>162</v>
      </c>
      <c r="E410" s="236" t="s">
        <v>1</v>
      </c>
      <c r="F410" s="237" t="s">
        <v>635</v>
      </c>
      <c r="G410" s="234"/>
      <c r="H410" s="238">
        <v>0.90000000000000002</v>
      </c>
      <c r="I410" s="239"/>
      <c r="J410" s="234"/>
      <c r="K410" s="234"/>
      <c r="L410" s="240"/>
      <c r="M410" s="241"/>
      <c r="N410" s="242"/>
      <c r="O410" s="242"/>
      <c r="P410" s="242"/>
      <c r="Q410" s="242"/>
      <c r="R410" s="242"/>
      <c r="S410" s="242"/>
      <c r="T410" s="24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4" t="s">
        <v>162</v>
      </c>
      <c r="AU410" s="244" t="s">
        <v>88</v>
      </c>
      <c r="AV410" s="13" t="s">
        <v>88</v>
      </c>
      <c r="AW410" s="13" t="s">
        <v>34</v>
      </c>
      <c r="AX410" s="13" t="s">
        <v>78</v>
      </c>
      <c r="AY410" s="244" t="s">
        <v>153</v>
      </c>
    </row>
    <row r="411" s="16" customFormat="1">
      <c r="A411" s="16"/>
      <c r="B411" s="266"/>
      <c r="C411" s="267"/>
      <c r="D411" s="235" t="s">
        <v>162</v>
      </c>
      <c r="E411" s="268" t="s">
        <v>1</v>
      </c>
      <c r="F411" s="269" t="s">
        <v>215</v>
      </c>
      <c r="G411" s="267"/>
      <c r="H411" s="270">
        <v>6.0999999999999996</v>
      </c>
      <c r="I411" s="271"/>
      <c r="J411" s="267"/>
      <c r="K411" s="267"/>
      <c r="L411" s="272"/>
      <c r="M411" s="273"/>
      <c r="N411" s="274"/>
      <c r="O411" s="274"/>
      <c r="P411" s="274"/>
      <c r="Q411" s="274"/>
      <c r="R411" s="274"/>
      <c r="S411" s="274"/>
      <c r="T411" s="275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T411" s="276" t="s">
        <v>162</v>
      </c>
      <c r="AU411" s="276" t="s">
        <v>88</v>
      </c>
      <c r="AV411" s="16" t="s">
        <v>160</v>
      </c>
      <c r="AW411" s="16" t="s">
        <v>34</v>
      </c>
      <c r="AX411" s="16" t="s">
        <v>86</v>
      </c>
      <c r="AY411" s="276" t="s">
        <v>153</v>
      </c>
    </row>
    <row r="412" s="2" customFormat="1" ht="21.75" customHeight="1">
      <c r="A412" s="39"/>
      <c r="B412" s="40"/>
      <c r="C412" s="220" t="s">
        <v>636</v>
      </c>
      <c r="D412" s="220" t="s">
        <v>155</v>
      </c>
      <c r="E412" s="221" t="s">
        <v>637</v>
      </c>
      <c r="F412" s="222" t="s">
        <v>638</v>
      </c>
      <c r="G412" s="223" t="s">
        <v>639</v>
      </c>
      <c r="H412" s="224">
        <v>288</v>
      </c>
      <c r="I412" s="225"/>
      <c r="J412" s="226">
        <f>ROUND(I412*H412,2)</f>
        <v>0</v>
      </c>
      <c r="K412" s="222" t="s">
        <v>1</v>
      </c>
      <c r="L412" s="45"/>
      <c r="M412" s="227" t="s">
        <v>1</v>
      </c>
      <c r="N412" s="228" t="s">
        <v>43</v>
      </c>
      <c r="O412" s="92"/>
      <c r="P412" s="229">
        <f>O412*H412</f>
        <v>0</v>
      </c>
      <c r="Q412" s="229">
        <v>4.0000000000000003E-05</v>
      </c>
      <c r="R412" s="229">
        <f>Q412*H412</f>
        <v>0.011520000000000001</v>
      </c>
      <c r="S412" s="229">
        <v>0</v>
      </c>
      <c r="T412" s="230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1" t="s">
        <v>160</v>
      </c>
      <c r="AT412" s="231" t="s">
        <v>155</v>
      </c>
      <c r="AU412" s="231" t="s">
        <v>88</v>
      </c>
      <c r="AY412" s="18" t="s">
        <v>153</v>
      </c>
      <c r="BE412" s="232">
        <f>IF(N412="základní",J412,0)</f>
        <v>0</v>
      </c>
      <c r="BF412" s="232">
        <f>IF(N412="snížená",J412,0)</f>
        <v>0</v>
      </c>
      <c r="BG412" s="232">
        <f>IF(N412="zákl. přenesená",J412,0)</f>
        <v>0</v>
      </c>
      <c r="BH412" s="232">
        <f>IF(N412="sníž. přenesená",J412,0)</f>
        <v>0</v>
      </c>
      <c r="BI412" s="232">
        <f>IF(N412="nulová",J412,0)</f>
        <v>0</v>
      </c>
      <c r="BJ412" s="18" t="s">
        <v>86</v>
      </c>
      <c r="BK412" s="232">
        <f>ROUND(I412*H412,2)</f>
        <v>0</v>
      </c>
      <c r="BL412" s="18" t="s">
        <v>160</v>
      </c>
      <c r="BM412" s="231" t="s">
        <v>640</v>
      </c>
    </row>
    <row r="413" s="13" customFormat="1">
      <c r="A413" s="13"/>
      <c r="B413" s="233"/>
      <c r="C413" s="234"/>
      <c r="D413" s="235" t="s">
        <v>162</v>
      </c>
      <c r="E413" s="236" t="s">
        <v>1</v>
      </c>
      <c r="F413" s="237" t="s">
        <v>641</v>
      </c>
      <c r="G413" s="234"/>
      <c r="H413" s="238">
        <v>288</v>
      </c>
      <c r="I413" s="239"/>
      <c r="J413" s="234"/>
      <c r="K413" s="234"/>
      <c r="L413" s="240"/>
      <c r="M413" s="241"/>
      <c r="N413" s="242"/>
      <c r="O413" s="242"/>
      <c r="P413" s="242"/>
      <c r="Q413" s="242"/>
      <c r="R413" s="242"/>
      <c r="S413" s="242"/>
      <c r="T413" s="24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4" t="s">
        <v>162</v>
      </c>
      <c r="AU413" s="244" t="s">
        <v>88</v>
      </c>
      <c r="AV413" s="13" t="s">
        <v>88</v>
      </c>
      <c r="AW413" s="13" t="s">
        <v>34</v>
      </c>
      <c r="AX413" s="13" t="s">
        <v>86</v>
      </c>
      <c r="AY413" s="244" t="s">
        <v>153</v>
      </c>
    </row>
    <row r="414" s="2" customFormat="1" ht="16.5" customHeight="1">
      <c r="A414" s="39"/>
      <c r="B414" s="40"/>
      <c r="C414" s="220" t="s">
        <v>642</v>
      </c>
      <c r="D414" s="220" t="s">
        <v>155</v>
      </c>
      <c r="E414" s="221" t="s">
        <v>643</v>
      </c>
      <c r="F414" s="222" t="s">
        <v>644</v>
      </c>
      <c r="G414" s="223" t="s">
        <v>219</v>
      </c>
      <c r="H414" s="224">
        <v>506.80000000000001</v>
      </c>
      <c r="I414" s="225"/>
      <c r="J414" s="226">
        <f>ROUND(I414*H414,2)</f>
        <v>0</v>
      </c>
      <c r="K414" s="222" t="s">
        <v>1</v>
      </c>
      <c r="L414" s="45"/>
      <c r="M414" s="227" t="s">
        <v>1</v>
      </c>
      <c r="N414" s="228" t="s">
        <v>43</v>
      </c>
      <c r="O414" s="92"/>
      <c r="P414" s="229">
        <f>O414*H414</f>
        <v>0</v>
      </c>
      <c r="Q414" s="229">
        <v>0</v>
      </c>
      <c r="R414" s="229">
        <f>Q414*H414</f>
        <v>0</v>
      </c>
      <c r="S414" s="229">
        <v>0</v>
      </c>
      <c r="T414" s="230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1" t="s">
        <v>160</v>
      </c>
      <c r="AT414" s="231" t="s">
        <v>155</v>
      </c>
      <c r="AU414" s="231" t="s">
        <v>88</v>
      </c>
      <c r="AY414" s="18" t="s">
        <v>153</v>
      </c>
      <c r="BE414" s="232">
        <f>IF(N414="základní",J414,0)</f>
        <v>0</v>
      </c>
      <c r="BF414" s="232">
        <f>IF(N414="snížená",J414,0)</f>
        <v>0</v>
      </c>
      <c r="BG414" s="232">
        <f>IF(N414="zákl. přenesená",J414,0)</f>
        <v>0</v>
      </c>
      <c r="BH414" s="232">
        <f>IF(N414="sníž. přenesená",J414,0)</f>
        <v>0</v>
      </c>
      <c r="BI414" s="232">
        <f>IF(N414="nulová",J414,0)</f>
        <v>0</v>
      </c>
      <c r="BJ414" s="18" t="s">
        <v>86</v>
      </c>
      <c r="BK414" s="232">
        <f>ROUND(I414*H414,2)</f>
        <v>0</v>
      </c>
      <c r="BL414" s="18" t="s">
        <v>160</v>
      </c>
      <c r="BM414" s="231" t="s">
        <v>645</v>
      </c>
    </row>
    <row r="415" s="13" customFormat="1">
      <c r="A415" s="13"/>
      <c r="B415" s="233"/>
      <c r="C415" s="234"/>
      <c r="D415" s="235" t="s">
        <v>162</v>
      </c>
      <c r="E415" s="236" t="s">
        <v>1</v>
      </c>
      <c r="F415" s="237" t="s">
        <v>646</v>
      </c>
      <c r="G415" s="234"/>
      <c r="H415" s="238">
        <v>52.799999999999997</v>
      </c>
      <c r="I415" s="239"/>
      <c r="J415" s="234"/>
      <c r="K415" s="234"/>
      <c r="L415" s="240"/>
      <c r="M415" s="241"/>
      <c r="N415" s="242"/>
      <c r="O415" s="242"/>
      <c r="P415" s="242"/>
      <c r="Q415" s="242"/>
      <c r="R415" s="242"/>
      <c r="S415" s="242"/>
      <c r="T415" s="24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4" t="s">
        <v>162</v>
      </c>
      <c r="AU415" s="244" t="s">
        <v>88</v>
      </c>
      <c r="AV415" s="13" t="s">
        <v>88</v>
      </c>
      <c r="AW415" s="13" t="s">
        <v>34</v>
      </c>
      <c r="AX415" s="13" t="s">
        <v>78</v>
      </c>
      <c r="AY415" s="244" t="s">
        <v>153</v>
      </c>
    </row>
    <row r="416" s="13" customFormat="1">
      <c r="A416" s="13"/>
      <c r="B416" s="233"/>
      <c r="C416" s="234"/>
      <c r="D416" s="235" t="s">
        <v>162</v>
      </c>
      <c r="E416" s="236" t="s">
        <v>1</v>
      </c>
      <c r="F416" s="237" t="s">
        <v>459</v>
      </c>
      <c r="G416" s="234"/>
      <c r="H416" s="238">
        <v>87.400000000000006</v>
      </c>
      <c r="I416" s="239"/>
      <c r="J416" s="234"/>
      <c r="K416" s="234"/>
      <c r="L416" s="240"/>
      <c r="M416" s="241"/>
      <c r="N416" s="242"/>
      <c r="O416" s="242"/>
      <c r="P416" s="242"/>
      <c r="Q416" s="242"/>
      <c r="R416" s="242"/>
      <c r="S416" s="242"/>
      <c r="T416" s="24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4" t="s">
        <v>162</v>
      </c>
      <c r="AU416" s="244" t="s">
        <v>88</v>
      </c>
      <c r="AV416" s="13" t="s">
        <v>88</v>
      </c>
      <c r="AW416" s="13" t="s">
        <v>34</v>
      </c>
      <c r="AX416" s="13" t="s">
        <v>78</v>
      </c>
      <c r="AY416" s="244" t="s">
        <v>153</v>
      </c>
    </row>
    <row r="417" s="13" customFormat="1">
      <c r="A417" s="13"/>
      <c r="B417" s="233"/>
      <c r="C417" s="234"/>
      <c r="D417" s="235" t="s">
        <v>162</v>
      </c>
      <c r="E417" s="236" t="s">
        <v>1</v>
      </c>
      <c r="F417" s="237" t="s">
        <v>476</v>
      </c>
      <c r="G417" s="234"/>
      <c r="H417" s="238">
        <v>35.799999999999997</v>
      </c>
      <c r="I417" s="239"/>
      <c r="J417" s="234"/>
      <c r="K417" s="234"/>
      <c r="L417" s="240"/>
      <c r="M417" s="241"/>
      <c r="N417" s="242"/>
      <c r="O417" s="242"/>
      <c r="P417" s="242"/>
      <c r="Q417" s="242"/>
      <c r="R417" s="242"/>
      <c r="S417" s="242"/>
      <c r="T417" s="24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4" t="s">
        <v>162</v>
      </c>
      <c r="AU417" s="244" t="s">
        <v>88</v>
      </c>
      <c r="AV417" s="13" t="s">
        <v>88</v>
      </c>
      <c r="AW417" s="13" t="s">
        <v>34</v>
      </c>
      <c r="AX417" s="13" t="s">
        <v>78</v>
      </c>
      <c r="AY417" s="244" t="s">
        <v>153</v>
      </c>
    </row>
    <row r="418" s="13" customFormat="1">
      <c r="A418" s="13"/>
      <c r="B418" s="233"/>
      <c r="C418" s="234"/>
      <c r="D418" s="235" t="s">
        <v>162</v>
      </c>
      <c r="E418" s="236" t="s">
        <v>1</v>
      </c>
      <c r="F418" s="237" t="s">
        <v>486</v>
      </c>
      <c r="G418" s="234"/>
      <c r="H418" s="238">
        <v>59.100000000000001</v>
      </c>
      <c r="I418" s="239"/>
      <c r="J418" s="234"/>
      <c r="K418" s="234"/>
      <c r="L418" s="240"/>
      <c r="M418" s="241"/>
      <c r="N418" s="242"/>
      <c r="O418" s="242"/>
      <c r="P418" s="242"/>
      <c r="Q418" s="242"/>
      <c r="R418" s="242"/>
      <c r="S418" s="242"/>
      <c r="T418" s="24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4" t="s">
        <v>162</v>
      </c>
      <c r="AU418" s="244" t="s">
        <v>88</v>
      </c>
      <c r="AV418" s="13" t="s">
        <v>88</v>
      </c>
      <c r="AW418" s="13" t="s">
        <v>34</v>
      </c>
      <c r="AX418" s="13" t="s">
        <v>78</v>
      </c>
      <c r="AY418" s="244" t="s">
        <v>153</v>
      </c>
    </row>
    <row r="419" s="13" customFormat="1">
      <c r="A419" s="13"/>
      <c r="B419" s="233"/>
      <c r="C419" s="234"/>
      <c r="D419" s="235" t="s">
        <v>162</v>
      </c>
      <c r="E419" s="236" t="s">
        <v>1</v>
      </c>
      <c r="F419" s="237" t="s">
        <v>460</v>
      </c>
      <c r="G419" s="234"/>
      <c r="H419" s="238">
        <v>3.2000000000000002</v>
      </c>
      <c r="I419" s="239"/>
      <c r="J419" s="234"/>
      <c r="K419" s="234"/>
      <c r="L419" s="240"/>
      <c r="M419" s="241"/>
      <c r="N419" s="242"/>
      <c r="O419" s="242"/>
      <c r="P419" s="242"/>
      <c r="Q419" s="242"/>
      <c r="R419" s="242"/>
      <c r="S419" s="242"/>
      <c r="T419" s="24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4" t="s">
        <v>162</v>
      </c>
      <c r="AU419" s="244" t="s">
        <v>88</v>
      </c>
      <c r="AV419" s="13" t="s">
        <v>88</v>
      </c>
      <c r="AW419" s="13" t="s">
        <v>34</v>
      </c>
      <c r="AX419" s="13" t="s">
        <v>78</v>
      </c>
      <c r="AY419" s="244" t="s">
        <v>153</v>
      </c>
    </row>
    <row r="420" s="13" customFormat="1">
      <c r="A420" s="13"/>
      <c r="B420" s="233"/>
      <c r="C420" s="234"/>
      <c r="D420" s="235" t="s">
        <v>162</v>
      </c>
      <c r="E420" s="236" t="s">
        <v>1</v>
      </c>
      <c r="F420" s="237" t="s">
        <v>461</v>
      </c>
      <c r="G420" s="234"/>
      <c r="H420" s="238">
        <v>21.399999999999999</v>
      </c>
      <c r="I420" s="239"/>
      <c r="J420" s="234"/>
      <c r="K420" s="234"/>
      <c r="L420" s="240"/>
      <c r="M420" s="241"/>
      <c r="N420" s="242"/>
      <c r="O420" s="242"/>
      <c r="P420" s="242"/>
      <c r="Q420" s="242"/>
      <c r="R420" s="242"/>
      <c r="S420" s="242"/>
      <c r="T420" s="24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4" t="s">
        <v>162</v>
      </c>
      <c r="AU420" s="244" t="s">
        <v>88</v>
      </c>
      <c r="AV420" s="13" t="s">
        <v>88</v>
      </c>
      <c r="AW420" s="13" t="s">
        <v>34</v>
      </c>
      <c r="AX420" s="13" t="s">
        <v>78</v>
      </c>
      <c r="AY420" s="244" t="s">
        <v>153</v>
      </c>
    </row>
    <row r="421" s="13" customFormat="1">
      <c r="A421" s="13"/>
      <c r="B421" s="233"/>
      <c r="C421" s="234"/>
      <c r="D421" s="235" t="s">
        <v>162</v>
      </c>
      <c r="E421" s="236" t="s">
        <v>1</v>
      </c>
      <c r="F421" s="237" t="s">
        <v>462</v>
      </c>
      <c r="G421" s="234"/>
      <c r="H421" s="238">
        <v>6.2000000000000002</v>
      </c>
      <c r="I421" s="239"/>
      <c r="J421" s="234"/>
      <c r="K421" s="234"/>
      <c r="L421" s="240"/>
      <c r="M421" s="241"/>
      <c r="N421" s="242"/>
      <c r="O421" s="242"/>
      <c r="P421" s="242"/>
      <c r="Q421" s="242"/>
      <c r="R421" s="242"/>
      <c r="S421" s="242"/>
      <c r="T421" s="24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4" t="s">
        <v>162</v>
      </c>
      <c r="AU421" s="244" t="s">
        <v>88</v>
      </c>
      <c r="AV421" s="13" t="s">
        <v>88</v>
      </c>
      <c r="AW421" s="13" t="s">
        <v>34</v>
      </c>
      <c r="AX421" s="13" t="s">
        <v>78</v>
      </c>
      <c r="AY421" s="244" t="s">
        <v>153</v>
      </c>
    </row>
    <row r="422" s="13" customFormat="1">
      <c r="A422" s="13"/>
      <c r="B422" s="233"/>
      <c r="C422" s="234"/>
      <c r="D422" s="235" t="s">
        <v>162</v>
      </c>
      <c r="E422" s="236" t="s">
        <v>1</v>
      </c>
      <c r="F422" s="237" t="s">
        <v>463</v>
      </c>
      <c r="G422" s="234"/>
      <c r="H422" s="238">
        <v>6</v>
      </c>
      <c r="I422" s="239"/>
      <c r="J422" s="234"/>
      <c r="K422" s="234"/>
      <c r="L422" s="240"/>
      <c r="M422" s="241"/>
      <c r="N422" s="242"/>
      <c r="O422" s="242"/>
      <c r="P422" s="242"/>
      <c r="Q422" s="242"/>
      <c r="R422" s="242"/>
      <c r="S422" s="242"/>
      <c r="T422" s="24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4" t="s">
        <v>162</v>
      </c>
      <c r="AU422" s="244" t="s">
        <v>88</v>
      </c>
      <c r="AV422" s="13" t="s">
        <v>88</v>
      </c>
      <c r="AW422" s="13" t="s">
        <v>34</v>
      </c>
      <c r="AX422" s="13" t="s">
        <v>78</v>
      </c>
      <c r="AY422" s="244" t="s">
        <v>153</v>
      </c>
    </row>
    <row r="423" s="13" customFormat="1">
      <c r="A423" s="13"/>
      <c r="B423" s="233"/>
      <c r="C423" s="234"/>
      <c r="D423" s="235" t="s">
        <v>162</v>
      </c>
      <c r="E423" s="236" t="s">
        <v>1</v>
      </c>
      <c r="F423" s="237" t="s">
        <v>464</v>
      </c>
      <c r="G423" s="234"/>
      <c r="H423" s="238">
        <v>22.100000000000001</v>
      </c>
      <c r="I423" s="239"/>
      <c r="J423" s="234"/>
      <c r="K423" s="234"/>
      <c r="L423" s="240"/>
      <c r="M423" s="241"/>
      <c r="N423" s="242"/>
      <c r="O423" s="242"/>
      <c r="P423" s="242"/>
      <c r="Q423" s="242"/>
      <c r="R423" s="242"/>
      <c r="S423" s="242"/>
      <c r="T423" s="24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4" t="s">
        <v>162</v>
      </c>
      <c r="AU423" s="244" t="s">
        <v>88</v>
      </c>
      <c r="AV423" s="13" t="s">
        <v>88</v>
      </c>
      <c r="AW423" s="13" t="s">
        <v>34</v>
      </c>
      <c r="AX423" s="13" t="s">
        <v>78</v>
      </c>
      <c r="AY423" s="244" t="s">
        <v>153</v>
      </c>
    </row>
    <row r="424" s="13" customFormat="1">
      <c r="A424" s="13"/>
      <c r="B424" s="233"/>
      <c r="C424" s="234"/>
      <c r="D424" s="235" t="s">
        <v>162</v>
      </c>
      <c r="E424" s="236" t="s">
        <v>1</v>
      </c>
      <c r="F424" s="237" t="s">
        <v>465</v>
      </c>
      <c r="G424" s="234"/>
      <c r="H424" s="238">
        <v>78</v>
      </c>
      <c r="I424" s="239"/>
      <c r="J424" s="234"/>
      <c r="K424" s="234"/>
      <c r="L424" s="240"/>
      <c r="M424" s="241"/>
      <c r="N424" s="242"/>
      <c r="O424" s="242"/>
      <c r="P424" s="242"/>
      <c r="Q424" s="242"/>
      <c r="R424" s="242"/>
      <c r="S424" s="242"/>
      <c r="T424" s="24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4" t="s">
        <v>162</v>
      </c>
      <c r="AU424" s="244" t="s">
        <v>88</v>
      </c>
      <c r="AV424" s="13" t="s">
        <v>88</v>
      </c>
      <c r="AW424" s="13" t="s">
        <v>34</v>
      </c>
      <c r="AX424" s="13" t="s">
        <v>78</v>
      </c>
      <c r="AY424" s="244" t="s">
        <v>153</v>
      </c>
    </row>
    <row r="425" s="13" customFormat="1">
      <c r="A425" s="13"/>
      <c r="B425" s="233"/>
      <c r="C425" s="234"/>
      <c r="D425" s="235" t="s">
        <v>162</v>
      </c>
      <c r="E425" s="236" t="s">
        <v>1</v>
      </c>
      <c r="F425" s="237" t="s">
        <v>647</v>
      </c>
      <c r="G425" s="234"/>
      <c r="H425" s="238">
        <v>34.899999999999999</v>
      </c>
      <c r="I425" s="239"/>
      <c r="J425" s="234"/>
      <c r="K425" s="234"/>
      <c r="L425" s="240"/>
      <c r="M425" s="241"/>
      <c r="N425" s="242"/>
      <c r="O425" s="242"/>
      <c r="P425" s="242"/>
      <c r="Q425" s="242"/>
      <c r="R425" s="242"/>
      <c r="S425" s="242"/>
      <c r="T425" s="24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4" t="s">
        <v>162</v>
      </c>
      <c r="AU425" s="244" t="s">
        <v>88</v>
      </c>
      <c r="AV425" s="13" t="s">
        <v>88</v>
      </c>
      <c r="AW425" s="13" t="s">
        <v>34</v>
      </c>
      <c r="AX425" s="13" t="s">
        <v>78</v>
      </c>
      <c r="AY425" s="244" t="s">
        <v>153</v>
      </c>
    </row>
    <row r="426" s="13" customFormat="1">
      <c r="A426" s="13"/>
      <c r="B426" s="233"/>
      <c r="C426" s="234"/>
      <c r="D426" s="235" t="s">
        <v>162</v>
      </c>
      <c r="E426" s="236" t="s">
        <v>1</v>
      </c>
      <c r="F426" s="237" t="s">
        <v>439</v>
      </c>
      <c r="G426" s="234"/>
      <c r="H426" s="238">
        <v>88.400000000000006</v>
      </c>
      <c r="I426" s="239"/>
      <c r="J426" s="234"/>
      <c r="K426" s="234"/>
      <c r="L426" s="240"/>
      <c r="M426" s="241"/>
      <c r="N426" s="242"/>
      <c r="O426" s="242"/>
      <c r="P426" s="242"/>
      <c r="Q426" s="242"/>
      <c r="R426" s="242"/>
      <c r="S426" s="242"/>
      <c r="T426" s="24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4" t="s">
        <v>162</v>
      </c>
      <c r="AU426" s="244" t="s">
        <v>88</v>
      </c>
      <c r="AV426" s="13" t="s">
        <v>88</v>
      </c>
      <c r="AW426" s="13" t="s">
        <v>34</v>
      </c>
      <c r="AX426" s="13" t="s">
        <v>78</v>
      </c>
      <c r="AY426" s="244" t="s">
        <v>153</v>
      </c>
    </row>
    <row r="427" s="13" customFormat="1">
      <c r="A427" s="13"/>
      <c r="B427" s="233"/>
      <c r="C427" s="234"/>
      <c r="D427" s="235" t="s">
        <v>162</v>
      </c>
      <c r="E427" s="236" t="s">
        <v>1</v>
      </c>
      <c r="F427" s="237" t="s">
        <v>428</v>
      </c>
      <c r="G427" s="234"/>
      <c r="H427" s="238">
        <v>8.5</v>
      </c>
      <c r="I427" s="239"/>
      <c r="J427" s="234"/>
      <c r="K427" s="234"/>
      <c r="L427" s="240"/>
      <c r="M427" s="241"/>
      <c r="N427" s="242"/>
      <c r="O427" s="242"/>
      <c r="P427" s="242"/>
      <c r="Q427" s="242"/>
      <c r="R427" s="242"/>
      <c r="S427" s="242"/>
      <c r="T427" s="24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4" t="s">
        <v>162</v>
      </c>
      <c r="AU427" s="244" t="s">
        <v>88</v>
      </c>
      <c r="AV427" s="13" t="s">
        <v>88</v>
      </c>
      <c r="AW427" s="13" t="s">
        <v>34</v>
      </c>
      <c r="AX427" s="13" t="s">
        <v>78</v>
      </c>
      <c r="AY427" s="244" t="s">
        <v>153</v>
      </c>
    </row>
    <row r="428" s="13" customFormat="1">
      <c r="A428" s="13"/>
      <c r="B428" s="233"/>
      <c r="C428" s="234"/>
      <c r="D428" s="235" t="s">
        <v>162</v>
      </c>
      <c r="E428" s="236" t="s">
        <v>1</v>
      </c>
      <c r="F428" s="237" t="s">
        <v>648</v>
      </c>
      <c r="G428" s="234"/>
      <c r="H428" s="238">
        <v>3</v>
      </c>
      <c r="I428" s="239"/>
      <c r="J428" s="234"/>
      <c r="K428" s="234"/>
      <c r="L428" s="240"/>
      <c r="M428" s="241"/>
      <c r="N428" s="242"/>
      <c r="O428" s="242"/>
      <c r="P428" s="242"/>
      <c r="Q428" s="242"/>
      <c r="R428" s="242"/>
      <c r="S428" s="242"/>
      <c r="T428" s="24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4" t="s">
        <v>162</v>
      </c>
      <c r="AU428" s="244" t="s">
        <v>88</v>
      </c>
      <c r="AV428" s="13" t="s">
        <v>88</v>
      </c>
      <c r="AW428" s="13" t="s">
        <v>34</v>
      </c>
      <c r="AX428" s="13" t="s">
        <v>78</v>
      </c>
      <c r="AY428" s="244" t="s">
        <v>153</v>
      </c>
    </row>
    <row r="429" s="16" customFormat="1">
      <c r="A429" s="16"/>
      <c r="B429" s="266"/>
      <c r="C429" s="267"/>
      <c r="D429" s="235" t="s">
        <v>162</v>
      </c>
      <c r="E429" s="268" t="s">
        <v>1</v>
      </c>
      <c r="F429" s="269" t="s">
        <v>215</v>
      </c>
      <c r="G429" s="267"/>
      <c r="H429" s="270">
        <v>506.80000000000001</v>
      </c>
      <c r="I429" s="271"/>
      <c r="J429" s="267"/>
      <c r="K429" s="267"/>
      <c r="L429" s="272"/>
      <c r="M429" s="273"/>
      <c r="N429" s="274"/>
      <c r="O429" s="274"/>
      <c r="P429" s="274"/>
      <c r="Q429" s="274"/>
      <c r="R429" s="274"/>
      <c r="S429" s="274"/>
      <c r="T429" s="275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T429" s="276" t="s">
        <v>162</v>
      </c>
      <c r="AU429" s="276" t="s">
        <v>88</v>
      </c>
      <c r="AV429" s="16" t="s">
        <v>160</v>
      </c>
      <c r="AW429" s="16" t="s">
        <v>34</v>
      </c>
      <c r="AX429" s="16" t="s">
        <v>86</v>
      </c>
      <c r="AY429" s="276" t="s">
        <v>153</v>
      </c>
    </row>
    <row r="430" s="2" customFormat="1" ht="21.75" customHeight="1">
      <c r="A430" s="39"/>
      <c r="B430" s="40"/>
      <c r="C430" s="220" t="s">
        <v>649</v>
      </c>
      <c r="D430" s="220" t="s">
        <v>155</v>
      </c>
      <c r="E430" s="221" t="s">
        <v>650</v>
      </c>
      <c r="F430" s="222" t="s">
        <v>651</v>
      </c>
      <c r="G430" s="223" t="s">
        <v>219</v>
      </c>
      <c r="H430" s="224">
        <v>131.80000000000001</v>
      </c>
      <c r="I430" s="225"/>
      <c r="J430" s="226">
        <f>ROUND(I430*H430,2)</f>
        <v>0</v>
      </c>
      <c r="K430" s="222" t="s">
        <v>1</v>
      </c>
      <c r="L430" s="45"/>
      <c r="M430" s="227" t="s">
        <v>1</v>
      </c>
      <c r="N430" s="228" t="s">
        <v>43</v>
      </c>
      <c r="O430" s="92"/>
      <c r="P430" s="229">
        <f>O430*H430</f>
        <v>0</v>
      </c>
      <c r="Q430" s="229">
        <v>0</v>
      </c>
      <c r="R430" s="229">
        <f>Q430*H430</f>
        <v>0</v>
      </c>
      <c r="S430" s="229">
        <v>0</v>
      </c>
      <c r="T430" s="230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31" t="s">
        <v>160</v>
      </c>
      <c r="AT430" s="231" t="s">
        <v>155</v>
      </c>
      <c r="AU430" s="231" t="s">
        <v>88</v>
      </c>
      <c r="AY430" s="18" t="s">
        <v>153</v>
      </c>
      <c r="BE430" s="232">
        <f>IF(N430="základní",J430,0)</f>
        <v>0</v>
      </c>
      <c r="BF430" s="232">
        <f>IF(N430="snížená",J430,0)</f>
        <v>0</v>
      </c>
      <c r="BG430" s="232">
        <f>IF(N430="zákl. přenesená",J430,0)</f>
        <v>0</v>
      </c>
      <c r="BH430" s="232">
        <f>IF(N430="sníž. přenesená",J430,0)</f>
        <v>0</v>
      </c>
      <c r="BI430" s="232">
        <f>IF(N430="nulová",J430,0)</f>
        <v>0</v>
      </c>
      <c r="BJ430" s="18" t="s">
        <v>86</v>
      </c>
      <c r="BK430" s="232">
        <f>ROUND(I430*H430,2)</f>
        <v>0</v>
      </c>
      <c r="BL430" s="18" t="s">
        <v>160</v>
      </c>
      <c r="BM430" s="231" t="s">
        <v>652</v>
      </c>
    </row>
    <row r="431" s="13" customFormat="1">
      <c r="A431" s="13"/>
      <c r="B431" s="233"/>
      <c r="C431" s="234"/>
      <c r="D431" s="235" t="s">
        <v>162</v>
      </c>
      <c r="E431" s="236" t="s">
        <v>1</v>
      </c>
      <c r="F431" s="237" t="s">
        <v>647</v>
      </c>
      <c r="G431" s="234"/>
      <c r="H431" s="238">
        <v>34.899999999999999</v>
      </c>
      <c r="I431" s="239"/>
      <c r="J431" s="234"/>
      <c r="K431" s="234"/>
      <c r="L431" s="240"/>
      <c r="M431" s="241"/>
      <c r="N431" s="242"/>
      <c r="O431" s="242"/>
      <c r="P431" s="242"/>
      <c r="Q431" s="242"/>
      <c r="R431" s="242"/>
      <c r="S431" s="242"/>
      <c r="T431" s="24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4" t="s">
        <v>162</v>
      </c>
      <c r="AU431" s="244" t="s">
        <v>88</v>
      </c>
      <c r="AV431" s="13" t="s">
        <v>88</v>
      </c>
      <c r="AW431" s="13" t="s">
        <v>34</v>
      </c>
      <c r="AX431" s="13" t="s">
        <v>78</v>
      </c>
      <c r="AY431" s="244" t="s">
        <v>153</v>
      </c>
    </row>
    <row r="432" s="13" customFormat="1">
      <c r="A432" s="13"/>
      <c r="B432" s="233"/>
      <c r="C432" s="234"/>
      <c r="D432" s="235" t="s">
        <v>162</v>
      </c>
      <c r="E432" s="236" t="s">
        <v>1</v>
      </c>
      <c r="F432" s="237" t="s">
        <v>439</v>
      </c>
      <c r="G432" s="234"/>
      <c r="H432" s="238">
        <v>88.400000000000006</v>
      </c>
      <c r="I432" s="239"/>
      <c r="J432" s="234"/>
      <c r="K432" s="234"/>
      <c r="L432" s="240"/>
      <c r="M432" s="241"/>
      <c r="N432" s="242"/>
      <c r="O432" s="242"/>
      <c r="P432" s="242"/>
      <c r="Q432" s="242"/>
      <c r="R432" s="242"/>
      <c r="S432" s="242"/>
      <c r="T432" s="24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4" t="s">
        <v>162</v>
      </c>
      <c r="AU432" s="244" t="s">
        <v>88</v>
      </c>
      <c r="AV432" s="13" t="s">
        <v>88</v>
      </c>
      <c r="AW432" s="13" t="s">
        <v>34</v>
      </c>
      <c r="AX432" s="13" t="s">
        <v>78</v>
      </c>
      <c r="AY432" s="244" t="s">
        <v>153</v>
      </c>
    </row>
    <row r="433" s="13" customFormat="1">
      <c r="A433" s="13"/>
      <c r="B433" s="233"/>
      <c r="C433" s="234"/>
      <c r="D433" s="235" t="s">
        <v>162</v>
      </c>
      <c r="E433" s="236" t="s">
        <v>1</v>
      </c>
      <c r="F433" s="237" t="s">
        <v>428</v>
      </c>
      <c r="G433" s="234"/>
      <c r="H433" s="238">
        <v>8.5</v>
      </c>
      <c r="I433" s="239"/>
      <c r="J433" s="234"/>
      <c r="K433" s="234"/>
      <c r="L433" s="240"/>
      <c r="M433" s="241"/>
      <c r="N433" s="242"/>
      <c r="O433" s="242"/>
      <c r="P433" s="242"/>
      <c r="Q433" s="242"/>
      <c r="R433" s="242"/>
      <c r="S433" s="242"/>
      <c r="T433" s="24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4" t="s">
        <v>162</v>
      </c>
      <c r="AU433" s="244" t="s">
        <v>88</v>
      </c>
      <c r="AV433" s="13" t="s">
        <v>88</v>
      </c>
      <c r="AW433" s="13" t="s">
        <v>34</v>
      </c>
      <c r="AX433" s="13" t="s">
        <v>78</v>
      </c>
      <c r="AY433" s="244" t="s">
        <v>153</v>
      </c>
    </row>
    <row r="434" s="16" customFormat="1">
      <c r="A434" s="16"/>
      <c r="B434" s="266"/>
      <c r="C434" s="267"/>
      <c r="D434" s="235" t="s">
        <v>162</v>
      </c>
      <c r="E434" s="268" t="s">
        <v>1</v>
      </c>
      <c r="F434" s="269" t="s">
        <v>215</v>
      </c>
      <c r="G434" s="267"/>
      <c r="H434" s="270">
        <v>131.80000000000001</v>
      </c>
      <c r="I434" s="271"/>
      <c r="J434" s="267"/>
      <c r="K434" s="267"/>
      <c r="L434" s="272"/>
      <c r="M434" s="273"/>
      <c r="N434" s="274"/>
      <c r="O434" s="274"/>
      <c r="P434" s="274"/>
      <c r="Q434" s="274"/>
      <c r="R434" s="274"/>
      <c r="S434" s="274"/>
      <c r="T434" s="275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T434" s="276" t="s">
        <v>162</v>
      </c>
      <c r="AU434" s="276" t="s">
        <v>88</v>
      </c>
      <c r="AV434" s="16" t="s">
        <v>160</v>
      </c>
      <c r="AW434" s="16" t="s">
        <v>34</v>
      </c>
      <c r="AX434" s="16" t="s">
        <v>86</v>
      </c>
      <c r="AY434" s="276" t="s">
        <v>153</v>
      </c>
    </row>
    <row r="435" s="2" customFormat="1" ht="24.15" customHeight="1">
      <c r="A435" s="39"/>
      <c r="B435" s="40"/>
      <c r="C435" s="220" t="s">
        <v>653</v>
      </c>
      <c r="D435" s="220" t="s">
        <v>155</v>
      </c>
      <c r="E435" s="221" t="s">
        <v>654</v>
      </c>
      <c r="F435" s="222" t="s">
        <v>655</v>
      </c>
      <c r="G435" s="223" t="s">
        <v>219</v>
      </c>
      <c r="H435" s="224">
        <v>280.10000000000002</v>
      </c>
      <c r="I435" s="225"/>
      <c r="J435" s="226">
        <f>ROUND(I435*H435,2)</f>
        <v>0</v>
      </c>
      <c r="K435" s="222" t="s">
        <v>1</v>
      </c>
      <c r="L435" s="45"/>
      <c r="M435" s="227" t="s">
        <v>1</v>
      </c>
      <c r="N435" s="228" t="s">
        <v>43</v>
      </c>
      <c r="O435" s="92"/>
      <c r="P435" s="229">
        <f>O435*H435</f>
        <v>0</v>
      </c>
      <c r="Q435" s="229">
        <v>0</v>
      </c>
      <c r="R435" s="229">
        <f>Q435*H435</f>
        <v>0</v>
      </c>
      <c r="S435" s="229">
        <v>0</v>
      </c>
      <c r="T435" s="230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31" t="s">
        <v>160</v>
      </c>
      <c r="AT435" s="231" t="s">
        <v>155</v>
      </c>
      <c r="AU435" s="231" t="s">
        <v>88</v>
      </c>
      <c r="AY435" s="18" t="s">
        <v>153</v>
      </c>
      <c r="BE435" s="232">
        <f>IF(N435="základní",J435,0)</f>
        <v>0</v>
      </c>
      <c r="BF435" s="232">
        <f>IF(N435="snížená",J435,0)</f>
        <v>0</v>
      </c>
      <c r="BG435" s="232">
        <f>IF(N435="zákl. přenesená",J435,0)</f>
        <v>0</v>
      </c>
      <c r="BH435" s="232">
        <f>IF(N435="sníž. přenesená",J435,0)</f>
        <v>0</v>
      </c>
      <c r="BI435" s="232">
        <f>IF(N435="nulová",J435,0)</f>
        <v>0</v>
      </c>
      <c r="BJ435" s="18" t="s">
        <v>86</v>
      </c>
      <c r="BK435" s="232">
        <f>ROUND(I435*H435,2)</f>
        <v>0</v>
      </c>
      <c r="BL435" s="18" t="s">
        <v>160</v>
      </c>
      <c r="BM435" s="231" t="s">
        <v>656</v>
      </c>
    </row>
    <row r="436" s="13" customFormat="1">
      <c r="A436" s="13"/>
      <c r="B436" s="233"/>
      <c r="C436" s="234"/>
      <c r="D436" s="235" t="s">
        <v>162</v>
      </c>
      <c r="E436" s="236" t="s">
        <v>1</v>
      </c>
      <c r="F436" s="237" t="s">
        <v>646</v>
      </c>
      <c r="G436" s="234"/>
      <c r="H436" s="238">
        <v>52.799999999999997</v>
      </c>
      <c r="I436" s="239"/>
      <c r="J436" s="234"/>
      <c r="K436" s="234"/>
      <c r="L436" s="240"/>
      <c r="M436" s="241"/>
      <c r="N436" s="242"/>
      <c r="O436" s="242"/>
      <c r="P436" s="242"/>
      <c r="Q436" s="242"/>
      <c r="R436" s="242"/>
      <c r="S436" s="242"/>
      <c r="T436" s="24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4" t="s">
        <v>162</v>
      </c>
      <c r="AU436" s="244" t="s">
        <v>88</v>
      </c>
      <c r="AV436" s="13" t="s">
        <v>88</v>
      </c>
      <c r="AW436" s="13" t="s">
        <v>34</v>
      </c>
      <c r="AX436" s="13" t="s">
        <v>78</v>
      </c>
      <c r="AY436" s="244" t="s">
        <v>153</v>
      </c>
    </row>
    <row r="437" s="13" customFormat="1">
      <c r="A437" s="13"/>
      <c r="B437" s="233"/>
      <c r="C437" s="234"/>
      <c r="D437" s="235" t="s">
        <v>162</v>
      </c>
      <c r="E437" s="236" t="s">
        <v>1</v>
      </c>
      <c r="F437" s="237" t="s">
        <v>459</v>
      </c>
      <c r="G437" s="234"/>
      <c r="H437" s="238">
        <v>87.400000000000006</v>
      </c>
      <c r="I437" s="239"/>
      <c r="J437" s="234"/>
      <c r="K437" s="234"/>
      <c r="L437" s="240"/>
      <c r="M437" s="241"/>
      <c r="N437" s="242"/>
      <c r="O437" s="242"/>
      <c r="P437" s="242"/>
      <c r="Q437" s="242"/>
      <c r="R437" s="242"/>
      <c r="S437" s="242"/>
      <c r="T437" s="24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4" t="s">
        <v>162</v>
      </c>
      <c r="AU437" s="244" t="s">
        <v>88</v>
      </c>
      <c r="AV437" s="13" t="s">
        <v>88</v>
      </c>
      <c r="AW437" s="13" t="s">
        <v>34</v>
      </c>
      <c r="AX437" s="13" t="s">
        <v>78</v>
      </c>
      <c r="AY437" s="244" t="s">
        <v>153</v>
      </c>
    </row>
    <row r="438" s="13" customFormat="1">
      <c r="A438" s="13"/>
      <c r="B438" s="233"/>
      <c r="C438" s="234"/>
      <c r="D438" s="235" t="s">
        <v>162</v>
      </c>
      <c r="E438" s="236" t="s">
        <v>1</v>
      </c>
      <c r="F438" s="237" t="s">
        <v>460</v>
      </c>
      <c r="G438" s="234"/>
      <c r="H438" s="238">
        <v>3.2000000000000002</v>
      </c>
      <c r="I438" s="239"/>
      <c r="J438" s="234"/>
      <c r="K438" s="234"/>
      <c r="L438" s="240"/>
      <c r="M438" s="241"/>
      <c r="N438" s="242"/>
      <c r="O438" s="242"/>
      <c r="P438" s="242"/>
      <c r="Q438" s="242"/>
      <c r="R438" s="242"/>
      <c r="S438" s="242"/>
      <c r="T438" s="24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4" t="s">
        <v>162</v>
      </c>
      <c r="AU438" s="244" t="s">
        <v>88</v>
      </c>
      <c r="AV438" s="13" t="s">
        <v>88</v>
      </c>
      <c r="AW438" s="13" t="s">
        <v>34</v>
      </c>
      <c r="AX438" s="13" t="s">
        <v>78</v>
      </c>
      <c r="AY438" s="244" t="s">
        <v>153</v>
      </c>
    </row>
    <row r="439" s="13" customFormat="1">
      <c r="A439" s="13"/>
      <c r="B439" s="233"/>
      <c r="C439" s="234"/>
      <c r="D439" s="235" t="s">
        <v>162</v>
      </c>
      <c r="E439" s="236" t="s">
        <v>1</v>
      </c>
      <c r="F439" s="237" t="s">
        <v>461</v>
      </c>
      <c r="G439" s="234"/>
      <c r="H439" s="238">
        <v>21.399999999999999</v>
      </c>
      <c r="I439" s="239"/>
      <c r="J439" s="234"/>
      <c r="K439" s="234"/>
      <c r="L439" s="240"/>
      <c r="M439" s="241"/>
      <c r="N439" s="242"/>
      <c r="O439" s="242"/>
      <c r="P439" s="242"/>
      <c r="Q439" s="242"/>
      <c r="R439" s="242"/>
      <c r="S439" s="242"/>
      <c r="T439" s="24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4" t="s">
        <v>162</v>
      </c>
      <c r="AU439" s="244" t="s">
        <v>88</v>
      </c>
      <c r="AV439" s="13" t="s">
        <v>88</v>
      </c>
      <c r="AW439" s="13" t="s">
        <v>34</v>
      </c>
      <c r="AX439" s="13" t="s">
        <v>78</v>
      </c>
      <c r="AY439" s="244" t="s">
        <v>153</v>
      </c>
    </row>
    <row r="440" s="13" customFormat="1">
      <c r="A440" s="13"/>
      <c r="B440" s="233"/>
      <c r="C440" s="234"/>
      <c r="D440" s="235" t="s">
        <v>162</v>
      </c>
      <c r="E440" s="236" t="s">
        <v>1</v>
      </c>
      <c r="F440" s="237" t="s">
        <v>462</v>
      </c>
      <c r="G440" s="234"/>
      <c r="H440" s="238">
        <v>6.2000000000000002</v>
      </c>
      <c r="I440" s="239"/>
      <c r="J440" s="234"/>
      <c r="K440" s="234"/>
      <c r="L440" s="240"/>
      <c r="M440" s="241"/>
      <c r="N440" s="242"/>
      <c r="O440" s="242"/>
      <c r="P440" s="242"/>
      <c r="Q440" s="242"/>
      <c r="R440" s="242"/>
      <c r="S440" s="242"/>
      <c r="T440" s="24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4" t="s">
        <v>162</v>
      </c>
      <c r="AU440" s="244" t="s">
        <v>88</v>
      </c>
      <c r="AV440" s="13" t="s">
        <v>88</v>
      </c>
      <c r="AW440" s="13" t="s">
        <v>34</v>
      </c>
      <c r="AX440" s="13" t="s">
        <v>78</v>
      </c>
      <c r="AY440" s="244" t="s">
        <v>153</v>
      </c>
    </row>
    <row r="441" s="13" customFormat="1">
      <c r="A441" s="13"/>
      <c r="B441" s="233"/>
      <c r="C441" s="234"/>
      <c r="D441" s="235" t="s">
        <v>162</v>
      </c>
      <c r="E441" s="236" t="s">
        <v>1</v>
      </c>
      <c r="F441" s="237" t="s">
        <v>463</v>
      </c>
      <c r="G441" s="234"/>
      <c r="H441" s="238">
        <v>6</v>
      </c>
      <c r="I441" s="239"/>
      <c r="J441" s="234"/>
      <c r="K441" s="234"/>
      <c r="L441" s="240"/>
      <c r="M441" s="241"/>
      <c r="N441" s="242"/>
      <c r="O441" s="242"/>
      <c r="P441" s="242"/>
      <c r="Q441" s="242"/>
      <c r="R441" s="242"/>
      <c r="S441" s="242"/>
      <c r="T441" s="24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4" t="s">
        <v>162</v>
      </c>
      <c r="AU441" s="244" t="s">
        <v>88</v>
      </c>
      <c r="AV441" s="13" t="s">
        <v>88</v>
      </c>
      <c r="AW441" s="13" t="s">
        <v>34</v>
      </c>
      <c r="AX441" s="13" t="s">
        <v>78</v>
      </c>
      <c r="AY441" s="244" t="s">
        <v>153</v>
      </c>
    </row>
    <row r="442" s="13" customFormat="1">
      <c r="A442" s="13"/>
      <c r="B442" s="233"/>
      <c r="C442" s="234"/>
      <c r="D442" s="235" t="s">
        <v>162</v>
      </c>
      <c r="E442" s="236" t="s">
        <v>1</v>
      </c>
      <c r="F442" s="237" t="s">
        <v>464</v>
      </c>
      <c r="G442" s="234"/>
      <c r="H442" s="238">
        <v>22.100000000000001</v>
      </c>
      <c r="I442" s="239"/>
      <c r="J442" s="234"/>
      <c r="K442" s="234"/>
      <c r="L442" s="240"/>
      <c r="M442" s="241"/>
      <c r="N442" s="242"/>
      <c r="O442" s="242"/>
      <c r="P442" s="242"/>
      <c r="Q442" s="242"/>
      <c r="R442" s="242"/>
      <c r="S442" s="242"/>
      <c r="T442" s="24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4" t="s">
        <v>162</v>
      </c>
      <c r="AU442" s="244" t="s">
        <v>88</v>
      </c>
      <c r="AV442" s="13" t="s">
        <v>88</v>
      </c>
      <c r="AW442" s="13" t="s">
        <v>34</v>
      </c>
      <c r="AX442" s="13" t="s">
        <v>78</v>
      </c>
      <c r="AY442" s="244" t="s">
        <v>153</v>
      </c>
    </row>
    <row r="443" s="13" customFormat="1">
      <c r="A443" s="13"/>
      <c r="B443" s="233"/>
      <c r="C443" s="234"/>
      <c r="D443" s="235" t="s">
        <v>162</v>
      </c>
      <c r="E443" s="236" t="s">
        <v>1</v>
      </c>
      <c r="F443" s="237" t="s">
        <v>465</v>
      </c>
      <c r="G443" s="234"/>
      <c r="H443" s="238">
        <v>78</v>
      </c>
      <c r="I443" s="239"/>
      <c r="J443" s="234"/>
      <c r="K443" s="234"/>
      <c r="L443" s="240"/>
      <c r="M443" s="241"/>
      <c r="N443" s="242"/>
      <c r="O443" s="242"/>
      <c r="P443" s="242"/>
      <c r="Q443" s="242"/>
      <c r="R443" s="242"/>
      <c r="S443" s="242"/>
      <c r="T443" s="24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4" t="s">
        <v>162</v>
      </c>
      <c r="AU443" s="244" t="s">
        <v>88</v>
      </c>
      <c r="AV443" s="13" t="s">
        <v>88</v>
      </c>
      <c r="AW443" s="13" t="s">
        <v>34</v>
      </c>
      <c r="AX443" s="13" t="s">
        <v>78</v>
      </c>
      <c r="AY443" s="244" t="s">
        <v>153</v>
      </c>
    </row>
    <row r="444" s="13" customFormat="1">
      <c r="A444" s="13"/>
      <c r="B444" s="233"/>
      <c r="C444" s="234"/>
      <c r="D444" s="235" t="s">
        <v>162</v>
      </c>
      <c r="E444" s="236" t="s">
        <v>1</v>
      </c>
      <c r="F444" s="237" t="s">
        <v>648</v>
      </c>
      <c r="G444" s="234"/>
      <c r="H444" s="238">
        <v>3</v>
      </c>
      <c r="I444" s="239"/>
      <c r="J444" s="234"/>
      <c r="K444" s="234"/>
      <c r="L444" s="240"/>
      <c r="M444" s="241"/>
      <c r="N444" s="242"/>
      <c r="O444" s="242"/>
      <c r="P444" s="242"/>
      <c r="Q444" s="242"/>
      <c r="R444" s="242"/>
      <c r="S444" s="242"/>
      <c r="T444" s="24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4" t="s">
        <v>162</v>
      </c>
      <c r="AU444" s="244" t="s">
        <v>88</v>
      </c>
      <c r="AV444" s="13" t="s">
        <v>88</v>
      </c>
      <c r="AW444" s="13" t="s">
        <v>34</v>
      </c>
      <c r="AX444" s="13" t="s">
        <v>78</v>
      </c>
      <c r="AY444" s="244" t="s">
        <v>153</v>
      </c>
    </row>
    <row r="445" s="16" customFormat="1">
      <c r="A445" s="16"/>
      <c r="B445" s="266"/>
      <c r="C445" s="267"/>
      <c r="D445" s="235" t="s">
        <v>162</v>
      </c>
      <c r="E445" s="268" t="s">
        <v>1</v>
      </c>
      <c r="F445" s="269" t="s">
        <v>215</v>
      </c>
      <c r="G445" s="267"/>
      <c r="H445" s="270">
        <v>280.10000000000002</v>
      </c>
      <c r="I445" s="271"/>
      <c r="J445" s="267"/>
      <c r="K445" s="267"/>
      <c r="L445" s="272"/>
      <c r="M445" s="273"/>
      <c r="N445" s="274"/>
      <c r="O445" s="274"/>
      <c r="P445" s="274"/>
      <c r="Q445" s="274"/>
      <c r="R445" s="274"/>
      <c r="S445" s="274"/>
      <c r="T445" s="275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T445" s="276" t="s">
        <v>162</v>
      </c>
      <c r="AU445" s="276" t="s">
        <v>88</v>
      </c>
      <c r="AV445" s="16" t="s">
        <v>160</v>
      </c>
      <c r="AW445" s="16" t="s">
        <v>34</v>
      </c>
      <c r="AX445" s="16" t="s">
        <v>86</v>
      </c>
      <c r="AY445" s="276" t="s">
        <v>153</v>
      </c>
    </row>
    <row r="446" s="2" customFormat="1" ht="21.75" customHeight="1">
      <c r="A446" s="39"/>
      <c r="B446" s="40"/>
      <c r="C446" s="220" t="s">
        <v>657</v>
      </c>
      <c r="D446" s="220" t="s">
        <v>155</v>
      </c>
      <c r="E446" s="221" t="s">
        <v>658</v>
      </c>
      <c r="F446" s="222" t="s">
        <v>659</v>
      </c>
      <c r="G446" s="223" t="s">
        <v>219</v>
      </c>
      <c r="H446" s="224">
        <v>94.900000000000006</v>
      </c>
      <c r="I446" s="225"/>
      <c r="J446" s="226">
        <f>ROUND(I446*H446,2)</f>
        <v>0</v>
      </c>
      <c r="K446" s="222" t="s">
        <v>1</v>
      </c>
      <c r="L446" s="45"/>
      <c r="M446" s="227" t="s">
        <v>1</v>
      </c>
      <c r="N446" s="228" t="s">
        <v>43</v>
      </c>
      <c r="O446" s="92"/>
      <c r="P446" s="229">
        <f>O446*H446</f>
        <v>0</v>
      </c>
      <c r="Q446" s="229">
        <v>0</v>
      </c>
      <c r="R446" s="229">
        <f>Q446*H446</f>
        <v>0</v>
      </c>
      <c r="S446" s="229">
        <v>0</v>
      </c>
      <c r="T446" s="230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1" t="s">
        <v>160</v>
      </c>
      <c r="AT446" s="231" t="s">
        <v>155</v>
      </c>
      <c r="AU446" s="231" t="s">
        <v>88</v>
      </c>
      <c r="AY446" s="18" t="s">
        <v>153</v>
      </c>
      <c r="BE446" s="232">
        <f>IF(N446="základní",J446,0)</f>
        <v>0</v>
      </c>
      <c r="BF446" s="232">
        <f>IF(N446="snížená",J446,0)</f>
        <v>0</v>
      </c>
      <c r="BG446" s="232">
        <f>IF(N446="zákl. přenesená",J446,0)</f>
        <v>0</v>
      </c>
      <c r="BH446" s="232">
        <f>IF(N446="sníž. přenesená",J446,0)</f>
        <v>0</v>
      </c>
      <c r="BI446" s="232">
        <f>IF(N446="nulová",J446,0)</f>
        <v>0</v>
      </c>
      <c r="BJ446" s="18" t="s">
        <v>86</v>
      </c>
      <c r="BK446" s="232">
        <f>ROUND(I446*H446,2)</f>
        <v>0</v>
      </c>
      <c r="BL446" s="18" t="s">
        <v>160</v>
      </c>
      <c r="BM446" s="231" t="s">
        <v>660</v>
      </c>
    </row>
    <row r="447" s="13" customFormat="1">
      <c r="A447" s="13"/>
      <c r="B447" s="233"/>
      <c r="C447" s="234"/>
      <c r="D447" s="235" t="s">
        <v>162</v>
      </c>
      <c r="E447" s="236" t="s">
        <v>1</v>
      </c>
      <c r="F447" s="237" t="s">
        <v>476</v>
      </c>
      <c r="G447" s="234"/>
      <c r="H447" s="238">
        <v>35.799999999999997</v>
      </c>
      <c r="I447" s="239"/>
      <c r="J447" s="234"/>
      <c r="K447" s="234"/>
      <c r="L447" s="240"/>
      <c r="M447" s="241"/>
      <c r="N447" s="242"/>
      <c r="O447" s="242"/>
      <c r="P447" s="242"/>
      <c r="Q447" s="242"/>
      <c r="R447" s="242"/>
      <c r="S447" s="242"/>
      <c r="T447" s="24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4" t="s">
        <v>162</v>
      </c>
      <c r="AU447" s="244" t="s">
        <v>88</v>
      </c>
      <c r="AV447" s="13" t="s">
        <v>88</v>
      </c>
      <c r="AW447" s="13" t="s">
        <v>34</v>
      </c>
      <c r="AX447" s="13" t="s">
        <v>78</v>
      </c>
      <c r="AY447" s="244" t="s">
        <v>153</v>
      </c>
    </row>
    <row r="448" s="13" customFormat="1">
      <c r="A448" s="13"/>
      <c r="B448" s="233"/>
      <c r="C448" s="234"/>
      <c r="D448" s="235" t="s">
        <v>162</v>
      </c>
      <c r="E448" s="236" t="s">
        <v>1</v>
      </c>
      <c r="F448" s="237" t="s">
        <v>486</v>
      </c>
      <c r="G448" s="234"/>
      <c r="H448" s="238">
        <v>59.100000000000001</v>
      </c>
      <c r="I448" s="239"/>
      <c r="J448" s="234"/>
      <c r="K448" s="234"/>
      <c r="L448" s="240"/>
      <c r="M448" s="241"/>
      <c r="N448" s="242"/>
      <c r="O448" s="242"/>
      <c r="P448" s="242"/>
      <c r="Q448" s="242"/>
      <c r="R448" s="242"/>
      <c r="S448" s="242"/>
      <c r="T448" s="24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4" t="s">
        <v>162</v>
      </c>
      <c r="AU448" s="244" t="s">
        <v>88</v>
      </c>
      <c r="AV448" s="13" t="s">
        <v>88</v>
      </c>
      <c r="AW448" s="13" t="s">
        <v>34</v>
      </c>
      <c r="AX448" s="13" t="s">
        <v>78</v>
      </c>
      <c r="AY448" s="244" t="s">
        <v>153</v>
      </c>
    </row>
    <row r="449" s="16" customFormat="1">
      <c r="A449" s="16"/>
      <c r="B449" s="266"/>
      <c r="C449" s="267"/>
      <c r="D449" s="235" t="s">
        <v>162</v>
      </c>
      <c r="E449" s="268" t="s">
        <v>1</v>
      </c>
      <c r="F449" s="269" t="s">
        <v>215</v>
      </c>
      <c r="G449" s="267"/>
      <c r="H449" s="270">
        <v>94.900000000000006</v>
      </c>
      <c r="I449" s="271"/>
      <c r="J449" s="267"/>
      <c r="K449" s="267"/>
      <c r="L449" s="272"/>
      <c r="M449" s="273"/>
      <c r="N449" s="274"/>
      <c r="O449" s="274"/>
      <c r="P449" s="274"/>
      <c r="Q449" s="274"/>
      <c r="R449" s="274"/>
      <c r="S449" s="274"/>
      <c r="T449" s="275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T449" s="276" t="s">
        <v>162</v>
      </c>
      <c r="AU449" s="276" t="s">
        <v>88</v>
      </c>
      <c r="AV449" s="16" t="s">
        <v>160</v>
      </c>
      <c r="AW449" s="16" t="s">
        <v>34</v>
      </c>
      <c r="AX449" s="16" t="s">
        <v>86</v>
      </c>
      <c r="AY449" s="276" t="s">
        <v>153</v>
      </c>
    </row>
    <row r="450" s="2" customFormat="1" ht="21.75" customHeight="1">
      <c r="A450" s="39"/>
      <c r="B450" s="40"/>
      <c r="C450" s="220" t="s">
        <v>661</v>
      </c>
      <c r="D450" s="220" t="s">
        <v>155</v>
      </c>
      <c r="E450" s="221" t="s">
        <v>662</v>
      </c>
      <c r="F450" s="222" t="s">
        <v>663</v>
      </c>
      <c r="G450" s="223" t="s">
        <v>399</v>
      </c>
      <c r="H450" s="224">
        <v>2</v>
      </c>
      <c r="I450" s="225"/>
      <c r="J450" s="226">
        <f>ROUND(I450*H450,2)</f>
        <v>0</v>
      </c>
      <c r="K450" s="222" t="s">
        <v>1</v>
      </c>
      <c r="L450" s="45"/>
      <c r="M450" s="227" t="s">
        <v>1</v>
      </c>
      <c r="N450" s="228" t="s">
        <v>43</v>
      </c>
      <c r="O450" s="92"/>
      <c r="P450" s="229">
        <f>O450*H450</f>
        <v>0</v>
      </c>
      <c r="Q450" s="229">
        <v>0</v>
      </c>
      <c r="R450" s="229">
        <f>Q450*H450</f>
        <v>0</v>
      </c>
      <c r="S450" s="229">
        <v>0</v>
      </c>
      <c r="T450" s="230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31" t="s">
        <v>160</v>
      </c>
      <c r="AT450" s="231" t="s">
        <v>155</v>
      </c>
      <c r="AU450" s="231" t="s">
        <v>88</v>
      </c>
      <c r="AY450" s="18" t="s">
        <v>153</v>
      </c>
      <c r="BE450" s="232">
        <f>IF(N450="základní",J450,0)</f>
        <v>0</v>
      </c>
      <c r="BF450" s="232">
        <f>IF(N450="snížená",J450,0)</f>
        <v>0</v>
      </c>
      <c r="BG450" s="232">
        <f>IF(N450="zákl. přenesená",J450,0)</f>
        <v>0</v>
      </c>
      <c r="BH450" s="232">
        <f>IF(N450="sníž. přenesená",J450,0)</f>
        <v>0</v>
      </c>
      <c r="BI450" s="232">
        <f>IF(N450="nulová",J450,0)</f>
        <v>0</v>
      </c>
      <c r="BJ450" s="18" t="s">
        <v>86</v>
      </c>
      <c r="BK450" s="232">
        <f>ROUND(I450*H450,2)</f>
        <v>0</v>
      </c>
      <c r="BL450" s="18" t="s">
        <v>160</v>
      </c>
      <c r="BM450" s="231" t="s">
        <v>664</v>
      </c>
    </row>
    <row r="451" s="13" customFormat="1">
      <c r="A451" s="13"/>
      <c r="B451" s="233"/>
      <c r="C451" s="234"/>
      <c r="D451" s="235" t="s">
        <v>162</v>
      </c>
      <c r="E451" s="236" t="s">
        <v>1</v>
      </c>
      <c r="F451" s="237" t="s">
        <v>665</v>
      </c>
      <c r="G451" s="234"/>
      <c r="H451" s="238">
        <v>2</v>
      </c>
      <c r="I451" s="239"/>
      <c r="J451" s="234"/>
      <c r="K451" s="234"/>
      <c r="L451" s="240"/>
      <c r="M451" s="241"/>
      <c r="N451" s="242"/>
      <c r="O451" s="242"/>
      <c r="P451" s="242"/>
      <c r="Q451" s="242"/>
      <c r="R451" s="242"/>
      <c r="S451" s="242"/>
      <c r="T451" s="24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4" t="s">
        <v>162</v>
      </c>
      <c r="AU451" s="244" t="s">
        <v>88</v>
      </c>
      <c r="AV451" s="13" t="s">
        <v>88</v>
      </c>
      <c r="AW451" s="13" t="s">
        <v>34</v>
      </c>
      <c r="AX451" s="13" t="s">
        <v>86</v>
      </c>
      <c r="AY451" s="244" t="s">
        <v>153</v>
      </c>
    </row>
    <row r="452" s="2" customFormat="1" ht="24.15" customHeight="1">
      <c r="A452" s="39"/>
      <c r="B452" s="40"/>
      <c r="C452" s="220" t="s">
        <v>666</v>
      </c>
      <c r="D452" s="220" t="s">
        <v>155</v>
      </c>
      <c r="E452" s="221" t="s">
        <v>667</v>
      </c>
      <c r="F452" s="222" t="s">
        <v>668</v>
      </c>
      <c r="G452" s="223" t="s">
        <v>219</v>
      </c>
      <c r="H452" s="224">
        <v>19.5</v>
      </c>
      <c r="I452" s="225"/>
      <c r="J452" s="226">
        <f>ROUND(I452*H452,2)</f>
        <v>0</v>
      </c>
      <c r="K452" s="222" t="s">
        <v>1</v>
      </c>
      <c r="L452" s="45"/>
      <c r="M452" s="227" t="s">
        <v>1</v>
      </c>
      <c r="N452" s="228" t="s">
        <v>43</v>
      </c>
      <c r="O452" s="92"/>
      <c r="P452" s="229">
        <f>O452*H452</f>
        <v>0</v>
      </c>
      <c r="Q452" s="229">
        <v>0</v>
      </c>
      <c r="R452" s="229">
        <f>Q452*H452</f>
        <v>0</v>
      </c>
      <c r="S452" s="229">
        <v>0.32000000000000001</v>
      </c>
      <c r="T452" s="230">
        <f>S452*H452</f>
        <v>6.2400000000000002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31" t="s">
        <v>160</v>
      </c>
      <c r="AT452" s="231" t="s">
        <v>155</v>
      </c>
      <c r="AU452" s="231" t="s">
        <v>88</v>
      </c>
      <c r="AY452" s="18" t="s">
        <v>153</v>
      </c>
      <c r="BE452" s="232">
        <f>IF(N452="základní",J452,0)</f>
        <v>0</v>
      </c>
      <c r="BF452" s="232">
        <f>IF(N452="snížená",J452,0)</f>
        <v>0</v>
      </c>
      <c r="BG452" s="232">
        <f>IF(N452="zákl. přenesená",J452,0)</f>
        <v>0</v>
      </c>
      <c r="BH452" s="232">
        <f>IF(N452="sníž. přenesená",J452,0)</f>
        <v>0</v>
      </c>
      <c r="BI452" s="232">
        <f>IF(N452="nulová",J452,0)</f>
        <v>0</v>
      </c>
      <c r="BJ452" s="18" t="s">
        <v>86</v>
      </c>
      <c r="BK452" s="232">
        <f>ROUND(I452*H452,2)</f>
        <v>0</v>
      </c>
      <c r="BL452" s="18" t="s">
        <v>160</v>
      </c>
      <c r="BM452" s="231" t="s">
        <v>669</v>
      </c>
    </row>
    <row r="453" s="13" customFormat="1">
      <c r="A453" s="13"/>
      <c r="B453" s="233"/>
      <c r="C453" s="234"/>
      <c r="D453" s="235" t="s">
        <v>162</v>
      </c>
      <c r="E453" s="236" t="s">
        <v>1</v>
      </c>
      <c r="F453" s="237" t="s">
        <v>670</v>
      </c>
      <c r="G453" s="234"/>
      <c r="H453" s="238">
        <v>12</v>
      </c>
      <c r="I453" s="239"/>
      <c r="J453" s="234"/>
      <c r="K453" s="234"/>
      <c r="L453" s="240"/>
      <c r="M453" s="241"/>
      <c r="N453" s="242"/>
      <c r="O453" s="242"/>
      <c r="P453" s="242"/>
      <c r="Q453" s="242"/>
      <c r="R453" s="242"/>
      <c r="S453" s="242"/>
      <c r="T453" s="24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4" t="s">
        <v>162</v>
      </c>
      <c r="AU453" s="244" t="s">
        <v>88</v>
      </c>
      <c r="AV453" s="13" t="s">
        <v>88</v>
      </c>
      <c r="AW453" s="13" t="s">
        <v>34</v>
      </c>
      <c r="AX453" s="13" t="s">
        <v>78</v>
      </c>
      <c r="AY453" s="244" t="s">
        <v>153</v>
      </c>
    </row>
    <row r="454" s="13" customFormat="1">
      <c r="A454" s="13"/>
      <c r="B454" s="233"/>
      <c r="C454" s="234"/>
      <c r="D454" s="235" t="s">
        <v>162</v>
      </c>
      <c r="E454" s="236" t="s">
        <v>1</v>
      </c>
      <c r="F454" s="237" t="s">
        <v>671</v>
      </c>
      <c r="G454" s="234"/>
      <c r="H454" s="238">
        <v>7.5</v>
      </c>
      <c r="I454" s="239"/>
      <c r="J454" s="234"/>
      <c r="K454" s="234"/>
      <c r="L454" s="240"/>
      <c r="M454" s="241"/>
      <c r="N454" s="242"/>
      <c r="O454" s="242"/>
      <c r="P454" s="242"/>
      <c r="Q454" s="242"/>
      <c r="R454" s="242"/>
      <c r="S454" s="242"/>
      <c r="T454" s="24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4" t="s">
        <v>162</v>
      </c>
      <c r="AU454" s="244" t="s">
        <v>88</v>
      </c>
      <c r="AV454" s="13" t="s">
        <v>88</v>
      </c>
      <c r="AW454" s="13" t="s">
        <v>34</v>
      </c>
      <c r="AX454" s="13" t="s">
        <v>78</v>
      </c>
      <c r="AY454" s="244" t="s">
        <v>153</v>
      </c>
    </row>
    <row r="455" s="16" customFormat="1">
      <c r="A455" s="16"/>
      <c r="B455" s="266"/>
      <c r="C455" s="267"/>
      <c r="D455" s="235" t="s">
        <v>162</v>
      </c>
      <c r="E455" s="268" t="s">
        <v>1</v>
      </c>
      <c r="F455" s="269" t="s">
        <v>215</v>
      </c>
      <c r="G455" s="267"/>
      <c r="H455" s="270">
        <v>19.5</v>
      </c>
      <c r="I455" s="271"/>
      <c r="J455" s="267"/>
      <c r="K455" s="267"/>
      <c r="L455" s="272"/>
      <c r="M455" s="273"/>
      <c r="N455" s="274"/>
      <c r="O455" s="274"/>
      <c r="P455" s="274"/>
      <c r="Q455" s="274"/>
      <c r="R455" s="274"/>
      <c r="S455" s="274"/>
      <c r="T455" s="275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T455" s="276" t="s">
        <v>162</v>
      </c>
      <c r="AU455" s="276" t="s">
        <v>88</v>
      </c>
      <c r="AV455" s="16" t="s">
        <v>160</v>
      </c>
      <c r="AW455" s="16" t="s">
        <v>34</v>
      </c>
      <c r="AX455" s="16" t="s">
        <v>86</v>
      </c>
      <c r="AY455" s="276" t="s">
        <v>153</v>
      </c>
    </row>
    <row r="456" s="2" customFormat="1" ht="33" customHeight="1">
      <c r="A456" s="39"/>
      <c r="B456" s="40"/>
      <c r="C456" s="220" t="s">
        <v>672</v>
      </c>
      <c r="D456" s="220" t="s">
        <v>155</v>
      </c>
      <c r="E456" s="221" t="s">
        <v>673</v>
      </c>
      <c r="F456" s="222" t="s">
        <v>674</v>
      </c>
      <c r="G456" s="223" t="s">
        <v>399</v>
      </c>
      <c r="H456" s="224">
        <v>1</v>
      </c>
      <c r="I456" s="225"/>
      <c r="J456" s="226">
        <f>ROUND(I456*H456,2)</f>
        <v>0</v>
      </c>
      <c r="K456" s="222" t="s">
        <v>1</v>
      </c>
      <c r="L456" s="45"/>
      <c r="M456" s="227" t="s">
        <v>1</v>
      </c>
      <c r="N456" s="228" t="s">
        <v>43</v>
      </c>
      <c r="O456" s="92"/>
      <c r="P456" s="229">
        <f>O456*H456</f>
        <v>0</v>
      </c>
      <c r="Q456" s="229">
        <v>0</v>
      </c>
      <c r="R456" s="229">
        <f>Q456*H456</f>
        <v>0</v>
      </c>
      <c r="S456" s="229">
        <v>1.7</v>
      </c>
      <c r="T456" s="230">
        <f>S456*H456</f>
        <v>1.7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1" t="s">
        <v>160</v>
      </c>
      <c r="AT456" s="231" t="s">
        <v>155</v>
      </c>
      <c r="AU456" s="231" t="s">
        <v>88</v>
      </c>
      <c r="AY456" s="18" t="s">
        <v>153</v>
      </c>
      <c r="BE456" s="232">
        <f>IF(N456="základní",J456,0)</f>
        <v>0</v>
      </c>
      <c r="BF456" s="232">
        <f>IF(N456="snížená",J456,0)</f>
        <v>0</v>
      </c>
      <c r="BG456" s="232">
        <f>IF(N456="zákl. přenesená",J456,0)</f>
        <v>0</v>
      </c>
      <c r="BH456" s="232">
        <f>IF(N456="sníž. přenesená",J456,0)</f>
        <v>0</v>
      </c>
      <c r="BI456" s="232">
        <f>IF(N456="nulová",J456,0)</f>
        <v>0</v>
      </c>
      <c r="BJ456" s="18" t="s">
        <v>86</v>
      </c>
      <c r="BK456" s="232">
        <f>ROUND(I456*H456,2)</f>
        <v>0</v>
      </c>
      <c r="BL456" s="18" t="s">
        <v>160</v>
      </c>
      <c r="BM456" s="231" t="s">
        <v>675</v>
      </c>
    </row>
    <row r="457" s="12" customFormat="1" ht="22.8" customHeight="1">
      <c r="A457" s="12"/>
      <c r="B457" s="204"/>
      <c r="C457" s="205"/>
      <c r="D457" s="206" t="s">
        <v>77</v>
      </c>
      <c r="E457" s="218" t="s">
        <v>227</v>
      </c>
      <c r="F457" s="218" t="s">
        <v>676</v>
      </c>
      <c r="G457" s="205"/>
      <c r="H457" s="205"/>
      <c r="I457" s="208"/>
      <c r="J457" s="219">
        <f>BK457</f>
        <v>0</v>
      </c>
      <c r="K457" s="205"/>
      <c r="L457" s="210"/>
      <c r="M457" s="211"/>
      <c r="N457" s="212"/>
      <c r="O457" s="212"/>
      <c r="P457" s="213">
        <f>SUM(P458:P459)</f>
        <v>0</v>
      </c>
      <c r="Q457" s="212"/>
      <c r="R457" s="213">
        <f>SUM(R458:R459)</f>
        <v>0.00077600000000000011</v>
      </c>
      <c r="S457" s="212"/>
      <c r="T457" s="214">
        <f>SUM(T458:T459)</f>
        <v>0.042000000000000003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215" t="s">
        <v>86</v>
      </c>
      <c r="AT457" s="216" t="s">
        <v>77</v>
      </c>
      <c r="AU457" s="216" t="s">
        <v>86</v>
      </c>
      <c r="AY457" s="215" t="s">
        <v>153</v>
      </c>
      <c r="BK457" s="217">
        <f>SUM(BK458:BK459)</f>
        <v>0</v>
      </c>
    </row>
    <row r="458" s="2" customFormat="1" ht="16.5" customHeight="1">
      <c r="A458" s="39"/>
      <c r="B458" s="40"/>
      <c r="C458" s="220" t="s">
        <v>677</v>
      </c>
      <c r="D458" s="220" t="s">
        <v>155</v>
      </c>
      <c r="E458" s="221" t="s">
        <v>678</v>
      </c>
      <c r="F458" s="222" t="s">
        <v>679</v>
      </c>
      <c r="G458" s="223" t="s">
        <v>219</v>
      </c>
      <c r="H458" s="224">
        <v>0.20000000000000001</v>
      </c>
      <c r="I458" s="225"/>
      <c r="J458" s="226">
        <f>ROUND(I458*H458,2)</f>
        <v>0</v>
      </c>
      <c r="K458" s="222" t="s">
        <v>159</v>
      </c>
      <c r="L458" s="45"/>
      <c r="M458" s="227" t="s">
        <v>1</v>
      </c>
      <c r="N458" s="228" t="s">
        <v>43</v>
      </c>
      <c r="O458" s="92"/>
      <c r="P458" s="229">
        <f>O458*H458</f>
        <v>0</v>
      </c>
      <c r="Q458" s="229">
        <v>0.0038800000000000002</v>
      </c>
      <c r="R458" s="229">
        <f>Q458*H458</f>
        <v>0.00077600000000000011</v>
      </c>
      <c r="S458" s="229">
        <v>0.20999999999999999</v>
      </c>
      <c r="T458" s="230">
        <f>S458*H458</f>
        <v>0.042000000000000003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31" t="s">
        <v>160</v>
      </c>
      <c r="AT458" s="231" t="s">
        <v>155</v>
      </c>
      <c r="AU458" s="231" t="s">
        <v>88</v>
      </c>
      <c r="AY458" s="18" t="s">
        <v>153</v>
      </c>
      <c r="BE458" s="232">
        <f>IF(N458="základní",J458,0)</f>
        <v>0</v>
      </c>
      <c r="BF458" s="232">
        <f>IF(N458="snížená",J458,0)</f>
        <v>0</v>
      </c>
      <c r="BG458" s="232">
        <f>IF(N458="zákl. přenesená",J458,0)</f>
        <v>0</v>
      </c>
      <c r="BH458" s="232">
        <f>IF(N458="sníž. přenesená",J458,0)</f>
        <v>0</v>
      </c>
      <c r="BI458" s="232">
        <f>IF(N458="nulová",J458,0)</f>
        <v>0</v>
      </c>
      <c r="BJ458" s="18" t="s">
        <v>86</v>
      </c>
      <c r="BK458" s="232">
        <f>ROUND(I458*H458,2)</f>
        <v>0</v>
      </c>
      <c r="BL458" s="18" t="s">
        <v>160</v>
      </c>
      <c r="BM458" s="231" t="s">
        <v>680</v>
      </c>
    </row>
    <row r="459" s="13" customFormat="1">
      <c r="A459" s="13"/>
      <c r="B459" s="233"/>
      <c r="C459" s="234"/>
      <c r="D459" s="235" t="s">
        <v>162</v>
      </c>
      <c r="E459" s="236" t="s">
        <v>1</v>
      </c>
      <c r="F459" s="237" t="s">
        <v>681</v>
      </c>
      <c r="G459" s="234"/>
      <c r="H459" s="238">
        <v>0.20000000000000001</v>
      </c>
      <c r="I459" s="239"/>
      <c r="J459" s="234"/>
      <c r="K459" s="234"/>
      <c r="L459" s="240"/>
      <c r="M459" s="241"/>
      <c r="N459" s="242"/>
      <c r="O459" s="242"/>
      <c r="P459" s="242"/>
      <c r="Q459" s="242"/>
      <c r="R459" s="242"/>
      <c r="S459" s="242"/>
      <c r="T459" s="24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4" t="s">
        <v>162</v>
      </c>
      <c r="AU459" s="244" t="s">
        <v>88</v>
      </c>
      <c r="AV459" s="13" t="s">
        <v>88</v>
      </c>
      <c r="AW459" s="13" t="s">
        <v>34</v>
      </c>
      <c r="AX459" s="13" t="s">
        <v>86</v>
      </c>
      <c r="AY459" s="244" t="s">
        <v>153</v>
      </c>
    </row>
    <row r="460" s="12" customFormat="1" ht="22.8" customHeight="1">
      <c r="A460" s="12"/>
      <c r="B460" s="204"/>
      <c r="C460" s="205"/>
      <c r="D460" s="206" t="s">
        <v>77</v>
      </c>
      <c r="E460" s="218" t="s">
        <v>682</v>
      </c>
      <c r="F460" s="218" t="s">
        <v>683</v>
      </c>
      <c r="G460" s="205"/>
      <c r="H460" s="205"/>
      <c r="I460" s="208"/>
      <c r="J460" s="219">
        <f>BK460</f>
        <v>0</v>
      </c>
      <c r="K460" s="205"/>
      <c r="L460" s="210"/>
      <c r="M460" s="211"/>
      <c r="N460" s="212"/>
      <c r="O460" s="212"/>
      <c r="P460" s="213">
        <f>P461</f>
        <v>0</v>
      </c>
      <c r="Q460" s="212"/>
      <c r="R460" s="213">
        <f>R461</f>
        <v>0</v>
      </c>
      <c r="S460" s="212"/>
      <c r="T460" s="214">
        <f>T461</f>
        <v>0</v>
      </c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R460" s="215" t="s">
        <v>86</v>
      </c>
      <c r="AT460" s="216" t="s">
        <v>77</v>
      </c>
      <c r="AU460" s="216" t="s">
        <v>86</v>
      </c>
      <c r="AY460" s="215" t="s">
        <v>153</v>
      </c>
      <c r="BK460" s="217">
        <f>BK461</f>
        <v>0</v>
      </c>
    </row>
    <row r="461" s="2" customFormat="1" ht="16.5" customHeight="1">
      <c r="A461" s="39"/>
      <c r="B461" s="40"/>
      <c r="C461" s="220" t="s">
        <v>684</v>
      </c>
      <c r="D461" s="220" t="s">
        <v>155</v>
      </c>
      <c r="E461" s="221" t="s">
        <v>685</v>
      </c>
      <c r="F461" s="222" t="s">
        <v>686</v>
      </c>
      <c r="G461" s="223" t="s">
        <v>262</v>
      </c>
      <c r="H461" s="224">
        <v>557.54499999999996</v>
      </c>
      <c r="I461" s="225"/>
      <c r="J461" s="226">
        <f>ROUND(I461*H461,2)</f>
        <v>0</v>
      </c>
      <c r="K461" s="222" t="s">
        <v>1</v>
      </c>
      <c r="L461" s="45"/>
      <c r="M461" s="227" t="s">
        <v>1</v>
      </c>
      <c r="N461" s="228" t="s">
        <v>43</v>
      </c>
      <c r="O461" s="92"/>
      <c r="P461" s="229">
        <f>O461*H461</f>
        <v>0</v>
      </c>
      <c r="Q461" s="229">
        <v>0</v>
      </c>
      <c r="R461" s="229">
        <f>Q461*H461</f>
        <v>0</v>
      </c>
      <c r="S461" s="229">
        <v>0</v>
      </c>
      <c r="T461" s="230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31" t="s">
        <v>160</v>
      </c>
      <c r="AT461" s="231" t="s">
        <v>155</v>
      </c>
      <c r="AU461" s="231" t="s">
        <v>88</v>
      </c>
      <c r="AY461" s="18" t="s">
        <v>153</v>
      </c>
      <c r="BE461" s="232">
        <f>IF(N461="základní",J461,0)</f>
        <v>0</v>
      </c>
      <c r="BF461" s="232">
        <f>IF(N461="snížená",J461,0)</f>
        <v>0</v>
      </c>
      <c r="BG461" s="232">
        <f>IF(N461="zákl. přenesená",J461,0)</f>
        <v>0</v>
      </c>
      <c r="BH461" s="232">
        <f>IF(N461="sníž. přenesená",J461,0)</f>
        <v>0</v>
      </c>
      <c r="BI461" s="232">
        <f>IF(N461="nulová",J461,0)</f>
        <v>0</v>
      </c>
      <c r="BJ461" s="18" t="s">
        <v>86</v>
      </c>
      <c r="BK461" s="232">
        <f>ROUND(I461*H461,2)</f>
        <v>0</v>
      </c>
      <c r="BL461" s="18" t="s">
        <v>160</v>
      </c>
      <c r="BM461" s="231" t="s">
        <v>687</v>
      </c>
    </row>
    <row r="462" s="12" customFormat="1" ht="25.92" customHeight="1">
      <c r="A462" s="12"/>
      <c r="B462" s="204"/>
      <c r="C462" s="205"/>
      <c r="D462" s="206" t="s">
        <v>77</v>
      </c>
      <c r="E462" s="207" t="s">
        <v>688</v>
      </c>
      <c r="F462" s="207" t="s">
        <v>689</v>
      </c>
      <c r="G462" s="205"/>
      <c r="H462" s="205"/>
      <c r="I462" s="208"/>
      <c r="J462" s="209">
        <f>BK462</f>
        <v>0</v>
      </c>
      <c r="K462" s="205"/>
      <c r="L462" s="210"/>
      <c r="M462" s="211"/>
      <c r="N462" s="212"/>
      <c r="O462" s="212"/>
      <c r="P462" s="213">
        <f>P463</f>
        <v>0</v>
      </c>
      <c r="Q462" s="212"/>
      <c r="R462" s="213">
        <f>R463</f>
        <v>0.0040000000000000001</v>
      </c>
      <c r="S462" s="212"/>
      <c r="T462" s="214">
        <f>T463</f>
        <v>0</v>
      </c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R462" s="215" t="s">
        <v>88</v>
      </c>
      <c r="AT462" s="216" t="s">
        <v>77</v>
      </c>
      <c r="AU462" s="216" t="s">
        <v>78</v>
      </c>
      <c r="AY462" s="215" t="s">
        <v>153</v>
      </c>
      <c r="BK462" s="217">
        <f>BK463</f>
        <v>0</v>
      </c>
    </row>
    <row r="463" s="12" customFormat="1" ht="22.8" customHeight="1">
      <c r="A463" s="12"/>
      <c r="B463" s="204"/>
      <c r="C463" s="205"/>
      <c r="D463" s="206" t="s">
        <v>77</v>
      </c>
      <c r="E463" s="218" t="s">
        <v>690</v>
      </c>
      <c r="F463" s="218" t="s">
        <v>691</v>
      </c>
      <c r="G463" s="205"/>
      <c r="H463" s="205"/>
      <c r="I463" s="208"/>
      <c r="J463" s="219">
        <f>BK463</f>
        <v>0</v>
      </c>
      <c r="K463" s="205"/>
      <c r="L463" s="210"/>
      <c r="M463" s="211"/>
      <c r="N463" s="212"/>
      <c r="O463" s="212"/>
      <c r="P463" s="213">
        <f>P464</f>
        <v>0</v>
      </c>
      <c r="Q463" s="212"/>
      <c r="R463" s="213">
        <f>R464</f>
        <v>0.0040000000000000001</v>
      </c>
      <c r="S463" s="212"/>
      <c r="T463" s="214">
        <f>T464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15" t="s">
        <v>88</v>
      </c>
      <c r="AT463" s="216" t="s">
        <v>77</v>
      </c>
      <c r="AU463" s="216" t="s">
        <v>86</v>
      </c>
      <c r="AY463" s="215" t="s">
        <v>153</v>
      </c>
      <c r="BK463" s="217">
        <f>BK464</f>
        <v>0</v>
      </c>
    </row>
    <row r="464" s="2" customFormat="1" ht="24.15" customHeight="1">
      <c r="A464" s="39"/>
      <c r="B464" s="40"/>
      <c r="C464" s="220" t="s">
        <v>692</v>
      </c>
      <c r="D464" s="220" t="s">
        <v>155</v>
      </c>
      <c r="E464" s="221" t="s">
        <v>693</v>
      </c>
      <c r="F464" s="222" t="s">
        <v>694</v>
      </c>
      <c r="G464" s="223" t="s">
        <v>399</v>
      </c>
      <c r="H464" s="224">
        <v>5</v>
      </c>
      <c r="I464" s="225"/>
      <c r="J464" s="226">
        <f>ROUND(I464*H464,2)</f>
        <v>0</v>
      </c>
      <c r="K464" s="222" t="s">
        <v>1</v>
      </c>
      <c r="L464" s="45"/>
      <c r="M464" s="287" t="s">
        <v>1</v>
      </c>
      <c r="N464" s="288" t="s">
        <v>43</v>
      </c>
      <c r="O464" s="289"/>
      <c r="P464" s="290">
        <f>O464*H464</f>
        <v>0</v>
      </c>
      <c r="Q464" s="290">
        <v>0.00080000000000000004</v>
      </c>
      <c r="R464" s="290">
        <f>Q464*H464</f>
        <v>0.0040000000000000001</v>
      </c>
      <c r="S464" s="290">
        <v>0</v>
      </c>
      <c r="T464" s="291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31" t="s">
        <v>295</v>
      </c>
      <c r="AT464" s="231" t="s">
        <v>155</v>
      </c>
      <c r="AU464" s="231" t="s">
        <v>88</v>
      </c>
      <c r="AY464" s="18" t="s">
        <v>153</v>
      </c>
      <c r="BE464" s="232">
        <f>IF(N464="základní",J464,0)</f>
        <v>0</v>
      </c>
      <c r="BF464" s="232">
        <f>IF(N464="snížená",J464,0)</f>
        <v>0</v>
      </c>
      <c r="BG464" s="232">
        <f>IF(N464="zákl. přenesená",J464,0)</f>
        <v>0</v>
      </c>
      <c r="BH464" s="232">
        <f>IF(N464="sníž. přenesená",J464,0)</f>
        <v>0</v>
      </c>
      <c r="BI464" s="232">
        <f>IF(N464="nulová",J464,0)</f>
        <v>0</v>
      </c>
      <c r="BJ464" s="18" t="s">
        <v>86</v>
      </c>
      <c r="BK464" s="232">
        <f>ROUND(I464*H464,2)</f>
        <v>0</v>
      </c>
      <c r="BL464" s="18" t="s">
        <v>295</v>
      </c>
      <c r="BM464" s="231" t="s">
        <v>695</v>
      </c>
    </row>
    <row r="465" s="2" customFormat="1" ht="6.96" customHeight="1">
      <c r="A465" s="39"/>
      <c r="B465" s="67"/>
      <c r="C465" s="68"/>
      <c r="D465" s="68"/>
      <c r="E465" s="68"/>
      <c r="F465" s="68"/>
      <c r="G465" s="68"/>
      <c r="H465" s="68"/>
      <c r="I465" s="68"/>
      <c r="J465" s="68"/>
      <c r="K465" s="68"/>
      <c r="L465" s="45"/>
      <c r="M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</row>
  </sheetData>
  <sheetProtection sheet="1" autoFilter="0" formatColumns="0" formatRows="0" objects="1" scenarios="1" spinCount="100000" saltValue="/ctmOa00hgteuYeLz/HJU26Z6mgi7+QomrsnM7evs5VrzBWu135BMEPEMV2a/iPQ+IOpA+tDc6a46MEspO3xbg==" hashValue="7shajsWv8BrpCBSM02OnFQmwWDcVY4HK3cdT6tjdhv0xE8G47r61fFbJJV/WYQcPMrSm4niIec4qXoS+d93I/A==" algorithmName="SHA-512" password="CC35"/>
  <autoFilter ref="C125:K464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  <c r="AZ2" s="137" t="s">
        <v>110</v>
      </c>
      <c r="BA2" s="137" t="s">
        <v>1</v>
      </c>
      <c r="BB2" s="137" t="s">
        <v>1</v>
      </c>
      <c r="BC2" s="137" t="s">
        <v>696</v>
      </c>
      <c r="BD2" s="137" t="s">
        <v>88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  <c r="AZ3" s="137" t="s">
        <v>117</v>
      </c>
      <c r="BA3" s="137" t="s">
        <v>1</v>
      </c>
      <c r="BB3" s="137" t="s">
        <v>1</v>
      </c>
      <c r="BC3" s="137" t="s">
        <v>697</v>
      </c>
      <c r="BD3" s="137" t="s">
        <v>88</v>
      </c>
    </row>
    <row r="4" s="1" customFormat="1" ht="24.96" customHeight="1">
      <c r="B4" s="21"/>
      <c r="D4" s="140" t="s">
        <v>114</v>
      </c>
      <c r="L4" s="21"/>
      <c r="M4" s="141" t="s">
        <v>10</v>
      </c>
      <c r="AT4" s="18" t="s">
        <v>4</v>
      </c>
      <c r="AZ4" s="137" t="s">
        <v>115</v>
      </c>
      <c r="BA4" s="137" t="s">
        <v>1</v>
      </c>
      <c r="BB4" s="137" t="s">
        <v>1</v>
      </c>
      <c r="BC4" s="137" t="s">
        <v>698</v>
      </c>
      <c r="BD4" s="137" t="s">
        <v>88</v>
      </c>
    </row>
    <row r="5" s="1" customFormat="1" ht="6.96" customHeight="1">
      <c r="B5" s="21"/>
      <c r="L5" s="21"/>
      <c r="AZ5" s="137" t="s">
        <v>112</v>
      </c>
      <c r="BA5" s="137" t="s">
        <v>1</v>
      </c>
      <c r="BB5" s="137" t="s">
        <v>1</v>
      </c>
      <c r="BC5" s="137" t="s">
        <v>699</v>
      </c>
      <c r="BD5" s="137" t="s">
        <v>88</v>
      </c>
    </row>
    <row r="6" s="1" customFormat="1" ht="12" customHeight="1">
      <c r="B6" s="21"/>
      <c r="D6" s="142" t="s">
        <v>16</v>
      </c>
      <c r="L6" s="21"/>
      <c r="AZ6" s="137" t="s">
        <v>119</v>
      </c>
      <c r="BA6" s="137" t="s">
        <v>1</v>
      </c>
      <c r="BB6" s="137" t="s">
        <v>1</v>
      </c>
      <c r="BC6" s="137" t="s">
        <v>700</v>
      </c>
      <c r="BD6" s="137" t="s">
        <v>88</v>
      </c>
    </row>
    <row r="7" s="1" customFormat="1" ht="16.5" customHeight="1">
      <c r="B7" s="21"/>
      <c r="E7" s="143" t="str">
        <f>'Rekapitulace stavby'!K6</f>
        <v>-1.etapa stavby - REVITALIZACE AREÁLU TECHNICKÝCH SLUŽEB U CIHLÁŘE, HAVLÍČKŮV BROD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121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701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11. 5. 2025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>70188041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>Technické služby Havlíčkův Brod</v>
      </c>
      <c r="F15" s="39"/>
      <c r="G15" s="39"/>
      <c r="H15" s="39"/>
      <c r="I15" s="142" t="s">
        <v>28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29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31</v>
      </c>
      <c r="E20" s="39"/>
      <c r="F20" s="39"/>
      <c r="G20" s="39"/>
      <c r="H20" s="39"/>
      <c r="I20" s="142" t="s">
        <v>25</v>
      </c>
      <c r="J20" s="145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33</v>
      </c>
      <c r="F21" s="39"/>
      <c r="G21" s="39"/>
      <c r="H21" s="39"/>
      <c r="I21" s="142" t="s">
        <v>28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ROUND((SUM(BE124:BE361)),  2)</f>
        <v>0</v>
      </c>
      <c r="G33" s="39"/>
      <c r="H33" s="39"/>
      <c r="I33" s="157">
        <v>0.20999999999999999</v>
      </c>
      <c r="J33" s="156">
        <f>ROUND(((SUM(BE124:BE361))*I33),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44</v>
      </c>
      <c r="F34" s="156">
        <f>ROUND((SUM(BF124:BF361)),  2)</f>
        <v>0</v>
      </c>
      <c r="G34" s="39"/>
      <c r="H34" s="39"/>
      <c r="I34" s="157">
        <v>0.12</v>
      </c>
      <c r="J34" s="156">
        <f>ROUND(((SUM(BF124:BF361))*I34),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ROUND((SUM(BG124:BG361)),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ROUND((SUM(BH124:BH361)),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ROUND((SUM(BI124:BI361)),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-1.etapa stavby - REVITALIZACE AREÁLU TECHNICKÝCH SLUŽEB U CIHLÁŘE, HAVLÍČKŮV BROD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02 - SO302 SPLAŠKOVÁ KANALIZACE -1.ETAPA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11. 5. 2025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Technické služby Havlíčkův Brod</v>
      </c>
      <c r="G91" s="41"/>
      <c r="H91" s="41"/>
      <c r="I91" s="33" t="s">
        <v>31</v>
      </c>
      <c r="J91" s="37" t="str">
        <f>E21</f>
        <v>Marta Novotná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124</v>
      </c>
      <c r="D94" s="178"/>
      <c r="E94" s="178"/>
      <c r="F94" s="178"/>
      <c r="G94" s="178"/>
      <c r="H94" s="178"/>
      <c r="I94" s="178"/>
      <c r="J94" s="179" t="s">
        <v>125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126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127</v>
      </c>
    </row>
    <row r="97" s="9" customFormat="1" ht="24.96" customHeight="1">
      <c r="A97" s="9"/>
      <c r="B97" s="181"/>
      <c r="C97" s="182"/>
      <c r="D97" s="183" t="s">
        <v>128</v>
      </c>
      <c r="E97" s="184"/>
      <c r="F97" s="184"/>
      <c r="G97" s="184"/>
      <c r="H97" s="184"/>
      <c r="I97" s="184"/>
      <c r="J97" s="185">
        <f>J125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129</v>
      </c>
      <c r="E98" s="190"/>
      <c r="F98" s="190"/>
      <c r="G98" s="190"/>
      <c r="H98" s="190"/>
      <c r="I98" s="190"/>
      <c r="J98" s="191">
        <f>J126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130</v>
      </c>
      <c r="E99" s="190"/>
      <c r="F99" s="190"/>
      <c r="G99" s="190"/>
      <c r="H99" s="190"/>
      <c r="I99" s="190"/>
      <c r="J99" s="191">
        <f>J228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131</v>
      </c>
      <c r="E100" s="190"/>
      <c r="F100" s="190"/>
      <c r="G100" s="190"/>
      <c r="H100" s="190"/>
      <c r="I100" s="190"/>
      <c r="J100" s="191">
        <f>J242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132</v>
      </c>
      <c r="E101" s="190"/>
      <c r="F101" s="190"/>
      <c r="G101" s="190"/>
      <c r="H101" s="190"/>
      <c r="I101" s="190"/>
      <c r="J101" s="191">
        <f>J258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133</v>
      </c>
      <c r="E102" s="190"/>
      <c r="F102" s="190"/>
      <c r="G102" s="190"/>
      <c r="H102" s="190"/>
      <c r="I102" s="190"/>
      <c r="J102" s="191">
        <f>J269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134</v>
      </c>
      <c r="E103" s="190"/>
      <c r="F103" s="190"/>
      <c r="G103" s="190"/>
      <c r="H103" s="190"/>
      <c r="I103" s="190"/>
      <c r="J103" s="191">
        <f>J357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135</v>
      </c>
      <c r="E104" s="190"/>
      <c r="F104" s="190"/>
      <c r="G104" s="190"/>
      <c r="H104" s="190"/>
      <c r="I104" s="190"/>
      <c r="J104" s="191">
        <f>J360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138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76" t="str">
        <f>E7</f>
        <v>-1.etapa stavby - REVITALIZACE AREÁLU TECHNICKÝCH SLUŽEB U CIHLÁŘE, HAVLÍČKŮV BROD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121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02 - SO302 SPLAŠKOVÁ KANALIZACE -1.ETAPA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 xml:space="preserve"> </v>
      </c>
      <c r="G118" s="41"/>
      <c r="H118" s="41"/>
      <c r="I118" s="33" t="s">
        <v>22</v>
      </c>
      <c r="J118" s="80" t="str">
        <f>IF(J12="","",J12)</f>
        <v>11. 5. 2025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E15</f>
        <v>Technické služby Havlíčkův Brod</v>
      </c>
      <c r="G120" s="41"/>
      <c r="H120" s="41"/>
      <c r="I120" s="33" t="s">
        <v>31</v>
      </c>
      <c r="J120" s="37" t="str">
        <f>E21</f>
        <v>Marta Novotná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29</v>
      </c>
      <c r="D121" s="41"/>
      <c r="E121" s="41"/>
      <c r="F121" s="28" t="str">
        <f>IF(E18="","",E18)</f>
        <v>Vyplň údaj</v>
      </c>
      <c r="G121" s="41"/>
      <c r="H121" s="41"/>
      <c r="I121" s="33" t="s">
        <v>35</v>
      </c>
      <c r="J121" s="37" t="str">
        <f>E24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3"/>
      <c r="B123" s="194"/>
      <c r="C123" s="195" t="s">
        <v>139</v>
      </c>
      <c r="D123" s="196" t="s">
        <v>63</v>
      </c>
      <c r="E123" s="196" t="s">
        <v>59</v>
      </c>
      <c r="F123" s="196" t="s">
        <v>60</v>
      </c>
      <c r="G123" s="196" t="s">
        <v>140</v>
      </c>
      <c r="H123" s="196" t="s">
        <v>141</v>
      </c>
      <c r="I123" s="196" t="s">
        <v>142</v>
      </c>
      <c r="J123" s="196" t="s">
        <v>125</v>
      </c>
      <c r="K123" s="197" t="s">
        <v>143</v>
      </c>
      <c r="L123" s="198"/>
      <c r="M123" s="101" t="s">
        <v>1</v>
      </c>
      <c r="N123" s="102" t="s">
        <v>42</v>
      </c>
      <c r="O123" s="102" t="s">
        <v>144</v>
      </c>
      <c r="P123" s="102" t="s">
        <v>145</v>
      </c>
      <c r="Q123" s="102" t="s">
        <v>146</v>
      </c>
      <c r="R123" s="102" t="s">
        <v>147</v>
      </c>
      <c r="S123" s="102" t="s">
        <v>148</v>
      </c>
      <c r="T123" s="103" t="s">
        <v>149</v>
      </c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93"/>
      <c r="AE123" s="193"/>
    </row>
    <row r="124" s="2" customFormat="1" ht="22.8" customHeight="1">
      <c r="A124" s="39"/>
      <c r="B124" s="40"/>
      <c r="C124" s="108" t="s">
        <v>150</v>
      </c>
      <c r="D124" s="41"/>
      <c r="E124" s="41"/>
      <c r="F124" s="41"/>
      <c r="G124" s="41"/>
      <c r="H124" s="41"/>
      <c r="I124" s="41"/>
      <c r="J124" s="199">
        <f>BK124</f>
        <v>0</v>
      </c>
      <c r="K124" s="41"/>
      <c r="L124" s="45"/>
      <c r="M124" s="104"/>
      <c r="N124" s="200"/>
      <c r="O124" s="105"/>
      <c r="P124" s="201">
        <f>P125</f>
        <v>0</v>
      </c>
      <c r="Q124" s="105"/>
      <c r="R124" s="201">
        <f>R125</f>
        <v>317.15846182999996</v>
      </c>
      <c r="S124" s="105"/>
      <c r="T124" s="202">
        <f>T125</f>
        <v>5.6347999999999994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77</v>
      </c>
      <c r="AU124" s="18" t="s">
        <v>127</v>
      </c>
      <c r="BK124" s="203">
        <f>BK125</f>
        <v>0</v>
      </c>
    </row>
    <row r="125" s="12" customFormat="1" ht="25.92" customHeight="1">
      <c r="A125" s="12"/>
      <c r="B125" s="204"/>
      <c r="C125" s="205"/>
      <c r="D125" s="206" t="s">
        <v>77</v>
      </c>
      <c r="E125" s="207" t="s">
        <v>151</v>
      </c>
      <c r="F125" s="207" t="s">
        <v>152</v>
      </c>
      <c r="G125" s="205"/>
      <c r="H125" s="205"/>
      <c r="I125" s="208"/>
      <c r="J125" s="209">
        <f>BK125</f>
        <v>0</v>
      </c>
      <c r="K125" s="205"/>
      <c r="L125" s="210"/>
      <c r="M125" s="211"/>
      <c r="N125" s="212"/>
      <c r="O125" s="212"/>
      <c r="P125" s="213">
        <f>P126+P228+P242+P258+P269+P357+P360</f>
        <v>0</v>
      </c>
      <c r="Q125" s="212"/>
      <c r="R125" s="213">
        <f>R126+R228+R242+R258+R269+R357+R360</f>
        <v>317.15846182999996</v>
      </c>
      <c r="S125" s="212"/>
      <c r="T125" s="214">
        <f>T126+T228+T242+T258+T269+T357+T360</f>
        <v>5.6347999999999994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86</v>
      </c>
      <c r="AT125" s="216" t="s">
        <v>77</v>
      </c>
      <c r="AU125" s="216" t="s">
        <v>78</v>
      </c>
      <c r="AY125" s="215" t="s">
        <v>153</v>
      </c>
      <c r="BK125" s="217">
        <f>BK126+BK228+BK242+BK258+BK269+BK357+BK360</f>
        <v>0</v>
      </c>
    </row>
    <row r="126" s="12" customFormat="1" ht="22.8" customHeight="1">
      <c r="A126" s="12"/>
      <c r="B126" s="204"/>
      <c r="C126" s="205"/>
      <c r="D126" s="206" t="s">
        <v>77</v>
      </c>
      <c r="E126" s="218" t="s">
        <v>86</v>
      </c>
      <c r="F126" s="218" t="s">
        <v>154</v>
      </c>
      <c r="G126" s="205"/>
      <c r="H126" s="205"/>
      <c r="I126" s="208"/>
      <c r="J126" s="219">
        <f>BK126</f>
        <v>0</v>
      </c>
      <c r="K126" s="205"/>
      <c r="L126" s="210"/>
      <c r="M126" s="211"/>
      <c r="N126" s="212"/>
      <c r="O126" s="212"/>
      <c r="P126" s="213">
        <f>SUM(P127:P227)</f>
        <v>0</v>
      </c>
      <c r="Q126" s="212"/>
      <c r="R126" s="213">
        <f>SUM(R127:R227)</f>
        <v>7.2030367999999996</v>
      </c>
      <c r="S126" s="212"/>
      <c r="T126" s="214">
        <f>SUM(T127:T227)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86</v>
      </c>
      <c r="AT126" s="216" t="s">
        <v>77</v>
      </c>
      <c r="AU126" s="216" t="s">
        <v>86</v>
      </c>
      <c r="AY126" s="215" t="s">
        <v>153</v>
      </c>
      <c r="BK126" s="217">
        <f>SUM(BK127:BK227)</f>
        <v>0</v>
      </c>
    </row>
    <row r="127" s="2" customFormat="1" ht="21.75" customHeight="1">
      <c r="A127" s="39"/>
      <c r="B127" s="40"/>
      <c r="C127" s="220" t="s">
        <v>86</v>
      </c>
      <c r="D127" s="220" t="s">
        <v>155</v>
      </c>
      <c r="E127" s="221" t="s">
        <v>156</v>
      </c>
      <c r="F127" s="222" t="s">
        <v>157</v>
      </c>
      <c r="G127" s="223" t="s">
        <v>158</v>
      </c>
      <c r="H127" s="224">
        <v>129.99799999999999</v>
      </c>
      <c r="I127" s="225"/>
      <c r="J127" s="226">
        <f>ROUND(I127*H127,2)</f>
        <v>0</v>
      </c>
      <c r="K127" s="222" t="s">
        <v>159</v>
      </c>
      <c r="L127" s="45"/>
      <c r="M127" s="227" t="s">
        <v>1</v>
      </c>
      <c r="N127" s="228" t="s">
        <v>43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160</v>
      </c>
      <c r="AT127" s="231" t="s">
        <v>155</v>
      </c>
      <c r="AU127" s="231" t="s">
        <v>88</v>
      </c>
      <c r="AY127" s="18" t="s">
        <v>153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86</v>
      </c>
      <c r="BK127" s="232">
        <f>ROUND(I127*H127,2)</f>
        <v>0</v>
      </c>
      <c r="BL127" s="18" t="s">
        <v>160</v>
      </c>
      <c r="BM127" s="231" t="s">
        <v>702</v>
      </c>
    </row>
    <row r="128" s="13" customFormat="1">
      <c r="A128" s="13"/>
      <c r="B128" s="233"/>
      <c r="C128" s="234"/>
      <c r="D128" s="235" t="s">
        <v>162</v>
      </c>
      <c r="E128" s="236" t="s">
        <v>1</v>
      </c>
      <c r="F128" s="237" t="s">
        <v>703</v>
      </c>
      <c r="G128" s="234"/>
      <c r="H128" s="238">
        <v>73.753</v>
      </c>
      <c r="I128" s="239"/>
      <c r="J128" s="234"/>
      <c r="K128" s="234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162</v>
      </c>
      <c r="AU128" s="244" t="s">
        <v>88</v>
      </c>
      <c r="AV128" s="13" t="s">
        <v>88</v>
      </c>
      <c r="AW128" s="13" t="s">
        <v>34</v>
      </c>
      <c r="AX128" s="13" t="s">
        <v>78</v>
      </c>
      <c r="AY128" s="244" t="s">
        <v>153</v>
      </c>
    </row>
    <row r="129" s="13" customFormat="1">
      <c r="A129" s="13"/>
      <c r="B129" s="233"/>
      <c r="C129" s="234"/>
      <c r="D129" s="235" t="s">
        <v>162</v>
      </c>
      <c r="E129" s="236" t="s">
        <v>1</v>
      </c>
      <c r="F129" s="237" t="s">
        <v>704</v>
      </c>
      <c r="G129" s="234"/>
      <c r="H129" s="238">
        <v>39.5</v>
      </c>
      <c r="I129" s="239"/>
      <c r="J129" s="234"/>
      <c r="K129" s="234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162</v>
      </c>
      <c r="AU129" s="244" t="s">
        <v>88</v>
      </c>
      <c r="AV129" s="13" t="s">
        <v>88</v>
      </c>
      <c r="AW129" s="13" t="s">
        <v>34</v>
      </c>
      <c r="AX129" s="13" t="s">
        <v>78</v>
      </c>
      <c r="AY129" s="244" t="s">
        <v>153</v>
      </c>
    </row>
    <row r="130" s="13" customFormat="1">
      <c r="A130" s="13"/>
      <c r="B130" s="233"/>
      <c r="C130" s="234"/>
      <c r="D130" s="235" t="s">
        <v>162</v>
      </c>
      <c r="E130" s="236" t="s">
        <v>1</v>
      </c>
      <c r="F130" s="237" t="s">
        <v>705</v>
      </c>
      <c r="G130" s="234"/>
      <c r="H130" s="238">
        <v>115.5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162</v>
      </c>
      <c r="AU130" s="244" t="s">
        <v>88</v>
      </c>
      <c r="AV130" s="13" t="s">
        <v>88</v>
      </c>
      <c r="AW130" s="13" t="s">
        <v>34</v>
      </c>
      <c r="AX130" s="13" t="s">
        <v>78</v>
      </c>
      <c r="AY130" s="244" t="s">
        <v>153</v>
      </c>
    </row>
    <row r="131" s="13" customFormat="1">
      <c r="A131" s="13"/>
      <c r="B131" s="233"/>
      <c r="C131" s="234"/>
      <c r="D131" s="235" t="s">
        <v>162</v>
      </c>
      <c r="E131" s="236" t="s">
        <v>1</v>
      </c>
      <c r="F131" s="237" t="s">
        <v>706</v>
      </c>
      <c r="G131" s="234"/>
      <c r="H131" s="238">
        <v>315.48599999999999</v>
      </c>
      <c r="I131" s="239"/>
      <c r="J131" s="234"/>
      <c r="K131" s="234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162</v>
      </c>
      <c r="AU131" s="244" t="s">
        <v>88</v>
      </c>
      <c r="AV131" s="13" t="s">
        <v>88</v>
      </c>
      <c r="AW131" s="13" t="s">
        <v>34</v>
      </c>
      <c r="AX131" s="13" t="s">
        <v>78</v>
      </c>
      <c r="AY131" s="244" t="s">
        <v>153</v>
      </c>
    </row>
    <row r="132" s="13" customFormat="1">
      <c r="A132" s="13"/>
      <c r="B132" s="233"/>
      <c r="C132" s="234"/>
      <c r="D132" s="235" t="s">
        <v>162</v>
      </c>
      <c r="E132" s="236" t="s">
        <v>1</v>
      </c>
      <c r="F132" s="237" t="s">
        <v>707</v>
      </c>
      <c r="G132" s="234"/>
      <c r="H132" s="238">
        <v>150.768</v>
      </c>
      <c r="I132" s="239"/>
      <c r="J132" s="234"/>
      <c r="K132" s="234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162</v>
      </c>
      <c r="AU132" s="244" t="s">
        <v>88</v>
      </c>
      <c r="AV132" s="13" t="s">
        <v>88</v>
      </c>
      <c r="AW132" s="13" t="s">
        <v>34</v>
      </c>
      <c r="AX132" s="13" t="s">
        <v>78</v>
      </c>
      <c r="AY132" s="244" t="s">
        <v>153</v>
      </c>
    </row>
    <row r="133" s="13" customFormat="1">
      <c r="A133" s="13"/>
      <c r="B133" s="233"/>
      <c r="C133" s="234"/>
      <c r="D133" s="235" t="s">
        <v>162</v>
      </c>
      <c r="E133" s="236" t="s">
        <v>1</v>
      </c>
      <c r="F133" s="237" t="s">
        <v>708</v>
      </c>
      <c r="G133" s="234"/>
      <c r="H133" s="238">
        <v>29.760000000000002</v>
      </c>
      <c r="I133" s="239"/>
      <c r="J133" s="234"/>
      <c r="K133" s="234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162</v>
      </c>
      <c r="AU133" s="244" t="s">
        <v>88</v>
      </c>
      <c r="AV133" s="13" t="s">
        <v>88</v>
      </c>
      <c r="AW133" s="13" t="s">
        <v>34</v>
      </c>
      <c r="AX133" s="13" t="s">
        <v>78</v>
      </c>
      <c r="AY133" s="244" t="s">
        <v>153</v>
      </c>
    </row>
    <row r="134" s="13" customFormat="1">
      <c r="A134" s="13"/>
      <c r="B134" s="233"/>
      <c r="C134" s="234"/>
      <c r="D134" s="235" t="s">
        <v>162</v>
      </c>
      <c r="E134" s="236" t="s">
        <v>1</v>
      </c>
      <c r="F134" s="237" t="s">
        <v>709</v>
      </c>
      <c r="G134" s="234"/>
      <c r="H134" s="238">
        <v>47.359999999999999</v>
      </c>
      <c r="I134" s="239"/>
      <c r="J134" s="234"/>
      <c r="K134" s="234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162</v>
      </c>
      <c r="AU134" s="244" t="s">
        <v>88</v>
      </c>
      <c r="AV134" s="13" t="s">
        <v>88</v>
      </c>
      <c r="AW134" s="13" t="s">
        <v>34</v>
      </c>
      <c r="AX134" s="13" t="s">
        <v>78</v>
      </c>
      <c r="AY134" s="244" t="s">
        <v>153</v>
      </c>
    </row>
    <row r="135" s="13" customFormat="1">
      <c r="A135" s="13"/>
      <c r="B135" s="233"/>
      <c r="C135" s="234"/>
      <c r="D135" s="235" t="s">
        <v>162</v>
      </c>
      <c r="E135" s="236" t="s">
        <v>1</v>
      </c>
      <c r="F135" s="237" t="s">
        <v>710</v>
      </c>
      <c r="G135" s="234"/>
      <c r="H135" s="238">
        <v>22.585999999999999</v>
      </c>
      <c r="I135" s="239"/>
      <c r="J135" s="234"/>
      <c r="K135" s="234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162</v>
      </c>
      <c r="AU135" s="244" t="s">
        <v>88</v>
      </c>
      <c r="AV135" s="13" t="s">
        <v>88</v>
      </c>
      <c r="AW135" s="13" t="s">
        <v>34</v>
      </c>
      <c r="AX135" s="13" t="s">
        <v>78</v>
      </c>
      <c r="AY135" s="244" t="s">
        <v>153</v>
      </c>
    </row>
    <row r="136" s="13" customFormat="1">
      <c r="A136" s="13"/>
      <c r="B136" s="233"/>
      <c r="C136" s="234"/>
      <c r="D136" s="235" t="s">
        <v>162</v>
      </c>
      <c r="E136" s="236" t="s">
        <v>1</v>
      </c>
      <c r="F136" s="237" t="s">
        <v>711</v>
      </c>
      <c r="G136" s="234"/>
      <c r="H136" s="238">
        <v>2.7000000000000002</v>
      </c>
      <c r="I136" s="239"/>
      <c r="J136" s="234"/>
      <c r="K136" s="234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162</v>
      </c>
      <c r="AU136" s="244" t="s">
        <v>88</v>
      </c>
      <c r="AV136" s="13" t="s">
        <v>88</v>
      </c>
      <c r="AW136" s="13" t="s">
        <v>34</v>
      </c>
      <c r="AX136" s="13" t="s">
        <v>78</v>
      </c>
      <c r="AY136" s="244" t="s">
        <v>153</v>
      </c>
    </row>
    <row r="137" s="13" customFormat="1">
      <c r="A137" s="13"/>
      <c r="B137" s="233"/>
      <c r="C137" s="234"/>
      <c r="D137" s="235" t="s">
        <v>162</v>
      </c>
      <c r="E137" s="236" t="s">
        <v>1</v>
      </c>
      <c r="F137" s="237" t="s">
        <v>712</v>
      </c>
      <c r="G137" s="234"/>
      <c r="H137" s="238">
        <v>385.41000000000002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162</v>
      </c>
      <c r="AU137" s="244" t="s">
        <v>88</v>
      </c>
      <c r="AV137" s="13" t="s">
        <v>88</v>
      </c>
      <c r="AW137" s="13" t="s">
        <v>34</v>
      </c>
      <c r="AX137" s="13" t="s">
        <v>78</v>
      </c>
      <c r="AY137" s="244" t="s">
        <v>153</v>
      </c>
    </row>
    <row r="138" s="13" customFormat="1">
      <c r="A138" s="13"/>
      <c r="B138" s="233"/>
      <c r="C138" s="234"/>
      <c r="D138" s="235" t="s">
        <v>162</v>
      </c>
      <c r="E138" s="236" t="s">
        <v>1</v>
      </c>
      <c r="F138" s="237" t="s">
        <v>713</v>
      </c>
      <c r="G138" s="234"/>
      <c r="H138" s="238">
        <v>40.600000000000001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162</v>
      </c>
      <c r="AU138" s="244" t="s">
        <v>88</v>
      </c>
      <c r="AV138" s="13" t="s">
        <v>88</v>
      </c>
      <c r="AW138" s="13" t="s">
        <v>34</v>
      </c>
      <c r="AX138" s="13" t="s">
        <v>78</v>
      </c>
      <c r="AY138" s="244" t="s">
        <v>153</v>
      </c>
    </row>
    <row r="139" s="13" customFormat="1">
      <c r="A139" s="13"/>
      <c r="B139" s="233"/>
      <c r="C139" s="234"/>
      <c r="D139" s="235" t="s">
        <v>162</v>
      </c>
      <c r="E139" s="236" t="s">
        <v>1</v>
      </c>
      <c r="F139" s="237" t="s">
        <v>714</v>
      </c>
      <c r="G139" s="234"/>
      <c r="H139" s="238">
        <v>53.295000000000002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162</v>
      </c>
      <c r="AU139" s="244" t="s">
        <v>88</v>
      </c>
      <c r="AV139" s="13" t="s">
        <v>88</v>
      </c>
      <c r="AW139" s="13" t="s">
        <v>34</v>
      </c>
      <c r="AX139" s="13" t="s">
        <v>78</v>
      </c>
      <c r="AY139" s="244" t="s">
        <v>153</v>
      </c>
    </row>
    <row r="140" s="13" customFormat="1">
      <c r="A140" s="13"/>
      <c r="B140" s="233"/>
      <c r="C140" s="234"/>
      <c r="D140" s="235" t="s">
        <v>162</v>
      </c>
      <c r="E140" s="236" t="s">
        <v>1</v>
      </c>
      <c r="F140" s="237" t="s">
        <v>715</v>
      </c>
      <c r="G140" s="234"/>
      <c r="H140" s="238">
        <v>3.7400000000000002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162</v>
      </c>
      <c r="AU140" s="244" t="s">
        <v>88</v>
      </c>
      <c r="AV140" s="13" t="s">
        <v>88</v>
      </c>
      <c r="AW140" s="13" t="s">
        <v>34</v>
      </c>
      <c r="AX140" s="13" t="s">
        <v>78</v>
      </c>
      <c r="AY140" s="244" t="s">
        <v>153</v>
      </c>
    </row>
    <row r="141" s="13" customFormat="1">
      <c r="A141" s="13"/>
      <c r="B141" s="233"/>
      <c r="C141" s="234"/>
      <c r="D141" s="235" t="s">
        <v>162</v>
      </c>
      <c r="E141" s="236" t="s">
        <v>1</v>
      </c>
      <c r="F141" s="237" t="s">
        <v>716</v>
      </c>
      <c r="G141" s="234"/>
      <c r="H141" s="238">
        <v>19.52</v>
      </c>
      <c r="I141" s="239"/>
      <c r="J141" s="234"/>
      <c r="K141" s="234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162</v>
      </c>
      <c r="AU141" s="244" t="s">
        <v>88</v>
      </c>
      <c r="AV141" s="13" t="s">
        <v>88</v>
      </c>
      <c r="AW141" s="13" t="s">
        <v>34</v>
      </c>
      <c r="AX141" s="13" t="s">
        <v>78</v>
      </c>
      <c r="AY141" s="244" t="s">
        <v>153</v>
      </c>
    </row>
    <row r="142" s="14" customFormat="1">
      <c r="A142" s="14"/>
      <c r="B142" s="245"/>
      <c r="C142" s="246"/>
      <c r="D142" s="235" t="s">
        <v>162</v>
      </c>
      <c r="E142" s="247" t="s">
        <v>110</v>
      </c>
      <c r="F142" s="248" t="s">
        <v>187</v>
      </c>
      <c r="G142" s="246"/>
      <c r="H142" s="249">
        <v>1299.9780000000001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162</v>
      </c>
      <c r="AU142" s="255" t="s">
        <v>88</v>
      </c>
      <c r="AV142" s="14" t="s">
        <v>188</v>
      </c>
      <c r="AW142" s="14" t="s">
        <v>34</v>
      </c>
      <c r="AX142" s="14" t="s">
        <v>78</v>
      </c>
      <c r="AY142" s="255" t="s">
        <v>153</v>
      </c>
    </row>
    <row r="143" s="13" customFormat="1">
      <c r="A143" s="13"/>
      <c r="B143" s="233"/>
      <c r="C143" s="234"/>
      <c r="D143" s="235" t="s">
        <v>162</v>
      </c>
      <c r="E143" s="236" t="s">
        <v>1</v>
      </c>
      <c r="F143" s="237" t="s">
        <v>189</v>
      </c>
      <c r="G143" s="234"/>
      <c r="H143" s="238">
        <v>129.99799999999999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162</v>
      </c>
      <c r="AU143" s="244" t="s">
        <v>88</v>
      </c>
      <c r="AV143" s="13" t="s">
        <v>88</v>
      </c>
      <c r="AW143" s="13" t="s">
        <v>34</v>
      </c>
      <c r="AX143" s="13" t="s">
        <v>86</v>
      </c>
      <c r="AY143" s="244" t="s">
        <v>153</v>
      </c>
    </row>
    <row r="144" s="2" customFormat="1" ht="21.75" customHeight="1">
      <c r="A144" s="39"/>
      <c r="B144" s="40"/>
      <c r="C144" s="220" t="s">
        <v>88</v>
      </c>
      <c r="D144" s="220" t="s">
        <v>155</v>
      </c>
      <c r="E144" s="221" t="s">
        <v>190</v>
      </c>
      <c r="F144" s="222" t="s">
        <v>191</v>
      </c>
      <c r="G144" s="223" t="s">
        <v>158</v>
      </c>
      <c r="H144" s="224">
        <v>129.99799999999999</v>
      </c>
      <c r="I144" s="225"/>
      <c r="J144" s="226">
        <f>ROUND(I144*H144,2)</f>
        <v>0</v>
      </c>
      <c r="K144" s="222" t="s">
        <v>159</v>
      </c>
      <c r="L144" s="45"/>
      <c r="M144" s="227" t="s">
        <v>1</v>
      </c>
      <c r="N144" s="228" t="s">
        <v>43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160</v>
      </c>
      <c r="AT144" s="231" t="s">
        <v>155</v>
      </c>
      <c r="AU144" s="231" t="s">
        <v>88</v>
      </c>
      <c r="AY144" s="18" t="s">
        <v>153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86</v>
      </c>
      <c r="BK144" s="232">
        <f>ROUND(I144*H144,2)</f>
        <v>0</v>
      </c>
      <c r="BL144" s="18" t="s">
        <v>160</v>
      </c>
      <c r="BM144" s="231" t="s">
        <v>717</v>
      </c>
    </row>
    <row r="145" s="15" customFormat="1">
      <c r="A145" s="15"/>
      <c r="B145" s="256"/>
      <c r="C145" s="257"/>
      <c r="D145" s="235" t="s">
        <v>162</v>
      </c>
      <c r="E145" s="258" t="s">
        <v>1</v>
      </c>
      <c r="F145" s="259" t="s">
        <v>193</v>
      </c>
      <c r="G145" s="257"/>
      <c r="H145" s="258" t="s">
        <v>1</v>
      </c>
      <c r="I145" s="260"/>
      <c r="J145" s="257"/>
      <c r="K145" s="257"/>
      <c r="L145" s="261"/>
      <c r="M145" s="262"/>
      <c r="N145" s="263"/>
      <c r="O145" s="263"/>
      <c r="P145" s="263"/>
      <c r="Q145" s="263"/>
      <c r="R145" s="263"/>
      <c r="S145" s="263"/>
      <c r="T145" s="26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5" t="s">
        <v>162</v>
      </c>
      <c r="AU145" s="265" t="s">
        <v>88</v>
      </c>
      <c r="AV145" s="15" t="s">
        <v>86</v>
      </c>
      <c r="AW145" s="15" t="s">
        <v>34</v>
      </c>
      <c r="AX145" s="15" t="s">
        <v>78</v>
      </c>
      <c r="AY145" s="265" t="s">
        <v>153</v>
      </c>
    </row>
    <row r="146" s="13" customFormat="1">
      <c r="A146" s="13"/>
      <c r="B146" s="233"/>
      <c r="C146" s="234"/>
      <c r="D146" s="235" t="s">
        <v>162</v>
      </c>
      <c r="E146" s="236" t="s">
        <v>1</v>
      </c>
      <c r="F146" s="237" t="s">
        <v>194</v>
      </c>
      <c r="G146" s="234"/>
      <c r="H146" s="238">
        <v>129.99799999999999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162</v>
      </c>
      <c r="AU146" s="244" t="s">
        <v>88</v>
      </c>
      <c r="AV146" s="13" t="s">
        <v>88</v>
      </c>
      <c r="AW146" s="13" t="s">
        <v>34</v>
      </c>
      <c r="AX146" s="13" t="s">
        <v>86</v>
      </c>
      <c r="AY146" s="244" t="s">
        <v>153</v>
      </c>
    </row>
    <row r="147" s="2" customFormat="1" ht="21.75" customHeight="1">
      <c r="A147" s="39"/>
      <c r="B147" s="40"/>
      <c r="C147" s="220" t="s">
        <v>188</v>
      </c>
      <c r="D147" s="220" t="s">
        <v>155</v>
      </c>
      <c r="E147" s="221" t="s">
        <v>195</v>
      </c>
      <c r="F147" s="222" t="s">
        <v>196</v>
      </c>
      <c r="G147" s="223" t="s">
        <v>158</v>
      </c>
      <c r="H147" s="224">
        <v>454.99200000000002</v>
      </c>
      <c r="I147" s="225"/>
      <c r="J147" s="226">
        <f>ROUND(I147*H147,2)</f>
        <v>0</v>
      </c>
      <c r="K147" s="222" t="s">
        <v>159</v>
      </c>
      <c r="L147" s="45"/>
      <c r="M147" s="227" t="s">
        <v>1</v>
      </c>
      <c r="N147" s="228" t="s">
        <v>43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160</v>
      </c>
      <c r="AT147" s="231" t="s">
        <v>155</v>
      </c>
      <c r="AU147" s="231" t="s">
        <v>88</v>
      </c>
      <c r="AY147" s="18" t="s">
        <v>153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86</v>
      </c>
      <c r="BK147" s="232">
        <f>ROUND(I147*H147,2)</f>
        <v>0</v>
      </c>
      <c r="BL147" s="18" t="s">
        <v>160</v>
      </c>
      <c r="BM147" s="231" t="s">
        <v>718</v>
      </c>
    </row>
    <row r="148" s="15" customFormat="1">
      <c r="A148" s="15"/>
      <c r="B148" s="256"/>
      <c r="C148" s="257"/>
      <c r="D148" s="235" t="s">
        <v>162</v>
      </c>
      <c r="E148" s="258" t="s">
        <v>1</v>
      </c>
      <c r="F148" s="259" t="s">
        <v>198</v>
      </c>
      <c r="G148" s="257"/>
      <c r="H148" s="258" t="s">
        <v>1</v>
      </c>
      <c r="I148" s="260"/>
      <c r="J148" s="257"/>
      <c r="K148" s="257"/>
      <c r="L148" s="261"/>
      <c r="M148" s="262"/>
      <c r="N148" s="263"/>
      <c r="O148" s="263"/>
      <c r="P148" s="263"/>
      <c r="Q148" s="263"/>
      <c r="R148" s="263"/>
      <c r="S148" s="263"/>
      <c r="T148" s="264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5" t="s">
        <v>162</v>
      </c>
      <c r="AU148" s="265" t="s">
        <v>88</v>
      </c>
      <c r="AV148" s="15" t="s">
        <v>86</v>
      </c>
      <c r="AW148" s="15" t="s">
        <v>34</v>
      </c>
      <c r="AX148" s="15" t="s">
        <v>78</v>
      </c>
      <c r="AY148" s="265" t="s">
        <v>153</v>
      </c>
    </row>
    <row r="149" s="13" customFormat="1">
      <c r="A149" s="13"/>
      <c r="B149" s="233"/>
      <c r="C149" s="234"/>
      <c r="D149" s="235" t="s">
        <v>162</v>
      </c>
      <c r="E149" s="236" t="s">
        <v>1</v>
      </c>
      <c r="F149" s="237" t="s">
        <v>199</v>
      </c>
      <c r="G149" s="234"/>
      <c r="H149" s="238">
        <v>454.99200000000002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162</v>
      </c>
      <c r="AU149" s="244" t="s">
        <v>88</v>
      </c>
      <c r="AV149" s="13" t="s">
        <v>88</v>
      </c>
      <c r="AW149" s="13" t="s">
        <v>34</v>
      </c>
      <c r="AX149" s="13" t="s">
        <v>86</v>
      </c>
      <c r="AY149" s="244" t="s">
        <v>153</v>
      </c>
    </row>
    <row r="150" s="2" customFormat="1" ht="21.75" customHeight="1">
      <c r="A150" s="39"/>
      <c r="B150" s="40"/>
      <c r="C150" s="220" t="s">
        <v>160</v>
      </c>
      <c r="D150" s="220" t="s">
        <v>155</v>
      </c>
      <c r="E150" s="221" t="s">
        <v>200</v>
      </c>
      <c r="F150" s="222" t="s">
        <v>201</v>
      </c>
      <c r="G150" s="223" t="s">
        <v>158</v>
      </c>
      <c r="H150" s="224">
        <v>454.99200000000002</v>
      </c>
      <c r="I150" s="225"/>
      <c r="J150" s="226">
        <f>ROUND(I150*H150,2)</f>
        <v>0</v>
      </c>
      <c r="K150" s="222" t="s">
        <v>159</v>
      </c>
      <c r="L150" s="45"/>
      <c r="M150" s="227" t="s">
        <v>1</v>
      </c>
      <c r="N150" s="228" t="s">
        <v>43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160</v>
      </c>
      <c r="AT150" s="231" t="s">
        <v>155</v>
      </c>
      <c r="AU150" s="231" t="s">
        <v>88</v>
      </c>
      <c r="AY150" s="18" t="s">
        <v>153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86</v>
      </c>
      <c r="BK150" s="232">
        <f>ROUND(I150*H150,2)</f>
        <v>0</v>
      </c>
      <c r="BL150" s="18" t="s">
        <v>160</v>
      </c>
      <c r="BM150" s="231" t="s">
        <v>719</v>
      </c>
    </row>
    <row r="151" s="15" customFormat="1">
      <c r="A151" s="15"/>
      <c r="B151" s="256"/>
      <c r="C151" s="257"/>
      <c r="D151" s="235" t="s">
        <v>162</v>
      </c>
      <c r="E151" s="258" t="s">
        <v>1</v>
      </c>
      <c r="F151" s="259" t="s">
        <v>203</v>
      </c>
      <c r="G151" s="257"/>
      <c r="H151" s="258" t="s">
        <v>1</v>
      </c>
      <c r="I151" s="260"/>
      <c r="J151" s="257"/>
      <c r="K151" s="257"/>
      <c r="L151" s="261"/>
      <c r="M151" s="262"/>
      <c r="N151" s="263"/>
      <c r="O151" s="263"/>
      <c r="P151" s="263"/>
      <c r="Q151" s="263"/>
      <c r="R151" s="263"/>
      <c r="S151" s="263"/>
      <c r="T151" s="264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5" t="s">
        <v>162</v>
      </c>
      <c r="AU151" s="265" t="s">
        <v>88</v>
      </c>
      <c r="AV151" s="15" t="s">
        <v>86</v>
      </c>
      <c r="AW151" s="15" t="s">
        <v>34</v>
      </c>
      <c r="AX151" s="15" t="s">
        <v>78</v>
      </c>
      <c r="AY151" s="265" t="s">
        <v>153</v>
      </c>
    </row>
    <row r="152" s="13" customFormat="1">
      <c r="A152" s="13"/>
      <c r="B152" s="233"/>
      <c r="C152" s="234"/>
      <c r="D152" s="235" t="s">
        <v>162</v>
      </c>
      <c r="E152" s="236" t="s">
        <v>1</v>
      </c>
      <c r="F152" s="237" t="s">
        <v>199</v>
      </c>
      <c r="G152" s="234"/>
      <c r="H152" s="238">
        <v>454.99200000000002</v>
      </c>
      <c r="I152" s="239"/>
      <c r="J152" s="234"/>
      <c r="K152" s="234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162</v>
      </c>
      <c r="AU152" s="244" t="s">
        <v>88</v>
      </c>
      <c r="AV152" s="13" t="s">
        <v>88</v>
      </c>
      <c r="AW152" s="13" t="s">
        <v>34</v>
      </c>
      <c r="AX152" s="13" t="s">
        <v>86</v>
      </c>
      <c r="AY152" s="244" t="s">
        <v>153</v>
      </c>
    </row>
    <row r="153" s="2" customFormat="1" ht="21.75" customHeight="1">
      <c r="A153" s="39"/>
      <c r="B153" s="40"/>
      <c r="C153" s="220" t="s">
        <v>204</v>
      </c>
      <c r="D153" s="220" t="s">
        <v>155</v>
      </c>
      <c r="E153" s="221" t="s">
        <v>205</v>
      </c>
      <c r="F153" s="222" t="s">
        <v>206</v>
      </c>
      <c r="G153" s="223" t="s">
        <v>158</v>
      </c>
      <c r="H153" s="224">
        <v>129.99799999999999</v>
      </c>
      <c r="I153" s="225"/>
      <c r="J153" s="226">
        <f>ROUND(I153*H153,2)</f>
        <v>0</v>
      </c>
      <c r="K153" s="222" t="s">
        <v>159</v>
      </c>
      <c r="L153" s="45"/>
      <c r="M153" s="227" t="s">
        <v>1</v>
      </c>
      <c r="N153" s="228" t="s">
        <v>43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160</v>
      </c>
      <c r="AT153" s="231" t="s">
        <v>155</v>
      </c>
      <c r="AU153" s="231" t="s">
        <v>88</v>
      </c>
      <c r="AY153" s="18" t="s">
        <v>153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86</v>
      </c>
      <c r="BK153" s="232">
        <f>ROUND(I153*H153,2)</f>
        <v>0</v>
      </c>
      <c r="BL153" s="18" t="s">
        <v>160</v>
      </c>
      <c r="BM153" s="231" t="s">
        <v>720</v>
      </c>
    </row>
    <row r="154" s="15" customFormat="1">
      <c r="A154" s="15"/>
      <c r="B154" s="256"/>
      <c r="C154" s="257"/>
      <c r="D154" s="235" t="s">
        <v>162</v>
      </c>
      <c r="E154" s="258" t="s">
        <v>1</v>
      </c>
      <c r="F154" s="259" t="s">
        <v>208</v>
      </c>
      <c r="G154" s="257"/>
      <c r="H154" s="258" t="s">
        <v>1</v>
      </c>
      <c r="I154" s="260"/>
      <c r="J154" s="257"/>
      <c r="K154" s="257"/>
      <c r="L154" s="261"/>
      <c r="M154" s="262"/>
      <c r="N154" s="263"/>
      <c r="O154" s="263"/>
      <c r="P154" s="263"/>
      <c r="Q154" s="263"/>
      <c r="R154" s="263"/>
      <c r="S154" s="263"/>
      <c r="T154" s="264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5" t="s">
        <v>162</v>
      </c>
      <c r="AU154" s="265" t="s">
        <v>88</v>
      </c>
      <c r="AV154" s="15" t="s">
        <v>86</v>
      </c>
      <c r="AW154" s="15" t="s">
        <v>34</v>
      </c>
      <c r="AX154" s="15" t="s">
        <v>78</v>
      </c>
      <c r="AY154" s="265" t="s">
        <v>153</v>
      </c>
    </row>
    <row r="155" s="13" customFormat="1">
      <c r="A155" s="13"/>
      <c r="B155" s="233"/>
      <c r="C155" s="234"/>
      <c r="D155" s="235" t="s">
        <v>162</v>
      </c>
      <c r="E155" s="236" t="s">
        <v>1</v>
      </c>
      <c r="F155" s="237" t="s">
        <v>194</v>
      </c>
      <c r="G155" s="234"/>
      <c r="H155" s="238">
        <v>129.99799999999999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162</v>
      </c>
      <c r="AU155" s="244" t="s">
        <v>88</v>
      </c>
      <c r="AV155" s="13" t="s">
        <v>88</v>
      </c>
      <c r="AW155" s="13" t="s">
        <v>34</v>
      </c>
      <c r="AX155" s="13" t="s">
        <v>86</v>
      </c>
      <c r="AY155" s="244" t="s">
        <v>153</v>
      </c>
    </row>
    <row r="156" s="2" customFormat="1" ht="16.5" customHeight="1">
      <c r="A156" s="39"/>
      <c r="B156" s="40"/>
      <c r="C156" s="220" t="s">
        <v>209</v>
      </c>
      <c r="D156" s="220" t="s">
        <v>155</v>
      </c>
      <c r="E156" s="221" t="s">
        <v>210</v>
      </c>
      <c r="F156" s="222" t="s">
        <v>211</v>
      </c>
      <c r="G156" s="223" t="s">
        <v>158</v>
      </c>
      <c r="H156" s="224">
        <v>127</v>
      </c>
      <c r="I156" s="225"/>
      <c r="J156" s="226">
        <f>ROUND(I156*H156,2)</f>
        <v>0</v>
      </c>
      <c r="K156" s="222" t="s">
        <v>159</v>
      </c>
      <c r="L156" s="45"/>
      <c r="M156" s="227" t="s">
        <v>1</v>
      </c>
      <c r="N156" s="228" t="s">
        <v>43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160</v>
      </c>
      <c r="AT156" s="231" t="s">
        <v>155</v>
      </c>
      <c r="AU156" s="231" t="s">
        <v>88</v>
      </c>
      <c r="AY156" s="18" t="s">
        <v>153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86</v>
      </c>
      <c r="BK156" s="232">
        <f>ROUND(I156*H156,2)</f>
        <v>0</v>
      </c>
      <c r="BL156" s="18" t="s">
        <v>160</v>
      </c>
      <c r="BM156" s="231" t="s">
        <v>721</v>
      </c>
    </row>
    <row r="157" s="13" customFormat="1">
      <c r="A157" s="13"/>
      <c r="B157" s="233"/>
      <c r="C157" s="234"/>
      <c r="D157" s="235" t="s">
        <v>162</v>
      </c>
      <c r="E157" s="236" t="s">
        <v>1</v>
      </c>
      <c r="F157" s="237" t="s">
        <v>722</v>
      </c>
      <c r="G157" s="234"/>
      <c r="H157" s="238">
        <v>96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162</v>
      </c>
      <c r="AU157" s="244" t="s">
        <v>88</v>
      </c>
      <c r="AV157" s="13" t="s">
        <v>88</v>
      </c>
      <c r="AW157" s="13" t="s">
        <v>34</v>
      </c>
      <c r="AX157" s="13" t="s">
        <v>78</v>
      </c>
      <c r="AY157" s="244" t="s">
        <v>153</v>
      </c>
    </row>
    <row r="158" s="13" customFormat="1">
      <c r="A158" s="13"/>
      <c r="B158" s="233"/>
      <c r="C158" s="234"/>
      <c r="D158" s="235" t="s">
        <v>162</v>
      </c>
      <c r="E158" s="236" t="s">
        <v>1</v>
      </c>
      <c r="F158" s="237" t="s">
        <v>723</v>
      </c>
      <c r="G158" s="234"/>
      <c r="H158" s="238">
        <v>31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162</v>
      </c>
      <c r="AU158" s="244" t="s">
        <v>88</v>
      </c>
      <c r="AV158" s="13" t="s">
        <v>88</v>
      </c>
      <c r="AW158" s="13" t="s">
        <v>34</v>
      </c>
      <c r="AX158" s="13" t="s">
        <v>78</v>
      </c>
      <c r="AY158" s="244" t="s">
        <v>153</v>
      </c>
    </row>
    <row r="159" s="16" customFormat="1">
      <c r="A159" s="16"/>
      <c r="B159" s="266"/>
      <c r="C159" s="267"/>
      <c r="D159" s="235" t="s">
        <v>162</v>
      </c>
      <c r="E159" s="268" t="s">
        <v>1</v>
      </c>
      <c r="F159" s="269" t="s">
        <v>215</v>
      </c>
      <c r="G159" s="267"/>
      <c r="H159" s="270">
        <v>127</v>
      </c>
      <c r="I159" s="271"/>
      <c r="J159" s="267"/>
      <c r="K159" s="267"/>
      <c r="L159" s="272"/>
      <c r="M159" s="273"/>
      <c r="N159" s="274"/>
      <c r="O159" s="274"/>
      <c r="P159" s="274"/>
      <c r="Q159" s="274"/>
      <c r="R159" s="274"/>
      <c r="S159" s="274"/>
      <c r="T159" s="275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76" t="s">
        <v>162</v>
      </c>
      <c r="AU159" s="276" t="s">
        <v>88</v>
      </c>
      <c r="AV159" s="16" t="s">
        <v>160</v>
      </c>
      <c r="AW159" s="16" t="s">
        <v>34</v>
      </c>
      <c r="AX159" s="16" t="s">
        <v>86</v>
      </c>
      <c r="AY159" s="276" t="s">
        <v>153</v>
      </c>
    </row>
    <row r="160" s="2" customFormat="1" ht="16.5" customHeight="1">
      <c r="A160" s="39"/>
      <c r="B160" s="40"/>
      <c r="C160" s="220" t="s">
        <v>216</v>
      </c>
      <c r="D160" s="220" t="s">
        <v>155</v>
      </c>
      <c r="E160" s="221" t="s">
        <v>217</v>
      </c>
      <c r="F160" s="222" t="s">
        <v>218</v>
      </c>
      <c r="G160" s="223" t="s">
        <v>219</v>
      </c>
      <c r="H160" s="224">
        <v>32</v>
      </c>
      <c r="I160" s="225"/>
      <c r="J160" s="226">
        <f>ROUND(I160*H160,2)</f>
        <v>0</v>
      </c>
      <c r="K160" s="222" t="s">
        <v>159</v>
      </c>
      <c r="L160" s="45"/>
      <c r="M160" s="227" t="s">
        <v>1</v>
      </c>
      <c r="N160" s="228" t="s">
        <v>43</v>
      </c>
      <c r="O160" s="92"/>
      <c r="P160" s="229">
        <f>O160*H160</f>
        <v>0</v>
      </c>
      <c r="Q160" s="229">
        <v>0.0086800000000000002</v>
      </c>
      <c r="R160" s="229">
        <f>Q160*H160</f>
        <v>0.27776000000000001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160</v>
      </c>
      <c r="AT160" s="231" t="s">
        <v>155</v>
      </c>
      <c r="AU160" s="231" t="s">
        <v>88</v>
      </c>
      <c r="AY160" s="18" t="s">
        <v>153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86</v>
      </c>
      <c r="BK160" s="232">
        <f>ROUND(I160*H160,2)</f>
        <v>0</v>
      </c>
      <c r="BL160" s="18" t="s">
        <v>160</v>
      </c>
      <c r="BM160" s="231" t="s">
        <v>724</v>
      </c>
    </row>
    <row r="161" s="13" customFormat="1">
      <c r="A161" s="13"/>
      <c r="B161" s="233"/>
      <c r="C161" s="234"/>
      <c r="D161" s="235" t="s">
        <v>162</v>
      </c>
      <c r="E161" s="236" t="s">
        <v>1</v>
      </c>
      <c r="F161" s="237" t="s">
        <v>725</v>
      </c>
      <c r="G161" s="234"/>
      <c r="H161" s="238">
        <v>32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162</v>
      </c>
      <c r="AU161" s="244" t="s">
        <v>88</v>
      </c>
      <c r="AV161" s="13" t="s">
        <v>88</v>
      </c>
      <c r="AW161" s="13" t="s">
        <v>34</v>
      </c>
      <c r="AX161" s="13" t="s">
        <v>86</v>
      </c>
      <c r="AY161" s="244" t="s">
        <v>153</v>
      </c>
    </row>
    <row r="162" s="2" customFormat="1" ht="16.5" customHeight="1">
      <c r="A162" s="39"/>
      <c r="B162" s="40"/>
      <c r="C162" s="220" t="s">
        <v>222</v>
      </c>
      <c r="D162" s="220" t="s">
        <v>155</v>
      </c>
      <c r="E162" s="221" t="s">
        <v>223</v>
      </c>
      <c r="F162" s="222" t="s">
        <v>224</v>
      </c>
      <c r="G162" s="223" t="s">
        <v>219</v>
      </c>
      <c r="H162" s="224">
        <v>31</v>
      </c>
      <c r="I162" s="225"/>
      <c r="J162" s="226">
        <f>ROUND(I162*H162,2)</f>
        <v>0</v>
      </c>
      <c r="K162" s="222" t="s">
        <v>159</v>
      </c>
      <c r="L162" s="45"/>
      <c r="M162" s="227" t="s">
        <v>1</v>
      </c>
      <c r="N162" s="228" t="s">
        <v>43</v>
      </c>
      <c r="O162" s="92"/>
      <c r="P162" s="229">
        <f>O162*H162</f>
        <v>0</v>
      </c>
      <c r="Q162" s="229">
        <v>0.036900000000000002</v>
      </c>
      <c r="R162" s="229">
        <f>Q162*H162</f>
        <v>1.1439000000000001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160</v>
      </c>
      <c r="AT162" s="231" t="s">
        <v>155</v>
      </c>
      <c r="AU162" s="231" t="s">
        <v>88</v>
      </c>
      <c r="AY162" s="18" t="s">
        <v>153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86</v>
      </c>
      <c r="BK162" s="232">
        <f>ROUND(I162*H162,2)</f>
        <v>0</v>
      </c>
      <c r="BL162" s="18" t="s">
        <v>160</v>
      </c>
      <c r="BM162" s="231" t="s">
        <v>726</v>
      </c>
    </row>
    <row r="163" s="13" customFormat="1">
      <c r="A163" s="13"/>
      <c r="B163" s="233"/>
      <c r="C163" s="234"/>
      <c r="D163" s="235" t="s">
        <v>162</v>
      </c>
      <c r="E163" s="236" t="s">
        <v>1</v>
      </c>
      <c r="F163" s="237" t="s">
        <v>727</v>
      </c>
      <c r="G163" s="234"/>
      <c r="H163" s="238">
        <v>31</v>
      </c>
      <c r="I163" s="239"/>
      <c r="J163" s="234"/>
      <c r="K163" s="234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162</v>
      </c>
      <c r="AU163" s="244" t="s">
        <v>88</v>
      </c>
      <c r="AV163" s="13" t="s">
        <v>88</v>
      </c>
      <c r="AW163" s="13" t="s">
        <v>34</v>
      </c>
      <c r="AX163" s="13" t="s">
        <v>86</v>
      </c>
      <c r="AY163" s="244" t="s">
        <v>153</v>
      </c>
    </row>
    <row r="164" s="2" customFormat="1" ht="16.5" customHeight="1">
      <c r="A164" s="39"/>
      <c r="B164" s="40"/>
      <c r="C164" s="220" t="s">
        <v>227</v>
      </c>
      <c r="D164" s="220" t="s">
        <v>155</v>
      </c>
      <c r="E164" s="221" t="s">
        <v>228</v>
      </c>
      <c r="F164" s="222" t="s">
        <v>229</v>
      </c>
      <c r="G164" s="223" t="s">
        <v>230</v>
      </c>
      <c r="H164" s="224">
        <v>2076.5700000000002</v>
      </c>
      <c r="I164" s="225"/>
      <c r="J164" s="226">
        <f>ROUND(I164*H164,2)</f>
        <v>0</v>
      </c>
      <c r="K164" s="222" t="s">
        <v>159</v>
      </c>
      <c r="L164" s="45"/>
      <c r="M164" s="227" t="s">
        <v>1</v>
      </c>
      <c r="N164" s="228" t="s">
        <v>43</v>
      </c>
      <c r="O164" s="92"/>
      <c r="P164" s="229">
        <f>O164*H164</f>
        <v>0</v>
      </c>
      <c r="Q164" s="229">
        <v>0.00084999999999999995</v>
      </c>
      <c r="R164" s="229">
        <f>Q164*H164</f>
        <v>1.7650845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160</v>
      </c>
      <c r="AT164" s="231" t="s">
        <v>155</v>
      </c>
      <c r="AU164" s="231" t="s">
        <v>88</v>
      </c>
      <c r="AY164" s="18" t="s">
        <v>153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86</v>
      </c>
      <c r="BK164" s="232">
        <f>ROUND(I164*H164,2)</f>
        <v>0</v>
      </c>
      <c r="BL164" s="18" t="s">
        <v>160</v>
      </c>
      <c r="BM164" s="231" t="s">
        <v>728</v>
      </c>
    </row>
    <row r="165" s="13" customFormat="1">
      <c r="A165" s="13"/>
      <c r="B165" s="233"/>
      <c r="C165" s="234"/>
      <c r="D165" s="235" t="s">
        <v>162</v>
      </c>
      <c r="E165" s="236" t="s">
        <v>1</v>
      </c>
      <c r="F165" s="237" t="s">
        <v>729</v>
      </c>
      <c r="G165" s="234"/>
      <c r="H165" s="238">
        <v>122.92100000000001</v>
      </c>
      <c r="I165" s="239"/>
      <c r="J165" s="234"/>
      <c r="K165" s="234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162</v>
      </c>
      <c r="AU165" s="244" t="s">
        <v>88</v>
      </c>
      <c r="AV165" s="13" t="s">
        <v>88</v>
      </c>
      <c r="AW165" s="13" t="s">
        <v>34</v>
      </c>
      <c r="AX165" s="13" t="s">
        <v>78</v>
      </c>
      <c r="AY165" s="244" t="s">
        <v>153</v>
      </c>
    </row>
    <row r="166" s="13" customFormat="1">
      <c r="A166" s="13"/>
      <c r="B166" s="233"/>
      <c r="C166" s="234"/>
      <c r="D166" s="235" t="s">
        <v>162</v>
      </c>
      <c r="E166" s="236" t="s">
        <v>1</v>
      </c>
      <c r="F166" s="237" t="s">
        <v>730</v>
      </c>
      <c r="G166" s="234"/>
      <c r="H166" s="238">
        <v>630.97199999999998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162</v>
      </c>
      <c r="AU166" s="244" t="s">
        <v>88</v>
      </c>
      <c r="AV166" s="13" t="s">
        <v>88</v>
      </c>
      <c r="AW166" s="13" t="s">
        <v>34</v>
      </c>
      <c r="AX166" s="13" t="s">
        <v>78</v>
      </c>
      <c r="AY166" s="244" t="s">
        <v>153</v>
      </c>
    </row>
    <row r="167" s="13" customFormat="1">
      <c r="A167" s="13"/>
      <c r="B167" s="233"/>
      <c r="C167" s="234"/>
      <c r="D167" s="235" t="s">
        <v>162</v>
      </c>
      <c r="E167" s="236" t="s">
        <v>1</v>
      </c>
      <c r="F167" s="237" t="s">
        <v>731</v>
      </c>
      <c r="G167" s="234"/>
      <c r="H167" s="238">
        <v>301.536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162</v>
      </c>
      <c r="AU167" s="244" t="s">
        <v>88</v>
      </c>
      <c r="AV167" s="13" t="s">
        <v>88</v>
      </c>
      <c r="AW167" s="13" t="s">
        <v>34</v>
      </c>
      <c r="AX167" s="13" t="s">
        <v>78</v>
      </c>
      <c r="AY167" s="244" t="s">
        <v>153</v>
      </c>
    </row>
    <row r="168" s="13" customFormat="1">
      <c r="A168" s="13"/>
      <c r="B168" s="233"/>
      <c r="C168" s="234"/>
      <c r="D168" s="235" t="s">
        <v>162</v>
      </c>
      <c r="E168" s="236" t="s">
        <v>1</v>
      </c>
      <c r="F168" s="237" t="s">
        <v>732</v>
      </c>
      <c r="G168" s="234"/>
      <c r="H168" s="238">
        <v>59.520000000000003</v>
      </c>
      <c r="I168" s="239"/>
      <c r="J168" s="234"/>
      <c r="K168" s="234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162</v>
      </c>
      <c r="AU168" s="244" t="s">
        <v>88</v>
      </c>
      <c r="AV168" s="13" t="s">
        <v>88</v>
      </c>
      <c r="AW168" s="13" t="s">
        <v>34</v>
      </c>
      <c r="AX168" s="13" t="s">
        <v>78</v>
      </c>
      <c r="AY168" s="244" t="s">
        <v>153</v>
      </c>
    </row>
    <row r="169" s="13" customFormat="1">
      <c r="A169" s="13"/>
      <c r="B169" s="233"/>
      <c r="C169" s="234"/>
      <c r="D169" s="235" t="s">
        <v>162</v>
      </c>
      <c r="E169" s="236" t="s">
        <v>1</v>
      </c>
      <c r="F169" s="237" t="s">
        <v>733</v>
      </c>
      <c r="G169" s="234"/>
      <c r="H169" s="238">
        <v>45.170999999999999</v>
      </c>
      <c r="I169" s="239"/>
      <c r="J169" s="234"/>
      <c r="K169" s="234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162</v>
      </c>
      <c r="AU169" s="244" t="s">
        <v>88</v>
      </c>
      <c r="AV169" s="13" t="s">
        <v>88</v>
      </c>
      <c r="AW169" s="13" t="s">
        <v>34</v>
      </c>
      <c r="AX169" s="13" t="s">
        <v>78</v>
      </c>
      <c r="AY169" s="244" t="s">
        <v>153</v>
      </c>
    </row>
    <row r="170" s="13" customFormat="1">
      <c r="A170" s="13"/>
      <c r="B170" s="233"/>
      <c r="C170" s="234"/>
      <c r="D170" s="235" t="s">
        <v>162</v>
      </c>
      <c r="E170" s="236" t="s">
        <v>1</v>
      </c>
      <c r="F170" s="237" t="s">
        <v>734</v>
      </c>
      <c r="G170" s="234"/>
      <c r="H170" s="238">
        <v>770.82000000000005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162</v>
      </c>
      <c r="AU170" s="244" t="s">
        <v>88</v>
      </c>
      <c r="AV170" s="13" t="s">
        <v>88</v>
      </c>
      <c r="AW170" s="13" t="s">
        <v>34</v>
      </c>
      <c r="AX170" s="13" t="s">
        <v>78</v>
      </c>
      <c r="AY170" s="244" t="s">
        <v>153</v>
      </c>
    </row>
    <row r="171" s="13" customFormat="1">
      <c r="A171" s="13"/>
      <c r="B171" s="233"/>
      <c r="C171" s="234"/>
      <c r="D171" s="235" t="s">
        <v>162</v>
      </c>
      <c r="E171" s="236" t="s">
        <v>1</v>
      </c>
      <c r="F171" s="237" t="s">
        <v>735</v>
      </c>
      <c r="G171" s="234"/>
      <c r="H171" s="238">
        <v>106.59</v>
      </c>
      <c r="I171" s="239"/>
      <c r="J171" s="234"/>
      <c r="K171" s="234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162</v>
      </c>
      <c r="AU171" s="244" t="s">
        <v>88</v>
      </c>
      <c r="AV171" s="13" t="s">
        <v>88</v>
      </c>
      <c r="AW171" s="13" t="s">
        <v>34</v>
      </c>
      <c r="AX171" s="13" t="s">
        <v>78</v>
      </c>
      <c r="AY171" s="244" t="s">
        <v>153</v>
      </c>
    </row>
    <row r="172" s="13" customFormat="1">
      <c r="A172" s="13"/>
      <c r="B172" s="233"/>
      <c r="C172" s="234"/>
      <c r="D172" s="235" t="s">
        <v>162</v>
      </c>
      <c r="E172" s="236" t="s">
        <v>1</v>
      </c>
      <c r="F172" s="237" t="s">
        <v>736</v>
      </c>
      <c r="G172" s="234"/>
      <c r="H172" s="238">
        <v>39.039999999999999</v>
      </c>
      <c r="I172" s="239"/>
      <c r="J172" s="234"/>
      <c r="K172" s="234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162</v>
      </c>
      <c r="AU172" s="244" t="s">
        <v>88</v>
      </c>
      <c r="AV172" s="13" t="s">
        <v>88</v>
      </c>
      <c r="AW172" s="13" t="s">
        <v>34</v>
      </c>
      <c r="AX172" s="13" t="s">
        <v>78</v>
      </c>
      <c r="AY172" s="244" t="s">
        <v>153</v>
      </c>
    </row>
    <row r="173" s="16" customFormat="1">
      <c r="A173" s="16"/>
      <c r="B173" s="266"/>
      <c r="C173" s="267"/>
      <c r="D173" s="235" t="s">
        <v>162</v>
      </c>
      <c r="E173" s="268" t="s">
        <v>1</v>
      </c>
      <c r="F173" s="269" t="s">
        <v>215</v>
      </c>
      <c r="G173" s="267"/>
      <c r="H173" s="270">
        <v>2076.5700000000002</v>
      </c>
      <c r="I173" s="271"/>
      <c r="J173" s="267"/>
      <c r="K173" s="267"/>
      <c r="L173" s="272"/>
      <c r="M173" s="273"/>
      <c r="N173" s="274"/>
      <c r="O173" s="274"/>
      <c r="P173" s="274"/>
      <c r="Q173" s="274"/>
      <c r="R173" s="274"/>
      <c r="S173" s="274"/>
      <c r="T173" s="275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76" t="s">
        <v>162</v>
      </c>
      <c r="AU173" s="276" t="s">
        <v>88</v>
      </c>
      <c r="AV173" s="16" t="s">
        <v>160</v>
      </c>
      <c r="AW173" s="16" t="s">
        <v>34</v>
      </c>
      <c r="AX173" s="16" t="s">
        <v>86</v>
      </c>
      <c r="AY173" s="276" t="s">
        <v>153</v>
      </c>
    </row>
    <row r="174" s="2" customFormat="1" ht="16.5" customHeight="1">
      <c r="A174" s="39"/>
      <c r="B174" s="40"/>
      <c r="C174" s="220" t="s">
        <v>251</v>
      </c>
      <c r="D174" s="220" t="s">
        <v>155</v>
      </c>
      <c r="E174" s="221" t="s">
        <v>252</v>
      </c>
      <c r="F174" s="222" t="s">
        <v>253</v>
      </c>
      <c r="G174" s="223" t="s">
        <v>230</v>
      </c>
      <c r="H174" s="224">
        <v>2076.5700000000002</v>
      </c>
      <c r="I174" s="225"/>
      <c r="J174" s="226">
        <f>ROUND(I174*H174,2)</f>
        <v>0</v>
      </c>
      <c r="K174" s="222" t="s">
        <v>159</v>
      </c>
      <c r="L174" s="45"/>
      <c r="M174" s="227" t="s">
        <v>1</v>
      </c>
      <c r="N174" s="228" t="s">
        <v>43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160</v>
      </c>
      <c r="AT174" s="231" t="s">
        <v>155</v>
      </c>
      <c r="AU174" s="231" t="s">
        <v>88</v>
      </c>
      <c r="AY174" s="18" t="s">
        <v>153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86</v>
      </c>
      <c r="BK174" s="232">
        <f>ROUND(I174*H174,2)</f>
        <v>0</v>
      </c>
      <c r="BL174" s="18" t="s">
        <v>160</v>
      </c>
      <c r="BM174" s="231" t="s">
        <v>737</v>
      </c>
    </row>
    <row r="175" s="2" customFormat="1" ht="24.15" customHeight="1">
      <c r="A175" s="39"/>
      <c r="B175" s="40"/>
      <c r="C175" s="220" t="s">
        <v>255</v>
      </c>
      <c r="D175" s="220" t="s">
        <v>155</v>
      </c>
      <c r="E175" s="221" t="s">
        <v>256</v>
      </c>
      <c r="F175" s="222" t="s">
        <v>257</v>
      </c>
      <c r="G175" s="223" t="s">
        <v>158</v>
      </c>
      <c r="H175" s="224">
        <v>1153.7449999999999</v>
      </c>
      <c r="I175" s="225"/>
      <c r="J175" s="226">
        <f>ROUND(I175*H175,2)</f>
        <v>0</v>
      </c>
      <c r="K175" s="222" t="s">
        <v>159</v>
      </c>
      <c r="L175" s="45"/>
      <c r="M175" s="227" t="s">
        <v>1</v>
      </c>
      <c r="N175" s="228" t="s">
        <v>43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160</v>
      </c>
      <c r="AT175" s="231" t="s">
        <v>155</v>
      </c>
      <c r="AU175" s="231" t="s">
        <v>88</v>
      </c>
      <c r="AY175" s="18" t="s">
        <v>153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86</v>
      </c>
      <c r="BK175" s="232">
        <f>ROUND(I175*H175,2)</f>
        <v>0</v>
      </c>
      <c r="BL175" s="18" t="s">
        <v>160</v>
      </c>
      <c r="BM175" s="231" t="s">
        <v>738</v>
      </c>
    </row>
    <row r="176" s="13" customFormat="1">
      <c r="A176" s="13"/>
      <c r="B176" s="233"/>
      <c r="C176" s="234"/>
      <c r="D176" s="235" t="s">
        <v>162</v>
      </c>
      <c r="E176" s="236" t="s">
        <v>1</v>
      </c>
      <c r="F176" s="237" t="s">
        <v>110</v>
      </c>
      <c r="G176" s="234"/>
      <c r="H176" s="238">
        <v>1299.9780000000001</v>
      </c>
      <c r="I176" s="239"/>
      <c r="J176" s="234"/>
      <c r="K176" s="234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162</v>
      </c>
      <c r="AU176" s="244" t="s">
        <v>88</v>
      </c>
      <c r="AV176" s="13" t="s">
        <v>88</v>
      </c>
      <c r="AW176" s="13" t="s">
        <v>34</v>
      </c>
      <c r="AX176" s="13" t="s">
        <v>78</v>
      </c>
      <c r="AY176" s="244" t="s">
        <v>153</v>
      </c>
    </row>
    <row r="177" s="13" customFormat="1">
      <c r="A177" s="13"/>
      <c r="B177" s="233"/>
      <c r="C177" s="234"/>
      <c r="D177" s="235" t="s">
        <v>162</v>
      </c>
      <c r="E177" s="236" t="s">
        <v>1</v>
      </c>
      <c r="F177" s="237" t="s">
        <v>259</v>
      </c>
      <c r="G177" s="234"/>
      <c r="H177" s="238">
        <v>-146.233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162</v>
      </c>
      <c r="AU177" s="244" t="s">
        <v>88</v>
      </c>
      <c r="AV177" s="13" t="s">
        <v>88</v>
      </c>
      <c r="AW177" s="13" t="s">
        <v>34</v>
      </c>
      <c r="AX177" s="13" t="s">
        <v>78</v>
      </c>
      <c r="AY177" s="244" t="s">
        <v>153</v>
      </c>
    </row>
    <row r="178" s="16" customFormat="1">
      <c r="A178" s="16"/>
      <c r="B178" s="266"/>
      <c r="C178" s="267"/>
      <c r="D178" s="235" t="s">
        <v>162</v>
      </c>
      <c r="E178" s="268" t="s">
        <v>1</v>
      </c>
      <c r="F178" s="269" t="s">
        <v>215</v>
      </c>
      <c r="G178" s="267"/>
      <c r="H178" s="270">
        <v>1153.7449999999999</v>
      </c>
      <c r="I178" s="271"/>
      <c r="J178" s="267"/>
      <c r="K178" s="267"/>
      <c r="L178" s="272"/>
      <c r="M178" s="273"/>
      <c r="N178" s="274"/>
      <c r="O178" s="274"/>
      <c r="P178" s="274"/>
      <c r="Q178" s="274"/>
      <c r="R178" s="274"/>
      <c r="S178" s="274"/>
      <c r="T178" s="275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76" t="s">
        <v>162</v>
      </c>
      <c r="AU178" s="276" t="s">
        <v>88</v>
      </c>
      <c r="AV178" s="16" t="s">
        <v>160</v>
      </c>
      <c r="AW178" s="16" t="s">
        <v>34</v>
      </c>
      <c r="AX178" s="16" t="s">
        <v>86</v>
      </c>
      <c r="AY178" s="276" t="s">
        <v>153</v>
      </c>
    </row>
    <row r="179" s="2" customFormat="1" ht="16.5" customHeight="1">
      <c r="A179" s="39"/>
      <c r="B179" s="40"/>
      <c r="C179" s="220" t="s">
        <v>8</v>
      </c>
      <c r="D179" s="220" t="s">
        <v>155</v>
      </c>
      <c r="E179" s="221" t="s">
        <v>260</v>
      </c>
      <c r="F179" s="222" t="s">
        <v>261</v>
      </c>
      <c r="G179" s="223" t="s">
        <v>262</v>
      </c>
      <c r="H179" s="224">
        <v>2076.741</v>
      </c>
      <c r="I179" s="225"/>
      <c r="J179" s="226">
        <f>ROUND(I179*H179,2)</f>
        <v>0</v>
      </c>
      <c r="K179" s="222" t="s">
        <v>159</v>
      </c>
      <c r="L179" s="45"/>
      <c r="M179" s="227" t="s">
        <v>1</v>
      </c>
      <c r="N179" s="228" t="s">
        <v>43</v>
      </c>
      <c r="O179" s="92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160</v>
      </c>
      <c r="AT179" s="231" t="s">
        <v>155</v>
      </c>
      <c r="AU179" s="231" t="s">
        <v>88</v>
      </c>
      <c r="AY179" s="18" t="s">
        <v>153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86</v>
      </c>
      <c r="BK179" s="232">
        <f>ROUND(I179*H179,2)</f>
        <v>0</v>
      </c>
      <c r="BL179" s="18" t="s">
        <v>160</v>
      </c>
      <c r="BM179" s="231" t="s">
        <v>739</v>
      </c>
    </row>
    <row r="180" s="13" customFormat="1">
      <c r="A180" s="13"/>
      <c r="B180" s="233"/>
      <c r="C180" s="234"/>
      <c r="D180" s="235" t="s">
        <v>162</v>
      </c>
      <c r="E180" s="234"/>
      <c r="F180" s="237" t="s">
        <v>740</v>
      </c>
      <c r="G180" s="234"/>
      <c r="H180" s="238">
        <v>2076.741</v>
      </c>
      <c r="I180" s="239"/>
      <c r="J180" s="234"/>
      <c r="K180" s="234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162</v>
      </c>
      <c r="AU180" s="244" t="s">
        <v>88</v>
      </c>
      <c r="AV180" s="13" t="s">
        <v>88</v>
      </c>
      <c r="AW180" s="13" t="s">
        <v>4</v>
      </c>
      <c r="AX180" s="13" t="s">
        <v>86</v>
      </c>
      <c r="AY180" s="244" t="s">
        <v>153</v>
      </c>
    </row>
    <row r="181" s="2" customFormat="1" ht="16.5" customHeight="1">
      <c r="A181" s="39"/>
      <c r="B181" s="40"/>
      <c r="C181" s="220" t="s">
        <v>265</v>
      </c>
      <c r="D181" s="220" t="s">
        <v>155</v>
      </c>
      <c r="E181" s="221" t="s">
        <v>266</v>
      </c>
      <c r="F181" s="222" t="s">
        <v>267</v>
      </c>
      <c r="G181" s="223" t="s">
        <v>158</v>
      </c>
      <c r="H181" s="224">
        <v>741.00800000000004</v>
      </c>
      <c r="I181" s="225"/>
      <c r="J181" s="226">
        <f>ROUND(I181*H181,2)</f>
        <v>0</v>
      </c>
      <c r="K181" s="222" t="s">
        <v>159</v>
      </c>
      <c r="L181" s="45"/>
      <c r="M181" s="227" t="s">
        <v>1</v>
      </c>
      <c r="N181" s="228" t="s">
        <v>43</v>
      </c>
      <c r="O181" s="92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160</v>
      </c>
      <c r="AT181" s="231" t="s">
        <v>155</v>
      </c>
      <c r="AU181" s="231" t="s">
        <v>88</v>
      </c>
      <c r="AY181" s="18" t="s">
        <v>153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86</v>
      </c>
      <c r="BK181" s="232">
        <f>ROUND(I181*H181,2)</f>
        <v>0</v>
      </c>
      <c r="BL181" s="18" t="s">
        <v>160</v>
      </c>
      <c r="BM181" s="231" t="s">
        <v>741</v>
      </c>
    </row>
    <row r="182" s="13" customFormat="1">
      <c r="A182" s="13"/>
      <c r="B182" s="233"/>
      <c r="C182" s="234"/>
      <c r="D182" s="235" t="s">
        <v>162</v>
      </c>
      <c r="E182" s="236" t="s">
        <v>1</v>
      </c>
      <c r="F182" s="237" t="s">
        <v>110</v>
      </c>
      <c r="G182" s="234"/>
      <c r="H182" s="238">
        <v>1299.9780000000001</v>
      </c>
      <c r="I182" s="239"/>
      <c r="J182" s="234"/>
      <c r="K182" s="234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162</v>
      </c>
      <c r="AU182" s="244" t="s">
        <v>88</v>
      </c>
      <c r="AV182" s="13" t="s">
        <v>88</v>
      </c>
      <c r="AW182" s="13" t="s">
        <v>34</v>
      </c>
      <c r="AX182" s="13" t="s">
        <v>78</v>
      </c>
      <c r="AY182" s="244" t="s">
        <v>153</v>
      </c>
    </row>
    <row r="183" s="13" customFormat="1">
      <c r="A183" s="13"/>
      <c r="B183" s="233"/>
      <c r="C183" s="234"/>
      <c r="D183" s="235" t="s">
        <v>162</v>
      </c>
      <c r="E183" s="236" t="s">
        <v>1</v>
      </c>
      <c r="F183" s="237" t="s">
        <v>269</v>
      </c>
      <c r="G183" s="234"/>
      <c r="H183" s="238">
        <v>-226.30099999999999</v>
      </c>
      <c r="I183" s="239"/>
      <c r="J183" s="234"/>
      <c r="K183" s="234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162</v>
      </c>
      <c r="AU183" s="244" t="s">
        <v>88</v>
      </c>
      <c r="AV183" s="13" t="s">
        <v>88</v>
      </c>
      <c r="AW183" s="13" t="s">
        <v>34</v>
      </c>
      <c r="AX183" s="13" t="s">
        <v>78</v>
      </c>
      <c r="AY183" s="244" t="s">
        <v>153</v>
      </c>
    </row>
    <row r="184" s="13" customFormat="1">
      <c r="A184" s="13"/>
      <c r="B184" s="233"/>
      <c r="C184" s="234"/>
      <c r="D184" s="235" t="s">
        <v>162</v>
      </c>
      <c r="E184" s="236" t="s">
        <v>1</v>
      </c>
      <c r="F184" s="237" t="s">
        <v>270</v>
      </c>
      <c r="G184" s="234"/>
      <c r="H184" s="238">
        <v>-38.110999999999997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162</v>
      </c>
      <c r="AU184" s="244" t="s">
        <v>88</v>
      </c>
      <c r="AV184" s="13" t="s">
        <v>88</v>
      </c>
      <c r="AW184" s="13" t="s">
        <v>34</v>
      </c>
      <c r="AX184" s="13" t="s">
        <v>78</v>
      </c>
      <c r="AY184" s="244" t="s">
        <v>153</v>
      </c>
    </row>
    <row r="185" s="13" customFormat="1">
      <c r="A185" s="13"/>
      <c r="B185" s="233"/>
      <c r="C185" s="234"/>
      <c r="D185" s="235" t="s">
        <v>162</v>
      </c>
      <c r="E185" s="236" t="s">
        <v>1</v>
      </c>
      <c r="F185" s="237" t="s">
        <v>259</v>
      </c>
      <c r="G185" s="234"/>
      <c r="H185" s="238">
        <v>-146.233</v>
      </c>
      <c r="I185" s="239"/>
      <c r="J185" s="234"/>
      <c r="K185" s="234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162</v>
      </c>
      <c r="AU185" s="244" t="s">
        <v>88</v>
      </c>
      <c r="AV185" s="13" t="s">
        <v>88</v>
      </c>
      <c r="AW185" s="13" t="s">
        <v>34</v>
      </c>
      <c r="AX185" s="13" t="s">
        <v>78</v>
      </c>
      <c r="AY185" s="244" t="s">
        <v>153</v>
      </c>
    </row>
    <row r="186" s="13" customFormat="1">
      <c r="A186" s="13"/>
      <c r="B186" s="233"/>
      <c r="C186" s="234"/>
      <c r="D186" s="235" t="s">
        <v>162</v>
      </c>
      <c r="E186" s="236" t="s">
        <v>1</v>
      </c>
      <c r="F186" s="237" t="s">
        <v>742</v>
      </c>
      <c r="G186" s="234"/>
      <c r="H186" s="238">
        <v>-80.424999999999997</v>
      </c>
      <c r="I186" s="239"/>
      <c r="J186" s="234"/>
      <c r="K186" s="234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162</v>
      </c>
      <c r="AU186" s="244" t="s">
        <v>88</v>
      </c>
      <c r="AV186" s="13" t="s">
        <v>88</v>
      </c>
      <c r="AW186" s="13" t="s">
        <v>34</v>
      </c>
      <c r="AX186" s="13" t="s">
        <v>78</v>
      </c>
      <c r="AY186" s="244" t="s">
        <v>153</v>
      </c>
    </row>
    <row r="187" s="13" customFormat="1">
      <c r="A187" s="13"/>
      <c r="B187" s="233"/>
      <c r="C187" s="234"/>
      <c r="D187" s="235" t="s">
        <v>162</v>
      </c>
      <c r="E187" s="236" t="s">
        <v>1</v>
      </c>
      <c r="F187" s="237" t="s">
        <v>743</v>
      </c>
      <c r="G187" s="234"/>
      <c r="H187" s="238">
        <v>-34</v>
      </c>
      <c r="I187" s="239"/>
      <c r="J187" s="234"/>
      <c r="K187" s="234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162</v>
      </c>
      <c r="AU187" s="244" t="s">
        <v>88</v>
      </c>
      <c r="AV187" s="13" t="s">
        <v>88</v>
      </c>
      <c r="AW187" s="13" t="s">
        <v>34</v>
      </c>
      <c r="AX187" s="13" t="s">
        <v>78</v>
      </c>
      <c r="AY187" s="244" t="s">
        <v>153</v>
      </c>
    </row>
    <row r="188" s="13" customFormat="1">
      <c r="A188" s="13"/>
      <c r="B188" s="233"/>
      <c r="C188" s="234"/>
      <c r="D188" s="235" t="s">
        <v>162</v>
      </c>
      <c r="E188" s="236" t="s">
        <v>1</v>
      </c>
      <c r="F188" s="237" t="s">
        <v>744</v>
      </c>
      <c r="G188" s="234"/>
      <c r="H188" s="238">
        <v>-10</v>
      </c>
      <c r="I188" s="239"/>
      <c r="J188" s="234"/>
      <c r="K188" s="234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162</v>
      </c>
      <c r="AU188" s="244" t="s">
        <v>88</v>
      </c>
      <c r="AV188" s="13" t="s">
        <v>88</v>
      </c>
      <c r="AW188" s="13" t="s">
        <v>34</v>
      </c>
      <c r="AX188" s="13" t="s">
        <v>78</v>
      </c>
      <c r="AY188" s="244" t="s">
        <v>153</v>
      </c>
    </row>
    <row r="189" s="13" customFormat="1">
      <c r="A189" s="13"/>
      <c r="B189" s="233"/>
      <c r="C189" s="234"/>
      <c r="D189" s="235" t="s">
        <v>162</v>
      </c>
      <c r="E189" s="236" t="s">
        <v>1</v>
      </c>
      <c r="F189" s="237" t="s">
        <v>745</v>
      </c>
      <c r="G189" s="234"/>
      <c r="H189" s="238">
        <v>-10.199999999999999</v>
      </c>
      <c r="I189" s="239"/>
      <c r="J189" s="234"/>
      <c r="K189" s="234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162</v>
      </c>
      <c r="AU189" s="244" t="s">
        <v>88</v>
      </c>
      <c r="AV189" s="13" t="s">
        <v>88</v>
      </c>
      <c r="AW189" s="13" t="s">
        <v>34</v>
      </c>
      <c r="AX189" s="13" t="s">
        <v>78</v>
      </c>
      <c r="AY189" s="244" t="s">
        <v>153</v>
      </c>
    </row>
    <row r="190" s="13" customFormat="1">
      <c r="A190" s="13"/>
      <c r="B190" s="233"/>
      <c r="C190" s="234"/>
      <c r="D190" s="235" t="s">
        <v>162</v>
      </c>
      <c r="E190" s="236" t="s">
        <v>1</v>
      </c>
      <c r="F190" s="237" t="s">
        <v>746</v>
      </c>
      <c r="G190" s="234"/>
      <c r="H190" s="238">
        <v>-1.5</v>
      </c>
      <c r="I190" s="239"/>
      <c r="J190" s="234"/>
      <c r="K190" s="234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162</v>
      </c>
      <c r="AU190" s="244" t="s">
        <v>88</v>
      </c>
      <c r="AV190" s="13" t="s">
        <v>88</v>
      </c>
      <c r="AW190" s="13" t="s">
        <v>34</v>
      </c>
      <c r="AX190" s="13" t="s">
        <v>78</v>
      </c>
      <c r="AY190" s="244" t="s">
        <v>153</v>
      </c>
    </row>
    <row r="191" s="13" customFormat="1">
      <c r="A191" s="13"/>
      <c r="B191" s="233"/>
      <c r="C191" s="234"/>
      <c r="D191" s="235" t="s">
        <v>162</v>
      </c>
      <c r="E191" s="236" t="s">
        <v>1</v>
      </c>
      <c r="F191" s="237" t="s">
        <v>747</v>
      </c>
      <c r="G191" s="234"/>
      <c r="H191" s="238">
        <v>-10.199999999999999</v>
      </c>
      <c r="I191" s="239"/>
      <c r="J191" s="234"/>
      <c r="K191" s="234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162</v>
      </c>
      <c r="AU191" s="244" t="s">
        <v>88</v>
      </c>
      <c r="AV191" s="13" t="s">
        <v>88</v>
      </c>
      <c r="AW191" s="13" t="s">
        <v>34</v>
      </c>
      <c r="AX191" s="13" t="s">
        <v>78</v>
      </c>
      <c r="AY191" s="244" t="s">
        <v>153</v>
      </c>
    </row>
    <row r="192" s="13" customFormat="1">
      <c r="A192" s="13"/>
      <c r="B192" s="233"/>
      <c r="C192" s="234"/>
      <c r="D192" s="235" t="s">
        <v>162</v>
      </c>
      <c r="E192" s="236" t="s">
        <v>1</v>
      </c>
      <c r="F192" s="237" t="s">
        <v>748</v>
      </c>
      <c r="G192" s="234"/>
      <c r="H192" s="238">
        <v>-2</v>
      </c>
      <c r="I192" s="239"/>
      <c r="J192" s="234"/>
      <c r="K192" s="234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162</v>
      </c>
      <c r="AU192" s="244" t="s">
        <v>88</v>
      </c>
      <c r="AV192" s="13" t="s">
        <v>88</v>
      </c>
      <c r="AW192" s="13" t="s">
        <v>34</v>
      </c>
      <c r="AX192" s="13" t="s">
        <v>78</v>
      </c>
      <c r="AY192" s="244" t="s">
        <v>153</v>
      </c>
    </row>
    <row r="193" s="16" customFormat="1">
      <c r="A193" s="16"/>
      <c r="B193" s="266"/>
      <c r="C193" s="267"/>
      <c r="D193" s="235" t="s">
        <v>162</v>
      </c>
      <c r="E193" s="268" t="s">
        <v>119</v>
      </c>
      <c r="F193" s="269" t="s">
        <v>215</v>
      </c>
      <c r="G193" s="267"/>
      <c r="H193" s="270">
        <v>741.00800000000004</v>
      </c>
      <c r="I193" s="271"/>
      <c r="J193" s="267"/>
      <c r="K193" s="267"/>
      <c r="L193" s="272"/>
      <c r="M193" s="273"/>
      <c r="N193" s="274"/>
      <c r="O193" s="274"/>
      <c r="P193" s="274"/>
      <c r="Q193" s="274"/>
      <c r="R193" s="274"/>
      <c r="S193" s="274"/>
      <c r="T193" s="275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76" t="s">
        <v>162</v>
      </c>
      <c r="AU193" s="276" t="s">
        <v>88</v>
      </c>
      <c r="AV193" s="16" t="s">
        <v>160</v>
      </c>
      <c r="AW193" s="16" t="s">
        <v>34</v>
      </c>
      <c r="AX193" s="16" t="s">
        <v>86</v>
      </c>
      <c r="AY193" s="276" t="s">
        <v>153</v>
      </c>
    </row>
    <row r="194" s="2" customFormat="1" ht="16.5" customHeight="1">
      <c r="A194" s="39"/>
      <c r="B194" s="40"/>
      <c r="C194" s="277" t="s">
        <v>275</v>
      </c>
      <c r="D194" s="277" t="s">
        <v>276</v>
      </c>
      <c r="E194" s="278" t="s">
        <v>277</v>
      </c>
      <c r="F194" s="279" t="s">
        <v>278</v>
      </c>
      <c r="G194" s="280" t="s">
        <v>262</v>
      </c>
      <c r="H194" s="281">
        <v>1333.8140000000001</v>
      </c>
      <c r="I194" s="282"/>
      <c r="J194" s="283">
        <f>ROUND(I194*H194,2)</f>
        <v>0</v>
      </c>
      <c r="K194" s="279" t="s">
        <v>159</v>
      </c>
      <c r="L194" s="284"/>
      <c r="M194" s="285" t="s">
        <v>1</v>
      </c>
      <c r="N194" s="286" t="s">
        <v>43</v>
      </c>
      <c r="O194" s="92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222</v>
      </c>
      <c r="AT194" s="231" t="s">
        <v>276</v>
      </c>
      <c r="AU194" s="231" t="s">
        <v>88</v>
      </c>
      <c r="AY194" s="18" t="s">
        <v>153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86</v>
      </c>
      <c r="BK194" s="232">
        <f>ROUND(I194*H194,2)</f>
        <v>0</v>
      </c>
      <c r="BL194" s="18" t="s">
        <v>160</v>
      </c>
      <c r="BM194" s="231" t="s">
        <v>749</v>
      </c>
    </row>
    <row r="195" s="13" customFormat="1">
      <c r="A195" s="13"/>
      <c r="B195" s="233"/>
      <c r="C195" s="234"/>
      <c r="D195" s="235" t="s">
        <v>162</v>
      </c>
      <c r="E195" s="234"/>
      <c r="F195" s="237" t="s">
        <v>750</v>
      </c>
      <c r="G195" s="234"/>
      <c r="H195" s="238">
        <v>1333.8140000000001</v>
      </c>
      <c r="I195" s="239"/>
      <c r="J195" s="234"/>
      <c r="K195" s="234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162</v>
      </c>
      <c r="AU195" s="244" t="s">
        <v>88</v>
      </c>
      <c r="AV195" s="13" t="s">
        <v>88</v>
      </c>
      <c r="AW195" s="13" t="s">
        <v>4</v>
      </c>
      <c r="AX195" s="13" t="s">
        <v>86</v>
      </c>
      <c r="AY195" s="244" t="s">
        <v>153</v>
      </c>
    </row>
    <row r="196" s="2" customFormat="1" ht="16.5" customHeight="1">
      <c r="A196" s="39"/>
      <c r="B196" s="40"/>
      <c r="C196" s="220" t="s">
        <v>281</v>
      </c>
      <c r="D196" s="220" t="s">
        <v>155</v>
      </c>
      <c r="E196" s="221" t="s">
        <v>282</v>
      </c>
      <c r="F196" s="222" t="s">
        <v>283</v>
      </c>
      <c r="G196" s="223" t="s">
        <v>158</v>
      </c>
      <c r="H196" s="224">
        <v>146.233</v>
      </c>
      <c r="I196" s="225"/>
      <c r="J196" s="226">
        <f>ROUND(I196*H196,2)</f>
        <v>0</v>
      </c>
      <c r="K196" s="222" t="s">
        <v>159</v>
      </c>
      <c r="L196" s="45"/>
      <c r="M196" s="227" t="s">
        <v>1</v>
      </c>
      <c r="N196" s="228" t="s">
        <v>43</v>
      </c>
      <c r="O196" s="92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160</v>
      </c>
      <c r="AT196" s="231" t="s">
        <v>155</v>
      </c>
      <c r="AU196" s="231" t="s">
        <v>88</v>
      </c>
      <c r="AY196" s="18" t="s">
        <v>153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86</v>
      </c>
      <c r="BK196" s="232">
        <f>ROUND(I196*H196,2)</f>
        <v>0</v>
      </c>
      <c r="BL196" s="18" t="s">
        <v>160</v>
      </c>
      <c r="BM196" s="231" t="s">
        <v>751</v>
      </c>
    </row>
    <row r="197" s="13" customFormat="1">
      <c r="A197" s="13"/>
      <c r="B197" s="233"/>
      <c r="C197" s="234"/>
      <c r="D197" s="235" t="s">
        <v>162</v>
      </c>
      <c r="E197" s="236" t="s">
        <v>1</v>
      </c>
      <c r="F197" s="237" t="s">
        <v>752</v>
      </c>
      <c r="G197" s="234"/>
      <c r="H197" s="238">
        <v>50.972000000000001</v>
      </c>
      <c r="I197" s="239"/>
      <c r="J197" s="234"/>
      <c r="K197" s="234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162</v>
      </c>
      <c r="AU197" s="244" t="s">
        <v>88</v>
      </c>
      <c r="AV197" s="13" t="s">
        <v>88</v>
      </c>
      <c r="AW197" s="13" t="s">
        <v>34</v>
      </c>
      <c r="AX197" s="13" t="s">
        <v>78</v>
      </c>
      <c r="AY197" s="244" t="s">
        <v>153</v>
      </c>
    </row>
    <row r="198" s="13" customFormat="1">
      <c r="A198" s="13"/>
      <c r="B198" s="233"/>
      <c r="C198" s="234"/>
      <c r="D198" s="235" t="s">
        <v>162</v>
      </c>
      <c r="E198" s="236" t="s">
        <v>1</v>
      </c>
      <c r="F198" s="237" t="s">
        <v>753</v>
      </c>
      <c r="G198" s="234"/>
      <c r="H198" s="238">
        <v>29.5</v>
      </c>
      <c r="I198" s="239"/>
      <c r="J198" s="234"/>
      <c r="K198" s="234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162</v>
      </c>
      <c r="AU198" s="244" t="s">
        <v>88</v>
      </c>
      <c r="AV198" s="13" t="s">
        <v>88</v>
      </c>
      <c r="AW198" s="13" t="s">
        <v>34</v>
      </c>
      <c r="AX198" s="13" t="s">
        <v>78</v>
      </c>
      <c r="AY198" s="244" t="s">
        <v>153</v>
      </c>
    </row>
    <row r="199" s="13" customFormat="1">
      <c r="A199" s="13"/>
      <c r="B199" s="233"/>
      <c r="C199" s="234"/>
      <c r="D199" s="235" t="s">
        <v>162</v>
      </c>
      <c r="E199" s="236" t="s">
        <v>1</v>
      </c>
      <c r="F199" s="237" t="s">
        <v>754</v>
      </c>
      <c r="G199" s="234"/>
      <c r="H199" s="238">
        <v>44.496000000000002</v>
      </c>
      <c r="I199" s="239"/>
      <c r="J199" s="234"/>
      <c r="K199" s="234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162</v>
      </c>
      <c r="AU199" s="244" t="s">
        <v>88</v>
      </c>
      <c r="AV199" s="13" t="s">
        <v>88</v>
      </c>
      <c r="AW199" s="13" t="s">
        <v>34</v>
      </c>
      <c r="AX199" s="13" t="s">
        <v>78</v>
      </c>
      <c r="AY199" s="244" t="s">
        <v>153</v>
      </c>
    </row>
    <row r="200" s="13" customFormat="1">
      <c r="A200" s="13"/>
      <c r="B200" s="233"/>
      <c r="C200" s="234"/>
      <c r="D200" s="235" t="s">
        <v>162</v>
      </c>
      <c r="E200" s="236" t="s">
        <v>1</v>
      </c>
      <c r="F200" s="237" t="s">
        <v>755</v>
      </c>
      <c r="G200" s="234"/>
      <c r="H200" s="238">
        <v>8</v>
      </c>
      <c r="I200" s="239"/>
      <c r="J200" s="234"/>
      <c r="K200" s="234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162</v>
      </c>
      <c r="AU200" s="244" t="s">
        <v>88</v>
      </c>
      <c r="AV200" s="13" t="s">
        <v>88</v>
      </c>
      <c r="AW200" s="13" t="s">
        <v>34</v>
      </c>
      <c r="AX200" s="13" t="s">
        <v>78</v>
      </c>
      <c r="AY200" s="244" t="s">
        <v>153</v>
      </c>
    </row>
    <row r="201" s="13" customFormat="1">
      <c r="A201" s="13"/>
      <c r="B201" s="233"/>
      <c r="C201" s="234"/>
      <c r="D201" s="235" t="s">
        <v>162</v>
      </c>
      <c r="E201" s="236" t="s">
        <v>1</v>
      </c>
      <c r="F201" s="237" t="s">
        <v>756</v>
      </c>
      <c r="G201" s="234"/>
      <c r="H201" s="238">
        <v>8.3650000000000002</v>
      </c>
      <c r="I201" s="239"/>
      <c r="J201" s="234"/>
      <c r="K201" s="234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162</v>
      </c>
      <c r="AU201" s="244" t="s">
        <v>88</v>
      </c>
      <c r="AV201" s="13" t="s">
        <v>88</v>
      </c>
      <c r="AW201" s="13" t="s">
        <v>34</v>
      </c>
      <c r="AX201" s="13" t="s">
        <v>78</v>
      </c>
      <c r="AY201" s="244" t="s">
        <v>153</v>
      </c>
    </row>
    <row r="202" s="13" customFormat="1">
      <c r="A202" s="13"/>
      <c r="B202" s="233"/>
      <c r="C202" s="234"/>
      <c r="D202" s="235" t="s">
        <v>162</v>
      </c>
      <c r="E202" s="236" t="s">
        <v>1</v>
      </c>
      <c r="F202" s="237" t="s">
        <v>757</v>
      </c>
      <c r="G202" s="234"/>
      <c r="H202" s="238">
        <v>2</v>
      </c>
      <c r="I202" s="239"/>
      <c r="J202" s="234"/>
      <c r="K202" s="234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162</v>
      </c>
      <c r="AU202" s="244" t="s">
        <v>88</v>
      </c>
      <c r="AV202" s="13" t="s">
        <v>88</v>
      </c>
      <c r="AW202" s="13" t="s">
        <v>34</v>
      </c>
      <c r="AX202" s="13" t="s">
        <v>78</v>
      </c>
      <c r="AY202" s="244" t="s">
        <v>153</v>
      </c>
    </row>
    <row r="203" s="13" customFormat="1">
      <c r="A203" s="13"/>
      <c r="B203" s="233"/>
      <c r="C203" s="234"/>
      <c r="D203" s="235" t="s">
        <v>162</v>
      </c>
      <c r="E203" s="236" t="s">
        <v>1</v>
      </c>
      <c r="F203" s="237" t="s">
        <v>758</v>
      </c>
      <c r="G203" s="234"/>
      <c r="H203" s="238">
        <v>2.8999999999999999</v>
      </c>
      <c r="I203" s="239"/>
      <c r="J203" s="234"/>
      <c r="K203" s="234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162</v>
      </c>
      <c r="AU203" s="244" t="s">
        <v>88</v>
      </c>
      <c r="AV203" s="13" t="s">
        <v>88</v>
      </c>
      <c r="AW203" s="13" t="s">
        <v>34</v>
      </c>
      <c r="AX203" s="13" t="s">
        <v>78</v>
      </c>
      <c r="AY203" s="244" t="s">
        <v>153</v>
      </c>
    </row>
    <row r="204" s="16" customFormat="1">
      <c r="A204" s="16"/>
      <c r="B204" s="266"/>
      <c r="C204" s="267"/>
      <c r="D204" s="235" t="s">
        <v>162</v>
      </c>
      <c r="E204" s="268" t="s">
        <v>112</v>
      </c>
      <c r="F204" s="269" t="s">
        <v>215</v>
      </c>
      <c r="G204" s="267"/>
      <c r="H204" s="270">
        <v>146.233</v>
      </c>
      <c r="I204" s="271"/>
      <c r="J204" s="267"/>
      <c r="K204" s="267"/>
      <c r="L204" s="272"/>
      <c r="M204" s="273"/>
      <c r="N204" s="274"/>
      <c r="O204" s="274"/>
      <c r="P204" s="274"/>
      <c r="Q204" s="274"/>
      <c r="R204" s="274"/>
      <c r="S204" s="274"/>
      <c r="T204" s="275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76" t="s">
        <v>162</v>
      </c>
      <c r="AU204" s="276" t="s">
        <v>88</v>
      </c>
      <c r="AV204" s="16" t="s">
        <v>160</v>
      </c>
      <c r="AW204" s="16" t="s">
        <v>34</v>
      </c>
      <c r="AX204" s="16" t="s">
        <v>86</v>
      </c>
      <c r="AY204" s="276" t="s">
        <v>153</v>
      </c>
    </row>
    <row r="205" s="2" customFormat="1" ht="16.5" customHeight="1">
      <c r="A205" s="39"/>
      <c r="B205" s="40"/>
      <c r="C205" s="220" t="s">
        <v>295</v>
      </c>
      <c r="D205" s="220" t="s">
        <v>155</v>
      </c>
      <c r="E205" s="221" t="s">
        <v>296</v>
      </c>
      <c r="F205" s="222" t="s">
        <v>297</v>
      </c>
      <c r="G205" s="223" t="s">
        <v>158</v>
      </c>
      <c r="H205" s="224">
        <v>226.30099999999999</v>
      </c>
      <c r="I205" s="225"/>
      <c r="J205" s="226">
        <f>ROUND(I205*H205,2)</f>
        <v>0</v>
      </c>
      <c r="K205" s="222" t="s">
        <v>159</v>
      </c>
      <c r="L205" s="45"/>
      <c r="M205" s="227" t="s">
        <v>1</v>
      </c>
      <c r="N205" s="228" t="s">
        <v>43</v>
      </c>
      <c r="O205" s="92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1" t="s">
        <v>160</v>
      </c>
      <c r="AT205" s="231" t="s">
        <v>155</v>
      </c>
      <c r="AU205" s="231" t="s">
        <v>88</v>
      </c>
      <c r="AY205" s="18" t="s">
        <v>153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86</v>
      </c>
      <c r="BK205" s="232">
        <f>ROUND(I205*H205,2)</f>
        <v>0</v>
      </c>
      <c r="BL205" s="18" t="s">
        <v>160</v>
      </c>
      <c r="BM205" s="231" t="s">
        <v>759</v>
      </c>
    </row>
    <row r="206" s="13" customFormat="1">
      <c r="A206" s="13"/>
      <c r="B206" s="233"/>
      <c r="C206" s="234"/>
      <c r="D206" s="235" t="s">
        <v>162</v>
      </c>
      <c r="E206" s="236" t="s">
        <v>1</v>
      </c>
      <c r="F206" s="237" t="s">
        <v>760</v>
      </c>
      <c r="G206" s="234"/>
      <c r="H206" s="238">
        <v>19.933</v>
      </c>
      <c r="I206" s="239"/>
      <c r="J206" s="234"/>
      <c r="K206" s="234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162</v>
      </c>
      <c r="AU206" s="244" t="s">
        <v>88</v>
      </c>
      <c r="AV206" s="13" t="s">
        <v>88</v>
      </c>
      <c r="AW206" s="13" t="s">
        <v>34</v>
      </c>
      <c r="AX206" s="13" t="s">
        <v>78</v>
      </c>
      <c r="AY206" s="244" t="s">
        <v>153</v>
      </c>
    </row>
    <row r="207" s="13" customFormat="1">
      <c r="A207" s="13"/>
      <c r="B207" s="233"/>
      <c r="C207" s="234"/>
      <c r="D207" s="235" t="s">
        <v>162</v>
      </c>
      <c r="E207" s="236" t="s">
        <v>1</v>
      </c>
      <c r="F207" s="237" t="s">
        <v>761</v>
      </c>
      <c r="G207" s="234"/>
      <c r="H207" s="238">
        <v>107.41800000000001</v>
      </c>
      <c r="I207" s="239"/>
      <c r="J207" s="234"/>
      <c r="K207" s="234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162</v>
      </c>
      <c r="AU207" s="244" t="s">
        <v>88</v>
      </c>
      <c r="AV207" s="13" t="s">
        <v>88</v>
      </c>
      <c r="AW207" s="13" t="s">
        <v>34</v>
      </c>
      <c r="AX207" s="13" t="s">
        <v>78</v>
      </c>
      <c r="AY207" s="244" t="s">
        <v>153</v>
      </c>
    </row>
    <row r="208" s="13" customFormat="1">
      <c r="A208" s="13"/>
      <c r="B208" s="233"/>
      <c r="C208" s="234"/>
      <c r="D208" s="235" t="s">
        <v>162</v>
      </c>
      <c r="E208" s="236" t="s">
        <v>1</v>
      </c>
      <c r="F208" s="237" t="s">
        <v>762</v>
      </c>
      <c r="G208" s="234"/>
      <c r="H208" s="238">
        <v>79.739999999999995</v>
      </c>
      <c r="I208" s="239"/>
      <c r="J208" s="234"/>
      <c r="K208" s="234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162</v>
      </c>
      <c r="AU208" s="244" t="s">
        <v>88</v>
      </c>
      <c r="AV208" s="13" t="s">
        <v>88</v>
      </c>
      <c r="AW208" s="13" t="s">
        <v>34</v>
      </c>
      <c r="AX208" s="13" t="s">
        <v>78</v>
      </c>
      <c r="AY208" s="244" t="s">
        <v>153</v>
      </c>
    </row>
    <row r="209" s="13" customFormat="1">
      <c r="A209" s="13"/>
      <c r="B209" s="233"/>
      <c r="C209" s="234"/>
      <c r="D209" s="235" t="s">
        <v>162</v>
      </c>
      <c r="E209" s="236" t="s">
        <v>1</v>
      </c>
      <c r="F209" s="237" t="s">
        <v>763</v>
      </c>
      <c r="G209" s="234"/>
      <c r="H209" s="238">
        <v>13.109999999999999</v>
      </c>
      <c r="I209" s="239"/>
      <c r="J209" s="234"/>
      <c r="K209" s="234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162</v>
      </c>
      <c r="AU209" s="244" t="s">
        <v>88</v>
      </c>
      <c r="AV209" s="13" t="s">
        <v>88</v>
      </c>
      <c r="AW209" s="13" t="s">
        <v>34</v>
      </c>
      <c r="AX209" s="13" t="s">
        <v>78</v>
      </c>
      <c r="AY209" s="244" t="s">
        <v>153</v>
      </c>
    </row>
    <row r="210" s="13" customFormat="1">
      <c r="A210" s="13"/>
      <c r="B210" s="233"/>
      <c r="C210" s="234"/>
      <c r="D210" s="235" t="s">
        <v>162</v>
      </c>
      <c r="E210" s="236" t="s">
        <v>1</v>
      </c>
      <c r="F210" s="237" t="s">
        <v>764</v>
      </c>
      <c r="G210" s="234"/>
      <c r="H210" s="238">
        <v>6.0999999999999996</v>
      </c>
      <c r="I210" s="239"/>
      <c r="J210" s="234"/>
      <c r="K210" s="234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162</v>
      </c>
      <c r="AU210" s="244" t="s">
        <v>88</v>
      </c>
      <c r="AV210" s="13" t="s">
        <v>88</v>
      </c>
      <c r="AW210" s="13" t="s">
        <v>34</v>
      </c>
      <c r="AX210" s="13" t="s">
        <v>78</v>
      </c>
      <c r="AY210" s="244" t="s">
        <v>153</v>
      </c>
    </row>
    <row r="211" s="16" customFormat="1">
      <c r="A211" s="16"/>
      <c r="B211" s="266"/>
      <c r="C211" s="267"/>
      <c r="D211" s="235" t="s">
        <v>162</v>
      </c>
      <c r="E211" s="268" t="s">
        <v>115</v>
      </c>
      <c r="F211" s="269" t="s">
        <v>215</v>
      </c>
      <c r="G211" s="267"/>
      <c r="H211" s="270">
        <v>226.30099999999999</v>
      </c>
      <c r="I211" s="271"/>
      <c r="J211" s="267"/>
      <c r="K211" s="267"/>
      <c r="L211" s="272"/>
      <c r="M211" s="273"/>
      <c r="N211" s="274"/>
      <c r="O211" s="274"/>
      <c r="P211" s="274"/>
      <c r="Q211" s="274"/>
      <c r="R211" s="274"/>
      <c r="S211" s="274"/>
      <c r="T211" s="275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76" t="s">
        <v>162</v>
      </c>
      <c r="AU211" s="276" t="s">
        <v>88</v>
      </c>
      <c r="AV211" s="16" t="s">
        <v>160</v>
      </c>
      <c r="AW211" s="16" t="s">
        <v>34</v>
      </c>
      <c r="AX211" s="16" t="s">
        <v>86</v>
      </c>
      <c r="AY211" s="276" t="s">
        <v>153</v>
      </c>
    </row>
    <row r="212" s="2" customFormat="1" ht="16.5" customHeight="1">
      <c r="A212" s="39"/>
      <c r="B212" s="40"/>
      <c r="C212" s="277" t="s">
        <v>313</v>
      </c>
      <c r="D212" s="277" t="s">
        <v>276</v>
      </c>
      <c r="E212" s="278" t="s">
        <v>314</v>
      </c>
      <c r="F212" s="279" t="s">
        <v>315</v>
      </c>
      <c r="G212" s="280" t="s">
        <v>262</v>
      </c>
      <c r="H212" s="281">
        <v>452.60199999999998</v>
      </c>
      <c r="I212" s="282"/>
      <c r="J212" s="283">
        <f>ROUND(I212*H212,2)</f>
        <v>0</v>
      </c>
      <c r="K212" s="279" t="s">
        <v>159</v>
      </c>
      <c r="L212" s="284"/>
      <c r="M212" s="285" t="s">
        <v>1</v>
      </c>
      <c r="N212" s="286" t="s">
        <v>43</v>
      </c>
      <c r="O212" s="92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222</v>
      </c>
      <c r="AT212" s="231" t="s">
        <v>276</v>
      </c>
      <c r="AU212" s="231" t="s">
        <v>88</v>
      </c>
      <c r="AY212" s="18" t="s">
        <v>153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86</v>
      </c>
      <c r="BK212" s="232">
        <f>ROUND(I212*H212,2)</f>
        <v>0</v>
      </c>
      <c r="BL212" s="18" t="s">
        <v>160</v>
      </c>
      <c r="BM212" s="231" t="s">
        <v>765</v>
      </c>
    </row>
    <row r="213" s="13" customFormat="1">
      <c r="A213" s="13"/>
      <c r="B213" s="233"/>
      <c r="C213" s="234"/>
      <c r="D213" s="235" t="s">
        <v>162</v>
      </c>
      <c r="E213" s="234"/>
      <c r="F213" s="237" t="s">
        <v>766</v>
      </c>
      <c r="G213" s="234"/>
      <c r="H213" s="238">
        <v>452.60199999999998</v>
      </c>
      <c r="I213" s="239"/>
      <c r="J213" s="234"/>
      <c r="K213" s="234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162</v>
      </c>
      <c r="AU213" s="244" t="s">
        <v>88</v>
      </c>
      <c r="AV213" s="13" t="s">
        <v>88</v>
      </c>
      <c r="AW213" s="13" t="s">
        <v>4</v>
      </c>
      <c r="AX213" s="13" t="s">
        <v>86</v>
      </c>
      <c r="AY213" s="244" t="s">
        <v>153</v>
      </c>
    </row>
    <row r="214" s="2" customFormat="1" ht="21.75" customHeight="1">
      <c r="A214" s="39"/>
      <c r="B214" s="40"/>
      <c r="C214" s="220" t="s">
        <v>318</v>
      </c>
      <c r="D214" s="220" t="s">
        <v>155</v>
      </c>
      <c r="E214" s="221" t="s">
        <v>319</v>
      </c>
      <c r="F214" s="222" t="s">
        <v>320</v>
      </c>
      <c r="G214" s="223" t="s">
        <v>158</v>
      </c>
      <c r="H214" s="224">
        <v>1005.42</v>
      </c>
      <c r="I214" s="225"/>
      <c r="J214" s="226">
        <f>ROUND(I214*H214,2)</f>
        <v>0</v>
      </c>
      <c r="K214" s="222" t="s">
        <v>159</v>
      </c>
      <c r="L214" s="45"/>
      <c r="M214" s="227" t="s">
        <v>1</v>
      </c>
      <c r="N214" s="228" t="s">
        <v>43</v>
      </c>
      <c r="O214" s="92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160</v>
      </c>
      <c r="AT214" s="231" t="s">
        <v>155</v>
      </c>
      <c r="AU214" s="231" t="s">
        <v>88</v>
      </c>
      <c r="AY214" s="18" t="s">
        <v>153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86</v>
      </c>
      <c r="BK214" s="232">
        <f>ROUND(I214*H214,2)</f>
        <v>0</v>
      </c>
      <c r="BL214" s="18" t="s">
        <v>160</v>
      </c>
      <c r="BM214" s="231" t="s">
        <v>767</v>
      </c>
    </row>
    <row r="215" s="15" customFormat="1">
      <c r="A215" s="15"/>
      <c r="B215" s="256"/>
      <c r="C215" s="257"/>
      <c r="D215" s="235" t="s">
        <v>162</v>
      </c>
      <c r="E215" s="258" t="s">
        <v>1</v>
      </c>
      <c r="F215" s="259" t="s">
        <v>322</v>
      </c>
      <c r="G215" s="257"/>
      <c r="H215" s="258" t="s">
        <v>1</v>
      </c>
      <c r="I215" s="260"/>
      <c r="J215" s="257"/>
      <c r="K215" s="257"/>
      <c r="L215" s="261"/>
      <c r="M215" s="262"/>
      <c r="N215" s="263"/>
      <c r="O215" s="263"/>
      <c r="P215" s="263"/>
      <c r="Q215" s="263"/>
      <c r="R215" s="263"/>
      <c r="S215" s="263"/>
      <c r="T215" s="26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5" t="s">
        <v>162</v>
      </c>
      <c r="AU215" s="265" t="s">
        <v>88</v>
      </c>
      <c r="AV215" s="15" t="s">
        <v>86</v>
      </c>
      <c r="AW215" s="15" t="s">
        <v>34</v>
      </c>
      <c r="AX215" s="15" t="s">
        <v>78</v>
      </c>
      <c r="AY215" s="265" t="s">
        <v>153</v>
      </c>
    </row>
    <row r="216" s="13" customFormat="1">
      <c r="A216" s="13"/>
      <c r="B216" s="233"/>
      <c r="C216" s="234"/>
      <c r="D216" s="235" t="s">
        <v>162</v>
      </c>
      <c r="E216" s="236" t="s">
        <v>1</v>
      </c>
      <c r="F216" s="237" t="s">
        <v>115</v>
      </c>
      <c r="G216" s="234"/>
      <c r="H216" s="238">
        <v>226.30099999999999</v>
      </c>
      <c r="I216" s="239"/>
      <c r="J216" s="234"/>
      <c r="K216" s="234"/>
      <c r="L216" s="240"/>
      <c r="M216" s="241"/>
      <c r="N216" s="242"/>
      <c r="O216" s="242"/>
      <c r="P216" s="242"/>
      <c r="Q216" s="242"/>
      <c r="R216" s="242"/>
      <c r="S216" s="242"/>
      <c r="T216" s="24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4" t="s">
        <v>162</v>
      </c>
      <c r="AU216" s="244" t="s">
        <v>88</v>
      </c>
      <c r="AV216" s="13" t="s">
        <v>88</v>
      </c>
      <c r="AW216" s="13" t="s">
        <v>34</v>
      </c>
      <c r="AX216" s="13" t="s">
        <v>78</v>
      </c>
      <c r="AY216" s="244" t="s">
        <v>153</v>
      </c>
    </row>
    <row r="217" s="13" customFormat="1">
      <c r="A217" s="13"/>
      <c r="B217" s="233"/>
      <c r="C217" s="234"/>
      <c r="D217" s="235" t="s">
        <v>162</v>
      </c>
      <c r="E217" s="236" t="s">
        <v>1</v>
      </c>
      <c r="F217" s="237" t="s">
        <v>117</v>
      </c>
      <c r="G217" s="234"/>
      <c r="H217" s="238">
        <v>38.110999999999997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162</v>
      </c>
      <c r="AU217" s="244" t="s">
        <v>88</v>
      </c>
      <c r="AV217" s="13" t="s">
        <v>88</v>
      </c>
      <c r="AW217" s="13" t="s">
        <v>34</v>
      </c>
      <c r="AX217" s="13" t="s">
        <v>78</v>
      </c>
      <c r="AY217" s="244" t="s">
        <v>153</v>
      </c>
    </row>
    <row r="218" s="13" customFormat="1">
      <c r="A218" s="13"/>
      <c r="B218" s="233"/>
      <c r="C218" s="234"/>
      <c r="D218" s="235" t="s">
        <v>162</v>
      </c>
      <c r="E218" s="236" t="s">
        <v>1</v>
      </c>
      <c r="F218" s="237" t="s">
        <v>119</v>
      </c>
      <c r="G218" s="234"/>
      <c r="H218" s="238">
        <v>741.00800000000004</v>
      </c>
      <c r="I218" s="239"/>
      <c r="J218" s="234"/>
      <c r="K218" s="234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162</v>
      </c>
      <c r="AU218" s="244" t="s">
        <v>88</v>
      </c>
      <c r="AV218" s="13" t="s">
        <v>88</v>
      </c>
      <c r="AW218" s="13" t="s">
        <v>34</v>
      </c>
      <c r="AX218" s="13" t="s">
        <v>78</v>
      </c>
      <c r="AY218" s="244" t="s">
        <v>153</v>
      </c>
    </row>
    <row r="219" s="16" customFormat="1">
      <c r="A219" s="16"/>
      <c r="B219" s="266"/>
      <c r="C219" s="267"/>
      <c r="D219" s="235" t="s">
        <v>162</v>
      </c>
      <c r="E219" s="268" t="s">
        <v>1</v>
      </c>
      <c r="F219" s="269" t="s">
        <v>215</v>
      </c>
      <c r="G219" s="267"/>
      <c r="H219" s="270">
        <v>1005.42</v>
      </c>
      <c r="I219" s="271"/>
      <c r="J219" s="267"/>
      <c r="K219" s="267"/>
      <c r="L219" s="272"/>
      <c r="M219" s="273"/>
      <c r="N219" s="274"/>
      <c r="O219" s="274"/>
      <c r="P219" s="274"/>
      <c r="Q219" s="274"/>
      <c r="R219" s="274"/>
      <c r="S219" s="274"/>
      <c r="T219" s="275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76" t="s">
        <v>162</v>
      </c>
      <c r="AU219" s="276" t="s">
        <v>88</v>
      </c>
      <c r="AV219" s="16" t="s">
        <v>160</v>
      </c>
      <c r="AW219" s="16" t="s">
        <v>34</v>
      </c>
      <c r="AX219" s="16" t="s">
        <v>86</v>
      </c>
      <c r="AY219" s="276" t="s">
        <v>153</v>
      </c>
    </row>
    <row r="220" s="2" customFormat="1" ht="24.15" customHeight="1">
      <c r="A220" s="39"/>
      <c r="B220" s="40"/>
      <c r="C220" s="220" t="s">
        <v>324</v>
      </c>
      <c r="D220" s="220" t="s">
        <v>155</v>
      </c>
      <c r="E220" s="221" t="s">
        <v>768</v>
      </c>
      <c r="F220" s="222" t="s">
        <v>769</v>
      </c>
      <c r="G220" s="223" t="s">
        <v>219</v>
      </c>
      <c r="H220" s="224">
        <v>27.57</v>
      </c>
      <c r="I220" s="225"/>
      <c r="J220" s="226">
        <f>ROUND(I220*H220,2)</f>
        <v>0</v>
      </c>
      <c r="K220" s="222" t="s">
        <v>159</v>
      </c>
      <c r="L220" s="45"/>
      <c r="M220" s="227" t="s">
        <v>1</v>
      </c>
      <c r="N220" s="228" t="s">
        <v>43</v>
      </c>
      <c r="O220" s="92"/>
      <c r="P220" s="229">
        <f>O220*H220</f>
        <v>0</v>
      </c>
      <c r="Q220" s="229">
        <v>0.017000000000000001</v>
      </c>
      <c r="R220" s="229">
        <f>Q220*H220</f>
        <v>0.46869000000000005</v>
      </c>
      <c r="S220" s="229">
        <v>0</v>
      </c>
      <c r="T220" s="23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1" t="s">
        <v>160</v>
      </c>
      <c r="AT220" s="231" t="s">
        <v>155</v>
      </c>
      <c r="AU220" s="231" t="s">
        <v>88</v>
      </c>
      <c r="AY220" s="18" t="s">
        <v>153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86</v>
      </c>
      <c r="BK220" s="232">
        <f>ROUND(I220*H220,2)</f>
        <v>0</v>
      </c>
      <c r="BL220" s="18" t="s">
        <v>160</v>
      </c>
      <c r="BM220" s="231" t="s">
        <v>770</v>
      </c>
    </row>
    <row r="221" s="2" customFormat="1" ht="16.5" customHeight="1">
      <c r="A221" s="39"/>
      <c r="B221" s="40"/>
      <c r="C221" s="220" t="s">
        <v>334</v>
      </c>
      <c r="D221" s="220" t="s">
        <v>155</v>
      </c>
      <c r="E221" s="221" t="s">
        <v>771</v>
      </c>
      <c r="F221" s="222" t="s">
        <v>772</v>
      </c>
      <c r="G221" s="223" t="s">
        <v>219</v>
      </c>
      <c r="H221" s="224">
        <v>27.57</v>
      </c>
      <c r="I221" s="225"/>
      <c r="J221" s="226">
        <f>ROUND(I221*H221,2)</f>
        <v>0</v>
      </c>
      <c r="K221" s="222" t="s">
        <v>159</v>
      </c>
      <c r="L221" s="45"/>
      <c r="M221" s="227" t="s">
        <v>1</v>
      </c>
      <c r="N221" s="228" t="s">
        <v>43</v>
      </c>
      <c r="O221" s="92"/>
      <c r="P221" s="229">
        <f>O221*H221</f>
        <v>0</v>
      </c>
      <c r="Q221" s="229">
        <v>0.00062</v>
      </c>
      <c r="R221" s="229">
        <f>Q221*H221</f>
        <v>0.017093400000000002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576</v>
      </c>
      <c r="AT221" s="231" t="s">
        <v>155</v>
      </c>
      <c r="AU221" s="231" t="s">
        <v>88</v>
      </c>
      <c r="AY221" s="18" t="s">
        <v>153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86</v>
      </c>
      <c r="BK221" s="232">
        <f>ROUND(I221*H221,2)</f>
        <v>0</v>
      </c>
      <c r="BL221" s="18" t="s">
        <v>576</v>
      </c>
      <c r="BM221" s="231" t="s">
        <v>773</v>
      </c>
    </row>
    <row r="222" s="2" customFormat="1" ht="16.5" customHeight="1">
      <c r="A222" s="39"/>
      <c r="B222" s="40"/>
      <c r="C222" s="277" t="s">
        <v>7</v>
      </c>
      <c r="D222" s="277" t="s">
        <v>276</v>
      </c>
      <c r="E222" s="278" t="s">
        <v>774</v>
      </c>
      <c r="F222" s="279" t="s">
        <v>775</v>
      </c>
      <c r="G222" s="280" t="s">
        <v>219</v>
      </c>
      <c r="H222" s="281">
        <v>27.57</v>
      </c>
      <c r="I222" s="282"/>
      <c r="J222" s="283">
        <f>ROUND(I222*H222,2)</f>
        <v>0</v>
      </c>
      <c r="K222" s="279" t="s">
        <v>159</v>
      </c>
      <c r="L222" s="284"/>
      <c r="M222" s="285" t="s">
        <v>1</v>
      </c>
      <c r="N222" s="286" t="s">
        <v>43</v>
      </c>
      <c r="O222" s="92"/>
      <c r="P222" s="229">
        <f>O222*H222</f>
        <v>0</v>
      </c>
      <c r="Q222" s="229">
        <v>0.12777</v>
      </c>
      <c r="R222" s="229">
        <f>Q222*H222</f>
        <v>3.5226188999999999</v>
      </c>
      <c r="S222" s="229">
        <v>0</v>
      </c>
      <c r="T222" s="23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1" t="s">
        <v>222</v>
      </c>
      <c r="AT222" s="231" t="s">
        <v>276</v>
      </c>
      <c r="AU222" s="231" t="s">
        <v>88</v>
      </c>
      <c r="AY222" s="18" t="s">
        <v>153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86</v>
      </c>
      <c r="BK222" s="232">
        <f>ROUND(I222*H222,2)</f>
        <v>0</v>
      </c>
      <c r="BL222" s="18" t="s">
        <v>160</v>
      </c>
      <c r="BM222" s="231" t="s">
        <v>776</v>
      </c>
    </row>
    <row r="223" s="2" customFormat="1" ht="16.5" customHeight="1">
      <c r="A223" s="39"/>
      <c r="B223" s="40"/>
      <c r="C223" s="220" t="s">
        <v>347</v>
      </c>
      <c r="D223" s="220" t="s">
        <v>155</v>
      </c>
      <c r="E223" s="221" t="s">
        <v>777</v>
      </c>
      <c r="F223" s="222" t="s">
        <v>778</v>
      </c>
      <c r="G223" s="223" t="s">
        <v>399</v>
      </c>
      <c r="H223" s="224">
        <v>2</v>
      </c>
      <c r="I223" s="225"/>
      <c r="J223" s="226">
        <f>ROUND(I223*H223,2)</f>
        <v>0</v>
      </c>
      <c r="K223" s="222" t="s">
        <v>159</v>
      </c>
      <c r="L223" s="45"/>
      <c r="M223" s="227" t="s">
        <v>1</v>
      </c>
      <c r="N223" s="228" t="s">
        <v>43</v>
      </c>
      <c r="O223" s="92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1" t="s">
        <v>576</v>
      </c>
      <c r="AT223" s="231" t="s">
        <v>155</v>
      </c>
      <c r="AU223" s="231" t="s">
        <v>88</v>
      </c>
      <c r="AY223" s="18" t="s">
        <v>153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86</v>
      </c>
      <c r="BK223" s="232">
        <f>ROUND(I223*H223,2)</f>
        <v>0</v>
      </c>
      <c r="BL223" s="18" t="s">
        <v>576</v>
      </c>
      <c r="BM223" s="231" t="s">
        <v>779</v>
      </c>
    </row>
    <row r="224" s="2" customFormat="1" ht="16.5" customHeight="1">
      <c r="A224" s="39"/>
      <c r="B224" s="40"/>
      <c r="C224" s="277" t="s">
        <v>365</v>
      </c>
      <c r="D224" s="277" t="s">
        <v>276</v>
      </c>
      <c r="E224" s="278" t="s">
        <v>780</v>
      </c>
      <c r="F224" s="279" t="s">
        <v>781</v>
      </c>
      <c r="G224" s="280" t="s">
        <v>399</v>
      </c>
      <c r="H224" s="281">
        <v>2</v>
      </c>
      <c r="I224" s="282"/>
      <c r="J224" s="283">
        <f>ROUND(I224*H224,2)</f>
        <v>0</v>
      </c>
      <c r="K224" s="279" t="s">
        <v>159</v>
      </c>
      <c r="L224" s="284"/>
      <c r="M224" s="285" t="s">
        <v>1</v>
      </c>
      <c r="N224" s="286" t="s">
        <v>43</v>
      </c>
      <c r="O224" s="92"/>
      <c r="P224" s="229">
        <f>O224*H224</f>
        <v>0</v>
      </c>
      <c r="Q224" s="229">
        <v>0.0031199999999999999</v>
      </c>
      <c r="R224" s="229">
        <f>Q224*H224</f>
        <v>0.0062399999999999999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782</v>
      </c>
      <c r="AT224" s="231" t="s">
        <v>276</v>
      </c>
      <c r="AU224" s="231" t="s">
        <v>88</v>
      </c>
      <c r="AY224" s="18" t="s">
        <v>153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86</v>
      </c>
      <c r="BK224" s="232">
        <f>ROUND(I224*H224,2)</f>
        <v>0</v>
      </c>
      <c r="BL224" s="18" t="s">
        <v>782</v>
      </c>
      <c r="BM224" s="231" t="s">
        <v>783</v>
      </c>
    </row>
    <row r="225" s="2" customFormat="1" ht="21.75" customHeight="1">
      <c r="A225" s="39"/>
      <c r="B225" s="40"/>
      <c r="C225" s="220" t="s">
        <v>370</v>
      </c>
      <c r="D225" s="220" t="s">
        <v>155</v>
      </c>
      <c r="E225" s="221" t="s">
        <v>784</v>
      </c>
      <c r="F225" s="222" t="s">
        <v>785</v>
      </c>
      <c r="G225" s="223" t="s">
        <v>399</v>
      </c>
      <c r="H225" s="224">
        <v>15</v>
      </c>
      <c r="I225" s="225"/>
      <c r="J225" s="226">
        <f>ROUND(I225*H225,2)</f>
        <v>0</v>
      </c>
      <c r="K225" s="222" t="s">
        <v>159</v>
      </c>
      <c r="L225" s="45"/>
      <c r="M225" s="227" t="s">
        <v>1</v>
      </c>
      <c r="N225" s="228" t="s">
        <v>43</v>
      </c>
      <c r="O225" s="92"/>
      <c r="P225" s="229">
        <f>O225*H225</f>
        <v>0</v>
      </c>
      <c r="Q225" s="229">
        <v>3.0000000000000001E-05</v>
      </c>
      <c r="R225" s="229">
        <f>Q225*H225</f>
        <v>0.00044999999999999999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576</v>
      </c>
      <c r="AT225" s="231" t="s">
        <v>155</v>
      </c>
      <c r="AU225" s="231" t="s">
        <v>88</v>
      </c>
      <c r="AY225" s="18" t="s">
        <v>153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86</v>
      </c>
      <c r="BK225" s="232">
        <f>ROUND(I225*H225,2)</f>
        <v>0</v>
      </c>
      <c r="BL225" s="18" t="s">
        <v>576</v>
      </c>
      <c r="BM225" s="231" t="s">
        <v>786</v>
      </c>
    </row>
    <row r="226" s="2" customFormat="1" ht="16.5" customHeight="1">
      <c r="A226" s="39"/>
      <c r="B226" s="40"/>
      <c r="C226" s="277" t="s">
        <v>376</v>
      </c>
      <c r="D226" s="277" t="s">
        <v>276</v>
      </c>
      <c r="E226" s="278" t="s">
        <v>787</v>
      </c>
      <c r="F226" s="279" t="s">
        <v>788</v>
      </c>
      <c r="G226" s="280" t="s">
        <v>399</v>
      </c>
      <c r="H226" s="281">
        <v>15</v>
      </c>
      <c r="I226" s="282"/>
      <c r="J226" s="283">
        <f>ROUND(I226*H226,2)</f>
        <v>0</v>
      </c>
      <c r="K226" s="279" t="s">
        <v>1</v>
      </c>
      <c r="L226" s="284"/>
      <c r="M226" s="285" t="s">
        <v>1</v>
      </c>
      <c r="N226" s="286" t="s">
        <v>43</v>
      </c>
      <c r="O226" s="92"/>
      <c r="P226" s="229">
        <f>O226*H226</f>
        <v>0</v>
      </c>
      <c r="Q226" s="229">
        <v>8.0000000000000007E-05</v>
      </c>
      <c r="R226" s="229">
        <f>Q226*H226</f>
        <v>0.0012000000000000001</v>
      </c>
      <c r="S226" s="229">
        <v>0</v>
      </c>
      <c r="T226" s="23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1" t="s">
        <v>782</v>
      </c>
      <c r="AT226" s="231" t="s">
        <v>276</v>
      </c>
      <c r="AU226" s="231" t="s">
        <v>88</v>
      </c>
      <c r="AY226" s="18" t="s">
        <v>153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86</v>
      </c>
      <c r="BK226" s="232">
        <f>ROUND(I226*H226,2)</f>
        <v>0</v>
      </c>
      <c r="BL226" s="18" t="s">
        <v>782</v>
      </c>
      <c r="BM226" s="231" t="s">
        <v>789</v>
      </c>
    </row>
    <row r="227" s="13" customFormat="1">
      <c r="A227" s="13"/>
      <c r="B227" s="233"/>
      <c r="C227" s="234"/>
      <c r="D227" s="235" t="s">
        <v>162</v>
      </c>
      <c r="E227" s="234"/>
      <c r="F227" s="237" t="s">
        <v>790</v>
      </c>
      <c r="G227" s="234"/>
      <c r="H227" s="238">
        <v>15</v>
      </c>
      <c r="I227" s="239"/>
      <c r="J227" s="234"/>
      <c r="K227" s="234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162</v>
      </c>
      <c r="AU227" s="244" t="s">
        <v>88</v>
      </c>
      <c r="AV227" s="13" t="s">
        <v>88</v>
      </c>
      <c r="AW227" s="13" t="s">
        <v>4</v>
      </c>
      <c r="AX227" s="13" t="s">
        <v>86</v>
      </c>
      <c r="AY227" s="244" t="s">
        <v>153</v>
      </c>
    </row>
    <row r="228" s="12" customFormat="1" ht="22.8" customHeight="1">
      <c r="A228" s="12"/>
      <c r="B228" s="204"/>
      <c r="C228" s="205"/>
      <c r="D228" s="206" t="s">
        <v>77</v>
      </c>
      <c r="E228" s="218" t="s">
        <v>88</v>
      </c>
      <c r="F228" s="218" t="s">
        <v>323</v>
      </c>
      <c r="G228" s="205"/>
      <c r="H228" s="205"/>
      <c r="I228" s="208"/>
      <c r="J228" s="219">
        <f>BK228</f>
        <v>0</v>
      </c>
      <c r="K228" s="205"/>
      <c r="L228" s="210"/>
      <c r="M228" s="211"/>
      <c r="N228" s="212"/>
      <c r="O228" s="212"/>
      <c r="P228" s="213">
        <f>SUM(P229:P241)</f>
        <v>0</v>
      </c>
      <c r="Q228" s="212"/>
      <c r="R228" s="213">
        <f>SUM(R229:R241)</f>
        <v>74.585256700000002</v>
      </c>
      <c r="S228" s="212"/>
      <c r="T228" s="214">
        <f>SUM(T229:T241)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5" t="s">
        <v>86</v>
      </c>
      <c r="AT228" s="216" t="s">
        <v>77</v>
      </c>
      <c r="AU228" s="216" t="s">
        <v>86</v>
      </c>
      <c r="AY228" s="215" t="s">
        <v>153</v>
      </c>
      <c r="BK228" s="217">
        <f>SUM(BK229:BK241)</f>
        <v>0</v>
      </c>
    </row>
    <row r="229" s="2" customFormat="1" ht="24.15" customHeight="1">
      <c r="A229" s="39"/>
      <c r="B229" s="40"/>
      <c r="C229" s="220" t="s">
        <v>396</v>
      </c>
      <c r="D229" s="220" t="s">
        <v>155</v>
      </c>
      <c r="E229" s="221" t="s">
        <v>325</v>
      </c>
      <c r="F229" s="222" t="s">
        <v>326</v>
      </c>
      <c r="G229" s="223" t="s">
        <v>219</v>
      </c>
      <c r="H229" s="224">
        <v>364.13</v>
      </c>
      <c r="I229" s="225"/>
      <c r="J229" s="226">
        <f>ROUND(I229*H229,2)</f>
        <v>0</v>
      </c>
      <c r="K229" s="222" t="s">
        <v>159</v>
      </c>
      <c r="L229" s="45"/>
      <c r="M229" s="227" t="s">
        <v>1</v>
      </c>
      <c r="N229" s="228" t="s">
        <v>43</v>
      </c>
      <c r="O229" s="92"/>
      <c r="P229" s="229">
        <f>O229*H229</f>
        <v>0</v>
      </c>
      <c r="Q229" s="229">
        <v>0.20469000000000001</v>
      </c>
      <c r="R229" s="229">
        <f>Q229*H229</f>
        <v>74.533769700000008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160</v>
      </c>
      <c r="AT229" s="231" t="s">
        <v>155</v>
      </c>
      <c r="AU229" s="231" t="s">
        <v>88</v>
      </c>
      <c r="AY229" s="18" t="s">
        <v>153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86</v>
      </c>
      <c r="BK229" s="232">
        <f>ROUND(I229*H229,2)</f>
        <v>0</v>
      </c>
      <c r="BL229" s="18" t="s">
        <v>160</v>
      </c>
      <c r="BM229" s="231" t="s">
        <v>791</v>
      </c>
    </row>
    <row r="230" s="13" customFormat="1">
      <c r="A230" s="13"/>
      <c r="B230" s="233"/>
      <c r="C230" s="234"/>
      <c r="D230" s="235" t="s">
        <v>162</v>
      </c>
      <c r="E230" s="236" t="s">
        <v>1</v>
      </c>
      <c r="F230" s="237" t="s">
        <v>792</v>
      </c>
      <c r="G230" s="234"/>
      <c r="H230" s="238">
        <v>202.72999999999999</v>
      </c>
      <c r="I230" s="239"/>
      <c r="J230" s="234"/>
      <c r="K230" s="234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162</v>
      </c>
      <c r="AU230" s="244" t="s">
        <v>88</v>
      </c>
      <c r="AV230" s="13" t="s">
        <v>88</v>
      </c>
      <c r="AW230" s="13" t="s">
        <v>34</v>
      </c>
      <c r="AX230" s="13" t="s">
        <v>78</v>
      </c>
      <c r="AY230" s="244" t="s">
        <v>153</v>
      </c>
    </row>
    <row r="231" s="13" customFormat="1">
      <c r="A231" s="13"/>
      <c r="B231" s="233"/>
      <c r="C231" s="234"/>
      <c r="D231" s="235" t="s">
        <v>162</v>
      </c>
      <c r="E231" s="236" t="s">
        <v>1</v>
      </c>
      <c r="F231" s="237" t="s">
        <v>793</v>
      </c>
      <c r="G231" s="234"/>
      <c r="H231" s="238">
        <v>132.90000000000001</v>
      </c>
      <c r="I231" s="239"/>
      <c r="J231" s="234"/>
      <c r="K231" s="234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162</v>
      </c>
      <c r="AU231" s="244" t="s">
        <v>88</v>
      </c>
      <c r="AV231" s="13" t="s">
        <v>88</v>
      </c>
      <c r="AW231" s="13" t="s">
        <v>34</v>
      </c>
      <c r="AX231" s="13" t="s">
        <v>78</v>
      </c>
      <c r="AY231" s="244" t="s">
        <v>153</v>
      </c>
    </row>
    <row r="232" s="13" customFormat="1">
      <c r="A232" s="13"/>
      <c r="B232" s="233"/>
      <c r="C232" s="234"/>
      <c r="D232" s="235" t="s">
        <v>162</v>
      </c>
      <c r="E232" s="236" t="s">
        <v>1</v>
      </c>
      <c r="F232" s="237" t="s">
        <v>794</v>
      </c>
      <c r="G232" s="234"/>
      <c r="H232" s="238">
        <v>28.5</v>
      </c>
      <c r="I232" s="239"/>
      <c r="J232" s="234"/>
      <c r="K232" s="234"/>
      <c r="L232" s="240"/>
      <c r="M232" s="241"/>
      <c r="N232" s="242"/>
      <c r="O232" s="242"/>
      <c r="P232" s="242"/>
      <c r="Q232" s="242"/>
      <c r="R232" s="242"/>
      <c r="S232" s="242"/>
      <c r="T232" s="24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4" t="s">
        <v>162</v>
      </c>
      <c r="AU232" s="244" t="s">
        <v>88</v>
      </c>
      <c r="AV232" s="13" t="s">
        <v>88</v>
      </c>
      <c r="AW232" s="13" t="s">
        <v>34</v>
      </c>
      <c r="AX232" s="13" t="s">
        <v>78</v>
      </c>
      <c r="AY232" s="244" t="s">
        <v>153</v>
      </c>
    </row>
    <row r="233" s="16" customFormat="1">
      <c r="A233" s="16"/>
      <c r="B233" s="266"/>
      <c r="C233" s="267"/>
      <c r="D233" s="235" t="s">
        <v>162</v>
      </c>
      <c r="E233" s="268" t="s">
        <v>1</v>
      </c>
      <c r="F233" s="269" t="s">
        <v>215</v>
      </c>
      <c r="G233" s="267"/>
      <c r="H233" s="270">
        <v>364.13</v>
      </c>
      <c r="I233" s="271"/>
      <c r="J233" s="267"/>
      <c r="K233" s="267"/>
      <c r="L233" s="272"/>
      <c r="M233" s="273"/>
      <c r="N233" s="274"/>
      <c r="O233" s="274"/>
      <c r="P233" s="274"/>
      <c r="Q233" s="274"/>
      <c r="R233" s="274"/>
      <c r="S233" s="274"/>
      <c r="T233" s="275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76" t="s">
        <v>162</v>
      </c>
      <c r="AU233" s="276" t="s">
        <v>88</v>
      </c>
      <c r="AV233" s="16" t="s">
        <v>160</v>
      </c>
      <c r="AW233" s="16" t="s">
        <v>34</v>
      </c>
      <c r="AX233" s="16" t="s">
        <v>86</v>
      </c>
      <c r="AY233" s="276" t="s">
        <v>153</v>
      </c>
    </row>
    <row r="234" s="2" customFormat="1" ht="16.5" customHeight="1">
      <c r="A234" s="39"/>
      <c r="B234" s="40"/>
      <c r="C234" s="220" t="s">
        <v>402</v>
      </c>
      <c r="D234" s="220" t="s">
        <v>155</v>
      </c>
      <c r="E234" s="221" t="s">
        <v>335</v>
      </c>
      <c r="F234" s="222" t="s">
        <v>336</v>
      </c>
      <c r="G234" s="223" t="s">
        <v>230</v>
      </c>
      <c r="H234" s="224">
        <v>89.730000000000004</v>
      </c>
      <c r="I234" s="225"/>
      <c r="J234" s="226">
        <f>ROUND(I234*H234,2)</f>
        <v>0</v>
      </c>
      <c r="K234" s="222" t="s">
        <v>159</v>
      </c>
      <c r="L234" s="45"/>
      <c r="M234" s="227" t="s">
        <v>1</v>
      </c>
      <c r="N234" s="228" t="s">
        <v>43</v>
      </c>
      <c r="O234" s="92"/>
      <c r="P234" s="229">
        <f>O234*H234</f>
        <v>0</v>
      </c>
      <c r="Q234" s="229">
        <v>0.00010000000000000001</v>
      </c>
      <c r="R234" s="229">
        <f>Q234*H234</f>
        <v>0.0089730000000000001</v>
      </c>
      <c r="S234" s="229">
        <v>0</v>
      </c>
      <c r="T234" s="23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1" t="s">
        <v>160</v>
      </c>
      <c r="AT234" s="231" t="s">
        <v>155</v>
      </c>
      <c r="AU234" s="231" t="s">
        <v>88</v>
      </c>
      <c r="AY234" s="18" t="s">
        <v>153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86</v>
      </c>
      <c r="BK234" s="232">
        <f>ROUND(I234*H234,2)</f>
        <v>0</v>
      </c>
      <c r="BL234" s="18" t="s">
        <v>160</v>
      </c>
      <c r="BM234" s="231" t="s">
        <v>795</v>
      </c>
    </row>
    <row r="235" s="13" customFormat="1">
      <c r="A235" s="13"/>
      <c r="B235" s="233"/>
      <c r="C235" s="234"/>
      <c r="D235" s="235" t="s">
        <v>162</v>
      </c>
      <c r="E235" s="236" t="s">
        <v>1</v>
      </c>
      <c r="F235" s="237" t="s">
        <v>796</v>
      </c>
      <c r="G235" s="234"/>
      <c r="H235" s="238">
        <v>43.200000000000003</v>
      </c>
      <c r="I235" s="239"/>
      <c r="J235" s="234"/>
      <c r="K235" s="234"/>
      <c r="L235" s="240"/>
      <c r="M235" s="241"/>
      <c r="N235" s="242"/>
      <c r="O235" s="242"/>
      <c r="P235" s="242"/>
      <c r="Q235" s="242"/>
      <c r="R235" s="242"/>
      <c r="S235" s="242"/>
      <c r="T235" s="24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4" t="s">
        <v>162</v>
      </c>
      <c r="AU235" s="244" t="s">
        <v>88</v>
      </c>
      <c r="AV235" s="13" t="s">
        <v>88</v>
      </c>
      <c r="AW235" s="13" t="s">
        <v>34</v>
      </c>
      <c r="AX235" s="13" t="s">
        <v>78</v>
      </c>
      <c r="AY235" s="244" t="s">
        <v>153</v>
      </c>
    </row>
    <row r="236" s="13" customFormat="1">
      <c r="A236" s="13"/>
      <c r="B236" s="233"/>
      <c r="C236" s="234"/>
      <c r="D236" s="235" t="s">
        <v>162</v>
      </c>
      <c r="E236" s="236" t="s">
        <v>1</v>
      </c>
      <c r="F236" s="237" t="s">
        <v>797</v>
      </c>
      <c r="G236" s="234"/>
      <c r="H236" s="238">
        <v>32.729999999999997</v>
      </c>
      <c r="I236" s="239"/>
      <c r="J236" s="234"/>
      <c r="K236" s="234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162</v>
      </c>
      <c r="AU236" s="244" t="s">
        <v>88</v>
      </c>
      <c r="AV236" s="13" t="s">
        <v>88</v>
      </c>
      <c r="AW236" s="13" t="s">
        <v>34</v>
      </c>
      <c r="AX236" s="13" t="s">
        <v>78</v>
      </c>
      <c r="AY236" s="244" t="s">
        <v>153</v>
      </c>
    </row>
    <row r="237" s="13" customFormat="1">
      <c r="A237" s="13"/>
      <c r="B237" s="233"/>
      <c r="C237" s="234"/>
      <c r="D237" s="235" t="s">
        <v>162</v>
      </c>
      <c r="E237" s="236" t="s">
        <v>1</v>
      </c>
      <c r="F237" s="237" t="s">
        <v>798</v>
      </c>
      <c r="G237" s="234"/>
      <c r="H237" s="238">
        <v>8</v>
      </c>
      <c r="I237" s="239"/>
      <c r="J237" s="234"/>
      <c r="K237" s="234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162</v>
      </c>
      <c r="AU237" s="244" t="s">
        <v>88</v>
      </c>
      <c r="AV237" s="13" t="s">
        <v>88</v>
      </c>
      <c r="AW237" s="13" t="s">
        <v>34</v>
      </c>
      <c r="AX237" s="13" t="s">
        <v>78</v>
      </c>
      <c r="AY237" s="244" t="s">
        <v>153</v>
      </c>
    </row>
    <row r="238" s="13" customFormat="1">
      <c r="A238" s="13"/>
      <c r="B238" s="233"/>
      <c r="C238" s="234"/>
      <c r="D238" s="235" t="s">
        <v>162</v>
      </c>
      <c r="E238" s="236" t="s">
        <v>1</v>
      </c>
      <c r="F238" s="237" t="s">
        <v>799</v>
      </c>
      <c r="G238" s="234"/>
      <c r="H238" s="238">
        <v>5.7999999999999998</v>
      </c>
      <c r="I238" s="239"/>
      <c r="J238" s="234"/>
      <c r="K238" s="234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162</v>
      </c>
      <c r="AU238" s="244" t="s">
        <v>88</v>
      </c>
      <c r="AV238" s="13" t="s">
        <v>88</v>
      </c>
      <c r="AW238" s="13" t="s">
        <v>34</v>
      </c>
      <c r="AX238" s="13" t="s">
        <v>78</v>
      </c>
      <c r="AY238" s="244" t="s">
        <v>153</v>
      </c>
    </row>
    <row r="239" s="16" customFormat="1">
      <c r="A239" s="16"/>
      <c r="B239" s="266"/>
      <c r="C239" s="267"/>
      <c r="D239" s="235" t="s">
        <v>162</v>
      </c>
      <c r="E239" s="268" t="s">
        <v>1</v>
      </c>
      <c r="F239" s="269" t="s">
        <v>215</v>
      </c>
      <c r="G239" s="267"/>
      <c r="H239" s="270">
        <v>89.730000000000004</v>
      </c>
      <c r="I239" s="271"/>
      <c r="J239" s="267"/>
      <c r="K239" s="267"/>
      <c r="L239" s="272"/>
      <c r="M239" s="273"/>
      <c r="N239" s="274"/>
      <c r="O239" s="274"/>
      <c r="P239" s="274"/>
      <c r="Q239" s="274"/>
      <c r="R239" s="274"/>
      <c r="S239" s="274"/>
      <c r="T239" s="275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76" t="s">
        <v>162</v>
      </c>
      <c r="AU239" s="276" t="s">
        <v>88</v>
      </c>
      <c r="AV239" s="16" t="s">
        <v>160</v>
      </c>
      <c r="AW239" s="16" t="s">
        <v>34</v>
      </c>
      <c r="AX239" s="16" t="s">
        <v>86</v>
      </c>
      <c r="AY239" s="276" t="s">
        <v>153</v>
      </c>
    </row>
    <row r="240" s="2" customFormat="1" ht="16.5" customHeight="1">
      <c r="A240" s="39"/>
      <c r="B240" s="40"/>
      <c r="C240" s="277" t="s">
        <v>407</v>
      </c>
      <c r="D240" s="277" t="s">
        <v>276</v>
      </c>
      <c r="E240" s="278" t="s">
        <v>342</v>
      </c>
      <c r="F240" s="279" t="s">
        <v>343</v>
      </c>
      <c r="G240" s="280" t="s">
        <v>230</v>
      </c>
      <c r="H240" s="281">
        <v>106.285</v>
      </c>
      <c r="I240" s="282"/>
      <c r="J240" s="283">
        <f>ROUND(I240*H240,2)</f>
        <v>0</v>
      </c>
      <c r="K240" s="279" t="s">
        <v>159</v>
      </c>
      <c r="L240" s="284"/>
      <c r="M240" s="285" t="s">
        <v>1</v>
      </c>
      <c r="N240" s="286" t="s">
        <v>43</v>
      </c>
      <c r="O240" s="92"/>
      <c r="P240" s="229">
        <f>O240*H240</f>
        <v>0</v>
      </c>
      <c r="Q240" s="229">
        <v>0.00040000000000000002</v>
      </c>
      <c r="R240" s="229">
        <f>Q240*H240</f>
        <v>0.042514000000000003</v>
      </c>
      <c r="S240" s="229">
        <v>0</v>
      </c>
      <c r="T240" s="23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1" t="s">
        <v>222</v>
      </c>
      <c r="AT240" s="231" t="s">
        <v>276</v>
      </c>
      <c r="AU240" s="231" t="s">
        <v>88</v>
      </c>
      <c r="AY240" s="18" t="s">
        <v>153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86</v>
      </c>
      <c r="BK240" s="232">
        <f>ROUND(I240*H240,2)</f>
        <v>0</v>
      </c>
      <c r="BL240" s="18" t="s">
        <v>160</v>
      </c>
      <c r="BM240" s="231" t="s">
        <v>800</v>
      </c>
    </row>
    <row r="241" s="13" customFormat="1">
      <c r="A241" s="13"/>
      <c r="B241" s="233"/>
      <c r="C241" s="234"/>
      <c r="D241" s="235" t="s">
        <v>162</v>
      </c>
      <c r="E241" s="234"/>
      <c r="F241" s="237" t="s">
        <v>801</v>
      </c>
      <c r="G241" s="234"/>
      <c r="H241" s="238">
        <v>106.285</v>
      </c>
      <c r="I241" s="239"/>
      <c r="J241" s="234"/>
      <c r="K241" s="234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162</v>
      </c>
      <c r="AU241" s="244" t="s">
        <v>88</v>
      </c>
      <c r="AV241" s="13" t="s">
        <v>88</v>
      </c>
      <c r="AW241" s="13" t="s">
        <v>4</v>
      </c>
      <c r="AX241" s="13" t="s">
        <v>86</v>
      </c>
      <c r="AY241" s="244" t="s">
        <v>153</v>
      </c>
    </row>
    <row r="242" s="12" customFormat="1" ht="22.8" customHeight="1">
      <c r="A242" s="12"/>
      <c r="B242" s="204"/>
      <c r="C242" s="205"/>
      <c r="D242" s="206" t="s">
        <v>77</v>
      </c>
      <c r="E242" s="218" t="s">
        <v>160</v>
      </c>
      <c r="F242" s="218" t="s">
        <v>346</v>
      </c>
      <c r="G242" s="205"/>
      <c r="H242" s="205"/>
      <c r="I242" s="208"/>
      <c r="J242" s="219">
        <f>BK242</f>
        <v>0</v>
      </c>
      <c r="K242" s="205"/>
      <c r="L242" s="210"/>
      <c r="M242" s="211"/>
      <c r="N242" s="212"/>
      <c r="O242" s="212"/>
      <c r="P242" s="213">
        <f>SUM(P243:P257)</f>
        <v>0</v>
      </c>
      <c r="Q242" s="212"/>
      <c r="R242" s="213">
        <f>SUM(R243:R257)</f>
        <v>121.51984547000001</v>
      </c>
      <c r="S242" s="212"/>
      <c r="T242" s="214">
        <f>SUM(T243:T257)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15" t="s">
        <v>86</v>
      </c>
      <c r="AT242" s="216" t="s">
        <v>77</v>
      </c>
      <c r="AU242" s="216" t="s">
        <v>86</v>
      </c>
      <c r="AY242" s="215" t="s">
        <v>153</v>
      </c>
      <c r="BK242" s="217">
        <f>SUM(BK243:BK257)</f>
        <v>0</v>
      </c>
    </row>
    <row r="243" s="2" customFormat="1" ht="16.5" customHeight="1">
      <c r="A243" s="39"/>
      <c r="B243" s="40"/>
      <c r="C243" s="220" t="s">
        <v>411</v>
      </c>
      <c r="D243" s="220" t="s">
        <v>155</v>
      </c>
      <c r="E243" s="221" t="s">
        <v>348</v>
      </c>
      <c r="F243" s="222" t="s">
        <v>349</v>
      </c>
      <c r="G243" s="223" t="s">
        <v>158</v>
      </c>
      <c r="H243" s="224">
        <v>38.110999999999997</v>
      </c>
      <c r="I243" s="225"/>
      <c r="J243" s="226">
        <f>ROUND(I243*H243,2)</f>
        <v>0</v>
      </c>
      <c r="K243" s="222" t="s">
        <v>159</v>
      </c>
      <c r="L243" s="45"/>
      <c r="M243" s="227" t="s">
        <v>1</v>
      </c>
      <c r="N243" s="228" t="s">
        <v>43</v>
      </c>
      <c r="O243" s="92"/>
      <c r="P243" s="229">
        <f>O243*H243</f>
        <v>0</v>
      </c>
      <c r="Q243" s="229">
        <v>1.8907700000000001</v>
      </c>
      <c r="R243" s="229">
        <f>Q243*H243</f>
        <v>72.059135470000001</v>
      </c>
      <c r="S243" s="229">
        <v>0</v>
      </c>
      <c r="T243" s="23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1" t="s">
        <v>160</v>
      </c>
      <c r="AT243" s="231" t="s">
        <v>155</v>
      </c>
      <c r="AU243" s="231" t="s">
        <v>88</v>
      </c>
      <c r="AY243" s="18" t="s">
        <v>153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86</v>
      </c>
      <c r="BK243" s="232">
        <f>ROUND(I243*H243,2)</f>
        <v>0</v>
      </c>
      <c r="BL243" s="18" t="s">
        <v>160</v>
      </c>
      <c r="BM243" s="231" t="s">
        <v>802</v>
      </c>
    </row>
    <row r="244" s="13" customFormat="1">
      <c r="A244" s="13"/>
      <c r="B244" s="233"/>
      <c r="C244" s="234"/>
      <c r="D244" s="235" t="s">
        <v>162</v>
      </c>
      <c r="E244" s="236" t="s">
        <v>1</v>
      </c>
      <c r="F244" s="237" t="s">
        <v>803</v>
      </c>
      <c r="G244" s="234"/>
      <c r="H244" s="238">
        <v>2.8479999999999999</v>
      </c>
      <c r="I244" s="239"/>
      <c r="J244" s="234"/>
      <c r="K244" s="234"/>
      <c r="L244" s="240"/>
      <c r="M244" s="241"/>
      <c r="N244" s="242"/>
      <c r="O244" s="242"/>
      <c r="P244" s="242"/>
      <c r="Q244" s="242"/>
      <c r="R244" s="242"/>
      <c r="S244" s="242"/>
      <c r="T244" s="24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4" t="s">
        <v>162</v>
      </c>
      <c r="AU244" s="244" t="s">
        <v>88</v>
      </c>
      <c r="AV244" s="13" t="s">
        <v>88</v>
      </c>
      <c r="AW244" s="13" t="s">
        <v>34</v>
      </c>
      <c r="AX244" s="13" t="s">
        <v>78</v>
      </c>
      <c r="AY244" s="244" t="s">
        <v>153</v>
      </c>
    </row>
    <row r="245" s="13" customFormat="1">
      <c r="A245" s="13"/>
      <c r="B245" s="233"/>
      <c r="C245" s="234"/>
      <c r="D245" s="235" t="s">
        <v>162</v>
      </c>
      <c r="E245" s="236" t="s">
        <v>1</v>
      </c>
      <c r="F245" s="237" t="s">
        <v>804</v>
      </c>
      <c r="G245" s="234"/>
      <c r="H245" s="238">
        <v>17.902999999999999</v>
      </c>
      <c r="I245" s="239"/>
      <c r="J245" s="234"/>
      <c r="K245" s="234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162</v>
      </c>
      <c r="AU245" s="244" t="s">
        <v>88</v>
      </c>
      <c r="AV245" s="13" t="s">
        <v>88</v>
      </c>
      <c r="AW245" s="13" t="s">
        <v>34</v>
      </c>
      <c r="AX245" s="13" t="s">
        <v>78</v>
      </c>
      <c r="AY245" s="244" t="s">
        <v>153</v>
      </c>
    </row>
    <row r="246" s="13" customFormat="1">
      <c r="A246" s="13"/>
      <c r="B246" s="233"/>
      <c r="C246" s="234"/>
      <c r="D246" s="235" t="s">
        <v>162</v>
      </c>
      <c r="E246" s="236" t="s">
        <v>1</v>
      </c>
      <c r="F246" s="237" t="s">
        <v>805</v>
      </c>
      <c r="G246" s="234"/>
      <c r="H246" s="238">
        <v>13.289999999999999</v>
      </c>
      <c r="I246" s="239"/>
      <c r="J246" s="234"/>
      <c r="K246" s="234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162</v>
      </c>
      <c r="AU246" s="244" t="s">
        <v>88</v>
      </c>
      <c r="AV246" s="13" t="s">
        <v>88</v>
      </c>
      <c r="AW246" s="13" t="s">
        <v>34</v>
      </c>
      <c r="AX246" s="13" t="s">
        <v>78</v>
      </c>
      <c r="AY246" s="244" t="s">
        <v>153</v>
      </c>
    </row>
    <row r="247" s="13" customFormat="1">
      <c r="A247" s="13"/>
      <c r="B247" s="233"/>
      <c r="C247" s="234"/>
      <c r="D247" s="235" t="s">
        <v>162</v>
      </c>
      <c r="E247" s="236" t="s">
        <v>1</v>
      </c>
      <c r="F247" s="237" t="s">
        <v>806</v>
      </c>
      <c r="G247" s="234"/>
      <c r="H247" s="238">
        <v>2.8500000000000001</v>
      </c>
      <c r="I247" s="239"/>
      <c r="J247" s="234"/>
      <c r="K247" s="234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162</v>
      </c>
      <c r="AU247" s="244" t="s">
        <v>88</v>
      </c>
      <c r="AV247" s="13" t="s">
        <v>88</v>
      </c>
      <c r="AW247" s="13" t="s">
        <v>34</v>
      </c>
      <c r="AX247" s="13" t="s">
        <v>78</v>
      </c>
      <c r="AY247" s="244" t="s">
        <v>153</v>
      </c>
    </row>
    <row r="248" s="13" customFormat="1">
      <c r="A248" s="13"/>
      <c r="B248" s="233"/>
      <c r="C248" s="234"/>
      <c r="D248" s="235" t="s">
        <v>162</v>
      </c>
      <c r="E248" s="236" t="s">
        <v>1</v>
      </c>
      <c r="F248" s="237" t="s">
        <v>807</v>
      </c>
      <c r="G248" s="234"/>
      <c r="H248" s="238">
        <v>1.22</v>
      </c>
      <c r="I248" s="239"/>
      <c r="J248" s="234"/>
      <c r="K248" s="234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162</v>
      </c>
      <c r="AU248" s="244" t="s">
        <v>88</v>
      </c>
      <c r="AV248" s="13" t="s">
        <v>88</v>
      </c>
      <c r="AW248" s="13" t="s">
        <v>34</v>
      </c>
      <c r="AX248" s="13" t="s">
        <v>78</v>
      </c>
      <c r="AY248" s="244" t="s">
        <v>153</v>
      </c>
    </row>
    <row r="249" s="16" customFormat="1">
      <c r="A249" s="16"/>
      <c r="B249" s="266"/>
      <c r="C249" s="267"/>
      <c r="D249" s="235" t="s">
        <v>162</v>
      </c>
      <c r="E249" s="268" t="s">
        <v>117</v>
      </c>
      <c r="F249" s="269" t="s">
        <v>215</v>
      </c>
      <c r="G249" s="267"/>
      <c r="H249" s="270">
        <v>38.110999999999997</v>
      </c>
      <c r="I249" s="271"/>
      <c r="J249" s="267"/>
      <c r="K249" s="267"/>
      <c r="L249" s="272"/>
      <c r="M249" s="273"/>
      <c r="N249" s="274"/>
      <c r="O249" s="274"/>
      <c r="P249" s="274"/>
      <c r="Q249" s="274"/>
      <c r="R249" s="274"/>
      <c r="S249" s="274"/>
      <c r="T249" s="275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T249" s="276" t="s">
        <v>162</v>
      </c>
      <c r="AU249" s="276" t="s">
        <v>88</v>
      </c>
      <c r="AV249" s="16" t="s">
        <v>160</v>
      </c>
      <c r="AW249" s="16" t="s">
        <v>34</v>
      </c>
      <c r="AX249" s="16" t="s">
        <v>86</v>
      </c>
      <c r="AY249" s="276" t="s">
        <v>153</v>
      </c>
    </row>
    <row r="250" s="2" customFormat="1" ht="16.5" customHeight="1">
      <c r="A250" s="39"/>
      <c r="B250" s="40"/>
      <c r="C250" s="220" t="s">
        <v>415</v>
      </c>
      <c r="D250" s="220" t="s">
        <v>155</v>
      </c>
      <c r="E250" s="221" t="s">
        <v>366</v>
      </c>
      <c r="F250" s="222" t="s">
        <v>367</v>
      </c>
      <c r="G250" s="223" t="s">
        <v>158</v>
      </c>
      <c r="H250" s="224">
        <v>10.5</v>
      </c>
      <c r="I250" s="225"/>
      <c r="J250" s="226">
        <f>ROUND(I250*H250,2)</f>
        <v>0</v>
      </c>
      <c r="K250" s="222" t="s">
        <v>159</v>
      </c>
      <c r="L250" s="45"/>
      <c r="M250" s="227" t="s">
        <v>1</v>
      </c>
      <c r="N250" s="228" t="s">
        <v>43</v>
      </c>
      <c r="O250" s="92"/>
      <c r="P250" s="229">
        <f>O250*H250</f>
        <v>0</v>
      </c>
      <c r="Q250" s="229">
        <v>2.3010199999999998</v>
      </c>
      <c r="R250" s="229">
        <f>Q250*H250</f>
        <v>24.160709999999998</v>
      </c>
      <c r="S250" s="229">
        <v>0</v>
      </c>
      <c r="T250" s="23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1" t="s">
        <v>160</v>
      </c>
      <c r="AT250" s="231" t="s">
        <v>155</v>
      </c>
      <c r="AU250" s="231" t="s">
        <v>88</v>
      </c>
      <c r="AY250" s="18" t="s">
        <v>153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86</v>
      </c>
      <c r="BK250" s="232">
        <f>ROUND(I250*H250,2)</f>
        <v>0</v>
      </c>
      <c r="BL250" s="18" t="s">
        <v>160</v>
      </c>
      <c r="BM250" s="231" t="s">
        <v>808</v>
      </c>
    </row>
    <row r="251" s="13" customFormat="1">
      <c r="A251" s="13"/>
      <c r="B251" s="233"/>
      <c r="C251" s="234"/>
      <c r="D251" s="235" t="s">
        <v>162</v>
      </c>
      <c r="E251" s="236" t="s">
        <v>1</v>
      </c>
      <c r="F251" s="237" t="s">
        <v>809</v>
      </c>
      <c r="G251" s="234"/>
      <c r="H251" s="238">
        <v>9</v>
      </c>
      <c r="I251" s="239"/>
      <c r="J251" s="234"/>
      <c r="K251" s="234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162</v>
      </c>
      <c r="AU251" s="244" t="s">
        <v>88</v>
      </c>
      <c r="AV251" s="13" t="s">
        <v>88</v>
      </c>
      <c r="AW251" s="13" t="s">
        <v>34</v>
      </c>
      <c r="AX251" s="13" t="s">
        <v>78</v>
      </c>
      <c r="AY251" s="244" t="s">
        <v>153</v>
      </c>
    </row>
    <row r="252" s="13" customFormat="1">
      <c r="A252" s="13"/>
      <c r="B252" s="233"/>
      <c r="C252" s="234"/>
      <c r="D252" s="235" t="s">
        <v>162</v>
      </c>
      <c r="E252" s="236" t="s">
        <v>1</v>
      </c>
      <c r="F252" s="237" t="s">
        <v>810</v>
      </c>
      <c r="G252" s="234"/>
      <c r="H252" s="238">
        <v>1.5</v>
      </c>
      <c r="I252" s="239"/>
      <c r="J252" s="234"/>
      <c r="K252" s="234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162</v>
      </c>
      <c r="AU252" s="244" t="s">
        <v>88</v>
      </c>
      <c r="AV252" s="13" t="s">
        <v>88</v>
      </c>
      <c r="AW252" s="13" t="s">
        <v>34</v>
      </c>
      <c r="AX252" s="13" t="s">
        <v>78</v>
      </c>
      <c r="AY252" s="244" t="s">
        <v>153</v>
      </c>
    </row>
    <row r="253" s="16" customFormat="1">
      <c r="A253" s="16"/>
      <c r="B253" s="266"/>
      <c r="C253" s="267"/>
      <c r="D253" s="235" t="s">
        <v>162</v>
      </c>
      <c r="E253" s="268" t="s">
        <v>1</v>
      </c>
      <c r="F253" s="269" t="s">
        <v>215</v>
      </c>
      <c r="G253" s="267"/>
      <c r="H253" s="270">
        <v>10.5</v>
      </c>
      <c r="I253" s="271"/>
      <c r="J253" s="267"/>
      <c r="K253" s="267"/>
      <c r="L253" s="272"/>
      <c r="M253" s="273"/>
      <c r="N253" s="274"/>
      <c r="O253" s="274"/>
      <c r="P253" s="274"/>
      <c r="Q253" s="274"/>
      <c r="R253" s="274"/>
      <c r="S253" s="274"/>
      <c r="T253" s="275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T253" s="276" t="s">
        <v>162</v>
      </c>
      <c r="AU253" s="276" t="s">
        <v>88</v>
      </c>
      <c r="AV253" s="16" t="s">
        <v>160</v>
      </c>
      <c r="AW253" s="16" t="s">
        <v>34</v>
      </c>
      <c r="AX253" s="16" t="s">
        <v>86</v>
      </c>
      <c r="AY253" s="276" t="s">
        <v>153</v>
      </c>
    </row>
    <row r="254" s="2" customFormat="1" ht="16.5" customHeight="1">
      <c r="A254" s="39"/>
      <c r="B254" s="40"/>
      <c r="C254" s="220" t="s">
        <v>419</v>
      </c>
      <c r="D254" s="220" t="s">
        <v>155</v>
      </c>
      <c r="E254" s="221" t="s">
        <v>371</v>
      </c>
      <c r="F254" s="222" t="s">
        <v>372</v>
      </c>
      <c r="G254" s="223" t="s">
        <v>230</v>
      </c>
      <c r="H254" s="224">
        <v>60</v>
      </c>
      <c r="I254" s="225"/>
      <c r="J254" s="226">
        <f>ROUND(I254*H254,2)</f>
        <v>0</v>
      </c>
      <c r="K254" s="222" t="s">
        <v>159</v>
      </c>
      <c r="L254" s="45"/>
      <c r="M254" s="227" t="s">
        <v>1</v>
      </c>
      <c r="N254" s="228" t="s">
        <v>43</v>
      </c>
      <c r="O254" s="92"/>
      <c r="P254" s="229">
        <f>O254*H254</f>
        <v>0</v>
      </c>
      <c r="Q254" s="229">
        <v>0.34499999999999997</v>
      </c>
      <c r="R254" s="229">
        <f>Q254*H254</f>
        <v>20.699999999999999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160</v>
      </c>
      <c r="AT254" s="231" t="s">
        <v>155</v>
      </c>
      <c r="AU254" s="231" t="s">
        <v>88</v>
      </c>
      <c r="AY254" s="18" t="s">
        <v>153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86</v>
      </c>
      <c r="BK254" s="232">
        <f>ROUND(I254*H254,2)</f>
        <v>0</v>
      </c>
      <c r="BL254" s="18" t="s">
        <v>160</v>
      </c>
      <c r="BM254" s="231" t="s">
        <v>811</v>
      </c>
    </row>
    <row r="255" s="13" customFormat="1">
      <c r="A255" s="13"/>
      <c r="B255" s="233"/>
      <c r="C255" s="234"/>
      <c r="D255" s="235" t="s">
        <v>162</v>
      </c>
      <c r="E255" s="236" t="s">
        <v>1</v>
      </c>
      <c r="F255" s="237" t="s">
        <v>812</v>
      </c>
      <c r="G255" s="234"/>
      <c r="H255" s="238">
        <v>60</v>
      </c>
      <c r="I255" s="239"/>
      <c r="J255" s="234"/>
      <c r="K255" s="234"/>
      <c r="L255" s="240"/>
      <c r="M255" s="241"/>
      <c r="N255" s="242"/>
      <c r="O255" s="242"/>
      <c r="P255" s="242"/>
      <c r="Q255" s="242"/>
      <c r="R255" s="242"/>
      <c r="S255" s="242"/>
      <c r="T255" s="24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4" t="s">
        <v>162</v>
      </c>
      <c r="AU255" s="244" t="s">
        <v>88</v>
      </c>
      <c r="AV255" s="13" t="s">
        <v>88</v>
      </c>
      <c r="AW255" s="13" t="s">
        <v>34</v>
      </c>
      <c r="AX255" s="13" t="s">
        <v>86</v>
      </c>
      <c r="AY255" s="244" t="s">
        <v>153</v>
      </c>
    </row>
    <row r="256" s="2" customFormat="1" ht="16.5" customHeight="1">
      <c r="A256" s="39"/>
      <c r="B256" s="40"/>
      <c r="C256" s="220" t="s">
        <v>423</v>
      </c>
      <c r="D256" s="220" t="s">
        <v>155</v>
      </c>
      <c r="E256" s="221" t="s">
        <v>813</v>
      </c>
      <c r="F256" s="222" t="s">
        <v>814</v>
      </c>
      <c r="G256" s="223" t="s">
        <v>230</v>
      </c>
      <c r="H256" s="224">
        <v>10</v>
      </c>
      <c r="I256" s="225"/>
      <c r="J256" s="226">
        <f>ROUND(I256*H256,2)</f>
        <v>0</v>
      </c>
      <c r="K256" s="222" t="s">
        <v>159</v>
      </c>
      <c r="L256" s="45"/>
      <c r="M256" s="227" t="s">
        <v>1</v>
      </c>
      <c r="N256" s="228" t="s">
        <v>43</v>
      </c>
      <c r="O256" s="92"/>
      <c r="P256" s="229">
        <f>O256*H256</f>
        <v>0</v>
      </c>
      <c r="Q256" s="229">
        <v>0.46000000000000002</v>
      </c>
      <c r="R256" s="229">
        <f>Q256*H256</f>
        <v>4.6000000000000005</v>
      </c>
      <c r="S256" s="229">
        <v>0</v>
      </c>
      <c r="T256" s="23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160</v>
      </c>
      <c r="AT256" s="231" t="s">
        <v>155</v>
      </c>
      <c r="AU256" s="231" t="s">
        <v>88</v>
      </c>
      <c r="AY256" s="18" t="s">
        <v>153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86</v>
      </c>
      <c r="BK256" s="232">
        <f>ROUND(I256*H256,2)</f>
        <v>0</v>
      </c>
      <c r="BL256" s="18" t="s">
        <v>160</v>
      </c>
      <c r="BM256" s="231" t="s">
        <v>815</v>
      </c>
    </row>
    <row r="257" s="13" customFormat="1">
      <c r="A257" s="13"/>
      <c r="B257" s="233"/>
      <c r="C257" s="234"/>
      <c r="D257" s="235" t="s">
        <v>162</v>
      </c>
      <c r="E257" s="236" t="s">
        <v>1</v>
      </c>
      <c r="F257" s="237" t="s">
        <v>816</v>
      </c>
      <c r="G257" s="234"/>
      <c r="H257" s="238">
        <v>10</v>
      </c>
      <c r="I257" s="239"/>
      <c r="J257" s="234"/>
      <c r="K257" s="234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162</v>
      </c>
      <c r="AU257" s="244" t="s">
        <v>88</v>
      </c>
      <c r="AV257" s="13" t="s">
        <v>88</v>
      </c>
      <c r="AW257" s="13" t="s">
        <v>34</v>
      </c>
      <c r="AX257" s="13" t="s">
        <v>86</v>
      </c>
      <c r="AY257" s="244" t="s">
        <v>153</v>
      </c>
    </row>
    <row r="258" s="12" customFormat="1" ht="22.8" customHeight="1">
      <c r="A258" s="12"/>
      <c r="B258" s="204"/>
      <c r="C258" s="205"/>
      <c r="D258" s="206" t="s">
        <v>77</v>
      </c>
      <c r="E258" s="218" t="s">
        <v>204</v>
      </c>
      <c r="F258" s="218" t="s">
        <v>375</v>
      </c>
      <c r="G258" s="205"/>
      <c r="H258" s="205"/>
      <c r="I258" s="208"/>
      <c r="J258" s="219">
        <f>BK258</f>
        <v>0</v>
      </c>
      <c r="K258" s="205"/>
      <c r="L258" s="210"/>
      <c r="M258" s="211"/>
      <c r="N258" s="212"/>
      <c r="O258" s="212"/>
      <c r="P258" s="213">
        <f>SUM(P259:P268)</f>
        <v>0</v>
      </c>
      <c r="Q258" s="212"/>
      <c r="R258" s="213">
        <f>SUM(R259:R268)</f>
        <v>0</v>
      </c>
      <c r="S258" s="212"/>
      <c r="T258" s="214">
        <f>SUM(T259:T268)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5" t="s">
        <v>86</v>
      </c>
      <c r="AT258" s="216" t="s">
        <v>77</v>
      </c>
      <c r="AU258" s="216" t="s">
        <v>86</v>
      </c>
      <c r="AY258" s="215" t="s">
        <v>153</v>
      </c>
      <c r="BK258" s="217">
        <f>SUM(BK259:BK268)</f>
        <v>0</v>
      </c>
    </row>
    <row r="259" s="2" customFormat="1" ht="16.5" customHeight="1">
      <c r="A259" s="39"/>
      <c r="B259" s="40"/>
      <c r="C259" s="220" t="s">
        <v>429</v>
      </c>
      <c r="D259" s="220" t="s">
        <v>155</v>
      </c>
      <c r="E259" s="221" t="s">
        <v>377</v>
      </c>
      <c r="F259" s="222" t="s">
        <v>378</v>
      </c>
      <c r="G259" s="223" t="s">
        <v>230</v>
      </c>
      <c r="H259" s="224">
        <v>321.69999999999999</v>
      </c>
      <c r="I259" s="225"/>
      <c r="J259" s="226">
        <f>ROUND(I259*H259,2)</f>
        <v>0</v>
      </c>
      <c r="K259" s="222" t="s">
        <v>159</v>
      </c>
      <c r="L259" s="45"/>
      <c r="M259" s="227" t="s">
        <v>1</v>
      </c>
      <c r="N259" s="228" t="s">
        <v>43</v>
      </c>
      <c r="O259" s="92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1" t="s">
        <v>160</v>
      </c>
      <c r="AT259" s="231" t="s">
        <v>155</v>
      </c>
      <c r="AU259" s="231" t="s">
        <v>88</v>
      </c>
      <c r="AY259" s="18" t="s">
        <v>153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86</v>
      </c>
      <c r="BK259" s="232">
        <f>ROUND(I259*H259,2)</f>
        <v>0</v>
      </c>
      <c r="BL259" s="18" t="s">
        <v>160</v>
      </c>
      <c r="BM259" s="231" t="s">
        <v>817</v>
      </c>
    </row>
    <row r="260" s="13" customFormat="1">
      <c r="A260" s="13"/>
      <c r="B260" s="233"/>
      <c r="C260" s="234"/>
      <c r="D260" s="235" t="s">
        <v>162</v>
      </c>
      <c r="E260" s="236" t="s">
        <v>1</v>
      </c>
      <c r="F260" s="237" t="s">
        <v>818</v>
      </c>
      <c r="G260" s="234"/>
      <c r="H260" s="238">
        <v>103.09999999999999</v>
      </c>
      <c r="I260" s="239"/>
      <c r="J260" s="234"/>
      <c r="K260" s="234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162</v>
      </c>
      <c r="AU260" s="244" t="s">
        <v>88</v>
      </c>
      <c r="AV260" s="13" t="s">
        <v>88</v>
      </c>
      <c r="AW260" s="13" t="s">
        <v>34</v>
      </c>
      <c r="AX260" s="13" t="s">
        <v>78</v>
      </c>
      <c r="AY260" s="244" t="s">
        <v>153</v>
      </c>
    </row>
    <row r="261" s="13" customFormat="1">
      <c r="A261" s="13"/>
      <c r="B261" s="233"/>
      <c r="C261" s="234"/>
      <c r="D261" s="235" t="s">
        <v>162</v>
      </c>
      <c r="E261" s="236" t="s">
        <v>1</v>
      </c>
      <c r="F261" s="237" t="s">
        <v>819</v>
      </c>
      <c r="G261" s="234"/>
      <c r="H261" s="238">
        <v>10</v>
      </c>
      <c r="I261" s="239"/>
      <c r="J261" s="234"/>
      <c r="K261" s="234"/>
      <c r="L261" s="240"/>
      <c r="M261" s="241"/>
      <c r="N261" s="242"/>
      <c r="O261" s="242"/>
      <c r="P261" s="242"/>
      <c r="Q261" s="242"/>
      <c r="R261" s="242"/>
      <c r="S261" s="242"/>
      <c r="T261" s="24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4" t="s">
        <v>162</v>
      </c>
      <c r="AU261" s="244" t="s">
        <v>88</v>
      </c>
      <c r="AV261" s="13" t="s">
        <v>88</v>
      </c>
      <c r="AW261" s="13" t="s">
        <v>34</v>
      </c>
      <c r="AX261" s="13" t="s">
        <v>78</v>
      </c>
      <c r="AY261" s="244" t="s">
        <v>153</v>
      </c>
    </row>
    <row r="262" s="13" customFormat="1">
      <c r="A262" s="13"/>
      <c r="B262" s="233"/>
      <c r="C262" s="234"/>
      <c r="D262" s="235" t="s">
        <v>162</v>
      </c>
      <c r="E262" s="236" t="s">
        <v>1</v>
      </c>
      <c r="F262" s="237" t="s">
        <v>820</v>
      </c>
      <c r="G262" s="234"/>
      <c r="H262" s="238">
        <v>132.90000000000001</v>
      </c>
      <c r="I262" s="239"/>
      <c r="J262" s="234"/>
      <c r="K262" s="234"/>
      <c r="L262" s="240"/>
      <c r="M262" s="241"/>
      <c r="N262" s="242"/>
      <c r="O262" s="242"/>
      <c r="P262" s="242"/>
      <c r="Q262" s="242"/>
      <c r="R262" s="242"/>
      <c r="S262" s="242"/>
      <c r="T262" s="24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4" t="s">
        <v>162</v>
      </c>
      <c r="AU262" s="244" t="s">
        <v>88</v>
      </c>
      <c r="AV262" s="13" t="s">
        <v>88</v>
      </c>
      <c r="AW262" s="13" t="s">
        <v>34</v>
      </c>
      <c r="AX262" s="13" t="s">
        <v>78</v>
      </c>
      <c r="AY262" s="244" t="s">
        <v>153</v>
      </c>
    </row>
    <row r="263" s="13" customFormat="1">
      <c r="A263" s="13"/>
      <c r="B263" s="233"/>
      <c r="C263" s="234"/>
      <c r="D263" s="235" t="s">
        <v>162</v>
      </c>
      <c r="E263" s="236" t="s">
        <v>1</v>
      </c>
      <c r="F263" s="237" t="s">
        <v>821</v>
      </c>
      <c r="G263" s="234"/>
      <c r="H263" s="238">
        <v>14</v>
      </c>
      <c r="I263" s="239"/>
      <c r="J263" s="234"/>
      <c r="K263" s="234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162</v>
      </c>
      <c r="AU263" s="244" t="s">
        <v>88</v>
      </c>
      <c r="AV263" s="13" t="s">
        <v>88</v>
      </c>
      <c r="AW263" s="13" t="s">
        <v>34</v>
      </c>
      <c r="AX263" s="13" t="s">
        <v>78</v>
      </c>
      <c r="AY263" s="244" t="s">
        <v>153</v>
      </c>
    </row>
    <row r="264" s="13" customFormat="1">
      <c r="A264" s="13"/>
      <c r="B264" s="233"/>
      <c r="C264" s="234"/>
      <c r="D264" s="235" t="s">
        <v>162</v>
      </c>
      <c r="E264" s="236" t="s">
        <v>1</v>
      </c>
      <c r="F264" s="237" t="s">
        <v>822</v>
      </c>
      <c r="G264" s="234"/>
      <c r="H264" s="238">
        <v>28.5</v>
      </c>
      <c r="I264" s="239"/>
      <c r="J264" s="234"/>
      <c r="K264" s="234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162</v>
      </c>
      <c r="AU264" s="244" t="s">
        <v>88</v>
      </c>
      <c r="AV264" s="13" t="s">
        <v>88</v>
      </c>
      <c r="AW264" s="13" t="s">
        <v>34</v>
      </c>
      <c r="AX264" s="13" t="s">
        <v>78</v>
      </c>
      <c r="AY264" s="244" t="s">
        <v>153</v>
      </c>
    </row>
    <row r="265" s="13" customFormat="1">
      <c r="A265" s="13"/>
      <c r="B265" s="233"/>
      <c r="C265" s="234"/>
      <c r="D265" s="235" t="s">
        <v>162</v>
      </c>
      <c r="E265" s="236" t="s">
        <v>1</v>
      </c>
      <c r="F265" s="237" t="s">
        <v>388</v>
      </c>
      <c r="G265" s="234"/>
      <c r="H265" s="238">
        <v>2</v>
      </c>
      <c r="I265" s="239"/>
      <c r="J265" s="234"/>
      <c r="K265" s="234"/>
      <c r="L265" s="240"/>
      <c r="M265" s="241"/>
      <c r="N265" s="242"/>
      <c r="O265" s="242"/>
      <c r="P265" s="242"/>
      <c r="Q265" s="242"/>
      <c r="R265" s="242"/>
      <c r="S265" s="242"/>
      <c r="T265" s="24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4" t="s">
        <v>162</v>
      </c>
      <c r="AU265" s="244" t="s">
        <v>88</v>
      </c>
      <c r="AV265" s="13" t="s">
        <v>88</v>
      </c>
      <c r="AW265" s="13" t="s">
        <v>34</v>
      </c>
      <c r="AX265" s="13" t="s">
        <v>78</v>
      </c>
      <c r="AY265" s="244" t="s">
        <v>153</v>
      </c>
    </row>
    <row r="266" s="13" customFormat="1">
      <c r="A266" s="13"/>
      <c r="B266" s="233"/>
      <c r="C266" s="234"/>
      <c r="D266" s="235" t="s">
        <v>162</v>
      </c>
      <c r="E266" s="236" t="s">
        <v>1</v>
      </c>
      <c r="F266" s="237" t="s">
        <v>823</v>
      </c>
      <c r="G266" s="234"/>
      <c r="H266" s="238">
        <v>6.2000000000000002</v>
      </c>
      <c r="I266" s="239"/>
      <c r="J266" s="234"/>
      <c r="K266" s="234"/>
      <c r="L266" s="240"/>
      <c r="M266" s="241"/>
      <c r="N266" s="242"/>
      <c r="O266" s="242"/>
      <c r="P266" s="242"/>
      <c r="Q266" s="242"/>
      <c r="R266" s="242"/>
      <c r="S266" s="242"/>
      <c r="T266" s="24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4" t="s">
        <v>162</v>
      </c>
      <c r="AU266" s="244" t="s">
        <v>88</v>
      </c>
      <c r="AV266" s="13" t="s">
        <v>88</v>
      </c>
      <c r="AW266" s="13" t="s">
        <v>34</v>
      </c>
      <c r="AX266" s="13" t="s">
        <v>78</v>
      </c>
      <c r="AY266" s="244" t="s">
        <v>153</v>
      </c>
    </row>
    <row r="267" s="13" customFormat="1">
      <c r="A267" s="13"/>
      <c r="B267" s="233"/>
      <c r="C267" s="234"/>
      <c r="D267" s="235" t="s">
        <v>162</v>
      </c>
      <c r="E267" s="236" t="s">
        <v>1</v>
      </c>
      <c r="F267" s="237" t="s">
        <v>824</v>
      </c>
      <c r="G267" s="234"/>
      <c r="H267" s="238">
        <v>25</v>
      </c>
      <c r="I267" s="239"/>
      <c r="J267" s="234"/>
      <c r="K267" s="234"/>
      <c r="L267" s="240"/>
      <c r="M267" s="241"/>
      <c r="N267" s="242"/>
      <c r="O267" s="242"/>
      <c r="P267" s="242"/>
      <c r="Q267" s="242"/>
      <c r="R267" s="242"/>
      <c r="S267" s="242"/>
      <c r="T267" s="24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4" t="s">
        <v>162</v>
      </c>
      <c r="AU267" s="244" t="s">
        <v>88</v>
      </c>
      <c r="AV267" s="13" t="s">
        <v>88</v>
      </c>
      <c r="AW267" s="13" t="s">
        <v>34</v>
      </c>
      <c r="AX267" s="13" t="s">
        <v>78</v>
      </c>
      <c r="AY267" s="244" t="s">
        <v>153</v>
      </c>
    </row>
    <row r="268" s="16" customFormat="1">
      <c r="A268" s="16"/>
      <c r="B268" s="266"/>
      <c r="C268" s="267"/>
      <c r="D268" s="235" t="s">
        <v>162</v>
      </c>
      <c r="E268" s="268" t="s">
        <v>1</v>
      </c>
      <c r="F268" s="269" t="s">
        <v>215</v>
      </c>
      <c r="G268" s="267"/>
      <c r="H268" s="270">
        <v>321.69999999999999</v>
      </c>
      <c r="I268" s="271"/>
      <c r="J268" s="267"/>
      <c r="K268" s="267"/>
      <c r="L268" s="272"/>
      <c r="M268" s="273"/>
      <c r="N268" s="274"/>
      <c r="O268" s="274"/>
      <c r="P268" s="274"/>
      <c r="Q268" s="274"/>
      <c r="R268" s="274"/>
      <c r="S268" s="274"/>
      <c r="T268" s="275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T268" s="276" t="s">
        <v>162</v>
      </c>
      <c r="AU268" s="276" t="s">
        <v>88</v>
      </c>
      <c r="AV268" s="16" t="s">
        <v>160</v>
      </c>
      <c r="AW268" s="16" t="s">
        <v>34</v>
      </c>
      <c r="AX268" s="16" t="s">
        <v>86</v>
      </c>
      <c r="AY268" s="276" t="s">
        <v>153</v>
      </c>
    </row>
    <row r="269" s="12" customFormat="1" ht="22.8" customHeight="1">
      <c r="A269" s="12"/>
      <c r="B269" s="204"/>
      <c r="C269" s="205"/>
      <c r="D269" s="206" t="s">
        <v>77</v>
      </c>
      <c r="E269" s="218" t="s">
        <v>222</v>
      </c>
      <c r="F269" s="218" t="s">
        <v>395</v>
      </c>
      <c r="G269" s="205"/>
      <c r="H269" s="205"/>
      <c r="I269" s="208"/>
      <c r="J269" s="219">
        <f>BK269</f>
        <v>0</v>
      </c>
      <c r="K269" s="205"/>
      <c r="L269" s="210"/>
      <c r="M269" s="211"/>
      <c r="N269" s="212"/>
      <c r="O269" s="212"/>
      <c r="P269" s="213">
        <f>SUM(P270:P356)</f>
        <v>0</v>
      </c>
      <c r="Q269" s="212"/>
      <c r="R269" s="213">
        <f>SUM(R270:R356)</f>
        <v>113.84932685999999</v>
      </c>
      <c r="S269" s="212"/>
      <c r="T269" s="214">
        <f>SUM(T270:T356)</f>
        <v>5.5699999999999994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5" t="s">
        <v>86</v>
      </c>
      <c r="AT269" s="216" t="s">
        <v>77</v>
      </c>
      <c r="AU269" s="216" t="s">
        <v>86</v>
      </c>
      <c r="AY269" s="215" t="s">
        <v>153</v>
      </c>
      <c r="BK269" s="217">
        <f>SUM(BK270:BK356)</f>
        <v>0</v>
      </c>
    </row>
    <row r="270" s="2" customFormat="1" ht="16.5" customHeight="1">
      <c r="A270" s="39"/>
      <c r="B270" s="40"/>
      <c r="C270" s="220" t="s">
        <v>434</v>
      </c>
      <c r="D270" s="220" t="s">
        <v>155</v>
      </c>
      <c r="E270" s="221" t="s">
        <v>397</v>
      </c>
      <c r="F270" s="222" t="s">
        <v>398</v>
      </c>
      <c r="G270" s="223" t="s">
        <v>399</v>
      </c>
      <c r="H270" s="224">
        <v>45</v>
      </c>
      <c r="I270" s="225"/>
      <c r="J270" s="226">
        <f>ROUND(I270*H270,2)</f>
        <v>0</v>
      </c>
      <c r="K270" s="222" t="s">
        <v>159</v>
      </c>
      <c r="L270" s="45"/>
      <c r="M270" s="227" t="s">
        <v>1</v>
      </c>
      <c r="N270" s="228" t="s">
        <v>43</v>
      </c>
      <c r="O270" s="92"/>
      <c r="P270" s="229">
        <f>O270*H270</f>
        <v>0</v>
      </c>
      <c r="Q270" s="229">
        <v>0.087419999999999998</v>
      </c>
      <c r="R270" s="229">
        <f>Q270*H270</f>
        <v>3.9339</v>
      </c>
      <c r="S270" s="229">
        <v>0</v>
      </c>
      <c r="T270" s="23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1" t="s">
        <v>160</v>
      </c>
      <c r="AT270" s="231" t="s">
        <v>155</v>
      </c>
      <c r="AU270" s="231" t="s">
        <v>88</v>
      </c>
      <c r="AY270" s="18" t="s">
        <v>153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86</v>
      </c>
      <c r="BK270" s="232">
        <f>ROUND(I270*H270,2)</f>
        <v>0</v>
      </c>
      <c r="BL270" s="18" t="s">
        <v>160</v>
      </c>
      <c r="BM270" s="231" t="s">
        <v>825</v>
      </c>
    </row>
    <row r="271" s="13" customFormat="1">
      <c r="A271" s="13"/>
      <c r="B271" s="233"/>
      <c r="C271" s="234"/>
      <c r="D271" s="235" t="s">
        <v>162</v>
      </c>
      <c r="E271" s="236" t="s">
        <v>1</v>
      </c>
      <c r="F271" s="237" t="s">
        <v>826</v>
      </c>
      <c r="G271" s="234"/>
      <c r="H271" s="238">
        <v>45</v>
      </c>
      <c r="I271" s="239"/>
      <c r="J271" s="234"/>
      <c r="K271" s="234"/>
      <c r="L271" s="240"/>
      <c r="M271" s="241"/>
      <c r="N271" s="242"/>
      <c r="O271" s="242"/>
      <c r="P271" s="242"/>
      <c r="Q271" s="242"/>
      <c r="R271" s="242"/>
      <c r="S271" s="242"/>
      <c r="T271" s="24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4" t="s">
        <v>162</v>
      </c>
      <c r="AU271" s="244" t="s">
        <v>88</v>
      </c>
      <c r="AV271" s="13" t="s">
        <v>88</v>
      </c>
      <c r="AW271" s="13" t="s">
        <v>34</v>
      </c>
      <c r="AX271" s="13" t="s">
        <v>86</v>
      </c>
      <c r="AY271" s="244" t="s">
        <v>153</v>
      </c>
    </row>
    <row r="272" s="2" customFormat="1" ht="16.5" customHeight="1">
      <c r="A272" s="39"/>
      <c r="B272" s="40"/>
      <c r="C272" s="277" t="s">
        <v>440</v>
      </c>
      <c r="D272" s="277" t="s">
        <v>276</v>
      </c>
      <c r="E272" s="278" t="s">
        <v>403</v>
      </c>
      <c r="F272" s="279" t="s">
        <v>404</v>
      </c>
      <c r="G272" s="280" t="s">
        <v>399</v>
      </c>
      <c r="H272" s="281">
        <v>19</v>
      </c>
      <c r="I272" s="282"/>
      <c r="J272" s="283">
        <f>ROUND(I272*H272,2)</f>
        <v>0</v>
      </c>
      <c r="K272" s="279" t="s">
        <v>159</v>
      </c>
      <c r="L272" s="284"/>
      <c r="M272" s="285" t="s">
        <v>1</v>
      </c>
      <c r="N272" s="286" t="s">
        <v>43</v>
      </c>
      <c r="O272" s="92"/>
      <c r="P272" s="229">
        <f>O272*H272</f>
        <v>0</v>
      </c>
      <c r="Q272" s="229">
        <v>0.028000000000000001</v>
      </c>
      <c r="R272" s="229">
        <f>Q272*H272</f>
        <v>0.53200000000000003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222</v>
      </c>
      <c r="AT272" s="231" t="s">
        <v>276</v>
      </c>
      <c r="AU272" s="231" t="s">
        <v>88</v>
      </c>
      <c r="AY272" s="18" t="s">
        <v>153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86</v>
      </c>
      <c r="BK272" s="232">
        <f>ROUND(I272*H272,2)</f>
        <v>0</v>
      </c>
      <c r="BL272" s="18" t="s">
        <v>160</v>
      </c>
      <c r="BM272" s="231" t="s">
        <v>827</v>
      </c>
    </row>
    <row r="273" s="13" customFormat="1">
      <c r="A273" s="13"/>
      <c r="B273" s="233"/>
      <c r="C273" s="234"/>
      <c r="D273" s="235" t="s">
        <v>162</v>
      </c>
      <c r="E273" s="236" t="s">
        <v>1</v>
      </c>
      <c r="F273" s="237" t="s">
        <v>828</v>
      </c>
      <c r="G273" s="234"/>
      <c r="H273" s="238">
        <v>19</v>
      </c>
      <c r="I273" s="239"/>
      <c r="J273" s="234"/>
      <c r="K273" s="234"/>
      <c r="L273" s="240"/>
      <c r="M273" s="241"/>
      <c r="N273" s="242"/>
      <c r="O273" s="242"/>
      <c r="P273" s="242"/>
      <c r="Q273" s="242"/>
      <c r="R273" s="242"/>
      <c r="S273" s="242"/>
      <c r="T273" s="24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4" t="s">
        <v>162</v>
      </c>
      <c r="AU273" s="244" t="s">
        <v>88</v>
      </c>
      <c r="AV273" s="13" t="s">
        <v>88</v>
      </c>
      <c r="AW273" s="13" t="s">
        <v>34</v>
      </c>
      <c r="AX273" s="13" t="s">
        <v>86</v>
      </c>
      <c r="AY273" s="244" t="s">
        <v>153</v>
      </c>
    </row>
    <row r="274" s="2" customFormat="1" ht="16.5" customHeight="1">
      <c r="A274" s="39"/>
      <c r="B274" s="40"/>
      <c r="C274" s="277" t="s">
        <v>445</v>
      </c>
      <c r="D274" s="277" t="s">
        <v>276</v>
      </c>
      <c r="E274" s="278" t="s">
        <v>408</v>
      </c>
      <c r="F274" s="279" t="s">
        <v>409</v>
      </c>
      <c r="G274" s="280" t="s">
        <v>399</v>
      </c>
      <c r="H274" s="281">
        <v>3</v>
      </c>
      <c r="I274" s="282"/>
      <c r="J274" s="283">
        <f>ROUND(I274*H274,2)</f>
        <v>0</v>
      </c>
      <c r="K274" s="279" t="s">
        <v>159</v>
      </c>
      <c r="L274" s="284"/>
      <c r="M274" s="285" t="s">
        <v>1</v>
      </c>
      <c r="N274" s="286" t="s">
        <v>43</v>
      </c>
      <c r="O274" s="92"/>
      <c r="P274" s="229">
        <f>O274*H274</f>
        <v>0</v>
      </c>
      <c r="Q274" s="229">
        <v>0.040000000000000001</v>
      </c>
      <c r="R274" s="229">
        <f>Q274*H274</f>
        <v>0.12</v>
      </c>
      <c r="S274" s="229">
        <v>0</v>
      </c>
      <c r="T274" s="23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1" t="s">
        <v>222</v>
      </c>
      <c r="AT274" s="231" t="s">
        <v>276</v>
      </c>
      <c r="AU274" s="231" t="s">
        <v>88</v>
      </c>
      <c r="AY274" s="18" t="s">
        <v>153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86</v>
      </c>
      <c r="BK274" s="232">
        <f>ROUND(I274*H274,2)</f>
        <v>0</v>
      </c>
      <c r="BL274" s="18" t="s">
        <v>160</v>
      </c>
      <c r="BM274" s="231" t="s">
        <v>829</v>
      </c>
    </row>
    <row r="275" s="2" customFormat="1" ht="16.5" customHeight="1">
      <c r="A275" s="39"/>
      <c r="B275" s="40"/>
      <c r="C275" s="277" t="s">
        <v>450</v>
      </c>
      <c r="D275" s="277" t="s">
        <v>276</v>
      </c>
      <c r="E275" s="278" t="s">
        <v>412</v>
      </c>
      <c r="F275" s="279" t="s">
        <v>413</v>
      </c>
      <c r="G275" s="280" t="s">
        <v>399</v>
      </c>
      <c r="H275" s="281">
        <v>9</v>
      </c>
      <c r="I275" s="282"/>
      <c r="J275" s="283">
        <f>ROUND(I275*H275,2)</f>
        <v>0</v>
      </c>
      <c r="K275" s="279" t="s">
        <v>159</v>
      </c>
      <c r="L275" s="284"/>
      <c r="M275" s="285" t="s">
        <v>1</v>
      </c>
      <c r="N275" s="286" t="s">
        <v>43</v>
      </c>
      <c r="O275" s="92"/>
      <c r="P275" s="229">
        <f>O275*H275</f>
        <v>0</v>
      </c>
      <c r="Q275" s="229">
        <v>0.050999999999999997</v>
      </c>
      <c r="R275" s="229">
        <f>Q275*H275</f>
        <v>0.45899999999999996</v>
      </c>
      <c r="S275" s="229">
        <v>0</v>
      </c>
      <c r="T275" s="23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1" t="s">
        <v>222</v>
      </c>
      <c r="AT275" s="231" t="s">
        <v>276</v>
      </c>
      <c r="AU275" s="231" t="s">
        <v>88</v>
      </c>
      <c r="AY275" s="18" t="s">
        <v>153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86</v>
      </c>
      <c r="BK275" s="232">
        <f>ROUND(I275*H275,2)</f>
        <v>0</v>
      </c>
      <c r="BL275" s="18" t="s">
        <v>160</v>
      </c>
      <c r="BM275" s="231" t="s">
        <v>830</v>
      </c>
    </row>
    <row r="276" s="2" customFormat="1" ht="16.5" customHeight="1">
      <c r="A276" s="39"/>
      <c r="B276" s="40"/>
      <c r="C276" s="277" t="s">
        <v>455</v>
      </c>
      <c r="D276" s="277" t="s">
        <v>276</v>
      </c>
      <c r="E276" s="278" t="s">
        <v>416</v>
      </c>
      <c r="F276" s="279" t="s">
        <v>417</v>
      </c>
      <c r="G276" s="280" t="s">
        <v>399</v>
      </c>
      <c r="H276" s="281">
        <v>9</v>
      </c>
      <c r="I276" s="282"/>
      <c r="J276" s="283">
        <f>ROUND(I276*H276,2)</f>
        <v>0</v>
      </c>
      <c r="K276" s="279" t="s">
        <v>159</v>
      </c>
      <c r="L276" s="284"/>
      <c r="M276" s="285" t="s">
        <v>1</v>
      </c>
      <c r="N276" s="286" t="s">
        <v>43</v>
      </c>
      <c r="O276" s="92"/>
      <c r="P276" s="229">
        <f>O276*H276</f>
        <v>0</v>
      </c>
      <c r="Q276" s="229">
        <v>0.068000000000000005</v>
      </c>
      <c r="R276" s="229">
        <f>Q276*H276</f>
        <v>0.6120000000000001</v>
      </c>
      <c r="S276" s="229">
        <v>0</v>
      </c>
      <c r="T276" s="23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1" t="s">
        <v>222</v>
      </c>
      <c r="AT276" s="231" t="s">
        <v>276</v>
      </c>
      <c r="AU276" s="231" t="s">
        <v>88</v>
      </c>
      <c r="AY276" s="18" t="s">
        <v>153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86</v>
      </c>
      <c r="BK276" s="232">
        <f>ROUND(I276*H276,2)</f>
        <v>0</v>
      </c>
      <c r="BL276" s="18" t="s">
        <v>160</v>
      </c>
      <c r="BM276" s="231" t="s">
        <v>831</v>
      </c>
    </row>
    <row r="277" s="2" customFormat="1" ht="16.5" customHeight="1">
      <c r="A277" s="39"/>
      <c r="B277" s="40"/>
      <c r="C277" s="277" t="s">
        <v>467</v>
      </c>
      <c r="D277" s="277" t="s">
        <v>276</v>
      </c>
      <c r="E277" s="278" t="s">
        <v>420</v>
      </c>
      <c r="F277" s="279" t="s">
        <v>421</v>
      </c>
      <c r="G277" s="280" t="s">
        <v>399</v>
      </c>
      <c r="H277" s="281">
        <v>5</v>
      </c>
      <c r="I277" s="282"/>
      <c r="J277" s="283">
        <f>ROUND(I277*H277,2)</f>
        <v>0</v>
      </c>
      <c r="K277" s="279" t="s">
        <v>159</v>
      </c>
      <c r="L277" s="284"/>
      <c r="M277" s="285" t="s">
        <v>1</v>
      </c>
      <c r="N277" s="286" t="s">
        <v>43</v>
      </c>
      <c r="O277" s="92"/>
      <c r="P277" s="229">
        <f>O277*H277</f>
        <v>0</v>
      </c>
      <c r="Q277" s="229">
        <v>0.081000000000000003</v>
      </c>
      <c r="R277" s="229">
        <f>Q277*H277</f>
        <v>0.40500000000000003</v>
      </c>
      <c r="S277" s="229">
        <v>0</v>
      </c>
      <c r="T277" s="23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1" t="s">
        <v>222</v>
      </c>
      <c r="AT277" s="231" t="s">
        <v>276</v>
      </c>
      <c r="AU277" s="231" t="s">
        <v>88</v>
      </c>
      <c r="AY277" s="18" t="s">
        <v>153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8" t="s">
        <v>86</v>
      </c>
      <c r="BK277" s="232">
        <f>ROUND(I277*H277,2)</f>
        <v>0</v>
      </c>
      <c r="BL277" s="18" t="s">
        <v>160</v>
      </c>
      <c r="BM277" s="231" t="s">
        <v>832</v>
      </c>
    </row>
    <row r="278" s="2" customFormat="1" ht="16.5" customHeight="1">
      <c r="A278" s="39"/>
      <c r="B278" s="40"/>
      <c r="C278" s="220" t="s">
        <v>472</v>
      </c>
      <c r="D278" s="220" t="s">
        <v>155</v>
      </c>
      <c r="E278" s="221" t="s">
        <v>424</v>
      </c>
      <c r="F278" s="222" t="s">
        <v>425</v>
      </c>
      <c r="G278" s="223" t="s">
        <v>219</v>
      </c>
      <c r="H278" s="224">
        <v>28.5</v>
      </c>
      <c r="I278" s="225"/>
      <c r="J278" s="226">
        <f>ROUND(I278*H278,2)</f>
        <v>0</v>
      </c>
      <c r="K278" s="222" t="s">
        <v>159</v>
      </c>
      <c r="L278" s="45"/>
      <c r="M278" s="227" t="s">
        <v>1</v>
      </c>
      <c r="N278" s="228" t="s">
        <v>43</v>
      </c>
      <c r="O278" s="92"/>
      <c r="P278" s="229">
        <f>O278*H278</f>
        <v>0</v>
      </c>
      <c r="Q278" s="229">
        <v>1.0000000000000001E-05</v>
      </c>
      <c r="R278" s="229">
        <f>Q278*H278</f>
        <v>0.00028500000000000004</v>
      </c>
      <c r="S278" s="229">
        <v>0</v>
      </c>
      <c r="T278" s="23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1" t="s">
        <v>160</v>
      </c>
      <c r="AT278" s="231" t="s">
        <v>155</v>
      </c>
      <c r="AU278" s="231" t="s">
        <v>88</v>
      </c>
      <c r="AY278" s="18" t="s">
        <v>153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86</v>
      </c>
      <c r="BK278" s="232">
        <f>ROUND(I278*H278,2)</f>
        <v>0</v>
      </c>
      <c r="BL278" s="18" t="s">
        <v>160</v>
      </c>
      <c r="BM278" s="231" t="s">
        <v>833</v>
      </c>
    </row>
    <row r="279" s="2" customFormat="1" ht="16.5" customHeight="1">
      <c r="A279" s="39"/>
      <c r="B279" s="40"/>
      <c r="C279" s="277" t="s">
        <v>477</v>
      </c>
      <c r="D279" s="277" t="s">
        <v>276</v>
      </c>
      <c r="E279" s="278" t="s">
        <v>834</v>
      </c>
      <c r="F279" s="279" t="s">
        <v>835</v>
      </c>
      <c r="G279" s="280" t="s">
        <v>219</v>
      </c>
      <c r="H279" s="281">
        <v>28.928000000000001</v>
      </c>
      <c r="I279" s="282"/>
      <c r="J279" s="283">
        <f>ROUND(I279*H279,2)</f>
        <v>0</v>
      </c>
      <c r="K279" s="279" t="s">
        <v>159</v>
      </c>
      <c r="L279" s="284"/>
      <c r="M279" s="285" t="s">
        <v>1</v>
      </c>
      <c r="N279" s="286" t="s">
        <v>43</v>
      </c>
      <c r="O279" s="92"/>
      <c r="P279" s="229">
        <f>O279*H279</f>
        <v>0</v>
      </c>
      <c r="Q279" s="229">
        <v>0.0043099999999999996</v>
      </c>
      <c r="R279" s="229">
        <f>Q279*H279</f>
        <v>0.12467967999999999</v>
      </c>
      <c r="S279" s="229">
        <v>0</v>
      </c>
      <c r="T279" s="23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1" t="s">
        <v>222</v>
      </c>
      <c r="AT279" s="231" t="s">
        <v>276</v>
      </c>
      <c r="AU279" s="231" t="s">
        <v>88</v>
      </c>
      <c r="AY279" s="18" t="s">
        <v>153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86</v>
      </c>
      <c r="BK279" s="232">
        <f>ROUND(I279*H279,2)</f>
        <v>0</v>
      </c>
      <c r="BL279" s="18" t="s">
        <v>160</v>
      </c>
      <c r="BM279" s="231" t="s">
        <v>836</v>
      </c>
    </row>
    <row r="280" s="13" customFormat="1">
      <c r="A280" s="13"/>
      <c r="B280" s="233"/>
      <c r="C280" s="234"/>
      <c r="D280" s="235" t="s">
        <v>162</v>
      </c>
      <c r="E280" s="234"/>
      <c r="F280" s="237" t="s">
        <v>837</v>
      </c>
      <c r="G280" s="234"/>
      <c r="H280" s="238">
        <v>28.928000000000001</v>
      </c>
      <c r="I280" s="239"/>
      <c r="J280" s="234"/>
      <c r="K280" s="234"/>
      <c r="L280" s="240"/>
      <c r="M280" s="241"/>
      <c r="N280" s="242"/>
      <c r="O280" s="242"/>
      <c r="P280" s="242"/>
      <c r="Q280" s="242"/>
      <c r="R280" s="242"/>
      <c r="S280" s="242"/>
      <c r="T280" s="24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4" t="s">
        <v>162</v>
      </c>
      <c r="AU280" s="244" t="s">
        <v>88</v>
      </c>
      <c r="AV280" s="13" t="s">
        <v>88</v>
      </c>
      <c r="AW280" s="13" t="s">
        <v>4</v>
      </c>
      <c r="AX280" s="13" t="s">
        <v>86</v>
      </c>
      <c r="AY280" s="244" t="s">
        <v>153</v>
      </c>
    </row>
    <row r="281" s="2" customFormat="1" ht="16.5" customHeight="1">
      <c r="A281" s="39"/>
      <c r="B281" s="40"/>
      <c r="C281" s="220" t="s">
        <v>482</v>
      </c>
      <c r="D281" s="220" t="s">
        <v>155</v>
      </c>
      <c r="E281" s="221" t="s">
        <v>838</v>
      </c>
      <c r="F281" s="222" t="s">
        <v>839</v>
      </c>
      <c r="G281" s="223" t="s">
        <v>219</v>
      </c>
      <c r="H281" s="224">
        <v>16.699999999999999</v>
      </c>
      <c r="I281" s="225"/>
      <c r="J281" s="226">
        <f>ROUND(I281*H281,2)</f>
        <v>0</v>
      </c>
      <c r="K281" s="222" t="s">
        <v>159</v>
      </c>
      <c r="L281" s="45"/>
      <c r="M281" s="227" t="s">
        <v>1</v>
      </c>
      <c r="N281" s="228" t="s">
        <v>43</v>
      </c>
      <c r="O281" s="92"/>
      <c r="P281" s="229">
        <f>O281*H281</f>
        <v>0</v>
      </c>
      <c r="Q281" s="229">
        <v>2.0000000000000002E-05</v>
      </c>
      <c r="R281" s="229">
        <f>Q281*H281</f>
        <v>0.00033399999999999999</v>
      </c>
      <c r="S281" s="229">
        <v>0</v>
      </c>
      <c r="T281" s="23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1" t="s">
        <v>160</v>
      </c>
      <c r="AT281" s="231" t="s">
        <v>155</v>
      </c>
      <c r="AU281" s="231" t="s">
        <v>88</v>
      </c>
      <c r="AY281" s="18" t="s">
        <v>153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86</v>
      </c>
      <c r="BK281" s="232">
        <f>ROUND(I281*H281,2)</f>
        <v>0</v>
      </c>
      <c r="BL281" s="18" t="s">
        <v>160</v>
      </c>
      <c r="BM281" s="231" t="s">
        <v>840</v>
      </c>
    </row>
    <row r="282" s="2" customFormat="1" ht="16.5" customHeight="1">
      <c r="A282" s="39"/>
      <c r="B282" s="40"/>
      <c r="C282" s="277" t="s">
        <v>487</v>
      </c>
      <c r="D282" s="277" t="s">
        <v>276</v>
      </c>
      <c r="E282" s="278" t="s">
        <v>841</v>
      </c>
      <c r="F282" s="279" t="s">
        <v>842</v>
      </c>
      <c r="G282" s="280" t="s">
        <v>219</v>
      </c>
      <c r="H282" s="281">
        <v>16.951000000000001</v>
      </c>
      <c r="I282" s="282"/>
      <c r="J282" s="283">
        <f>ROUND(I282*H282,2)</f>
        <v>0</v>
      </c>
      <c r="K282" s="279" t="s">
        <v>159</v>
      </c>
      <c r="L282" s="284"/>
      <c r="M282" s="285" t="s">
        <v>1</v>
      </c>
      <c r="N282" s="286" t="s">
        <v>43</v>
      </c>
      <c r="O282" s="92"/>
      <c r="P282" s="229">
        <f>O282*H282</f>
        <v>0</v>
      </c>
      <c r="Q282" s="229">
        <v>0.01052</v>
      </c>
      <c r="R282" s="229">
        <f>Q282*H282</f>
        <v>0.17832452000000001</v>
      </c>
      <c r="S282" s="229">
        <v>0</v>
      </c>
      <c r="T282" s="23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1" t="s">
        <v>222</v>
      </c>
      <c r="AT282" s="231" t="s">
        <v>276</v>
      </c>
      <c r="AU282" s="231" t="s">
        <v>88</v>
      </c>
      <c r="AY282" s="18" t="s">
        <v>153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8" t="s">
        <v>86</v>
      </c>
      <c r="BK282" s="232">
        <f>ROUND(I282*H282,2)</f>
        <v>0</v>
      </c>
      <c r="BL282" s="18" t="s">
        <v>160</v>
      </c>
      <c r="BM282" s="231" t="s">
        <v>843</v>
      </c>
    </row>
    <row r="283" s="13" customFormat="1">
      <c r="A283" s="13"/>
      <c r="B283" s="233"/>
      <c r="C283" s="234"/>
      <c r="D283" s="235" t="s">
        <v>162</v>
      </c>
      <c r="E283" s="234"/>
      <c r="F283" s="237" t="s">
        <v>844</v>
      </c>
      <c r="G283" s="234"/>
      <c r="H283" s="238">
        <v>16.951000000000001</v>
      </c>
      <c r="I283" s="239"/>
      <c r="J283" s="234"/>
      <c r="K283" s="234"/>
      <c r="L283" s="240"/>
      <c r="M283" s="241"/>
      <c r="N283" s="242"/>
      <c r="O283" s="242"/>
      <c r="P283" s="242"/>
      <c r="Q283" s="242"/>
      <c r="R283" s="242"/>
      <c r="S283" s="242"/>
      <c r="T283" s="24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4" t="s">
        <v>162</v>
      </c>
      <c r="AU283" s="244" t="s">
        <v>88</v>
      </c>
      <c r="AV283" s="13" t="s">
        <v>88</v>
      </c>
      <c r="AW283" s="13" t="s">
        <v>4</v>
      </c>
      <c r="AX283" s="13" t="s">
        <v>86</v>
      </c>
      <c r="AY283" s="244" t="s">
        <v>153</v>
      </c>
    </row>
    <row r="284" s="2" customFormat="1" ht="16.5" customHeight="1">
      <c r="A284" s="39"/>
      <c r="B284" s="40"/>
      <c r="C284" s="220" t="s">
        <v>492</v>
      </c>
      <c r="D284" s="220" t="s">
        <v>155</v>
      </c>
      <c r="E284" s="221" t="s">
        <v>456</v>
      </c>
      <c r="F284" s="222" t="s">
        <v>457</v>
      </c>
      <c r="G284" s="223" t="s">
        <v>219</v>
      </c>
      <c r="H284" s="224">
        <v>295.19999999999999</v>
      </c>
      <c r="I284" s="225"/>
      <c r="J284" s="226">
        <f>ROUND(I284*H284,2)</f>
        <v>0</v>
      </c>
      <c r="K284" s="222" t="s">
        <v>159</v>
      </c>
      <c r="L284" s="45"/>
      <c r="M284" s="227" t="s">
        <v>1</v>
      </c>
      <c r="N284" s="228" t="s">
        <v>43</v>
      </c>
      <c r="O284" s="92"/>
      <c r="P284" s="229">
        <f>O284*H284</f>
        <v>0</v>
      </c>
      <c r="Q284" s="229">
        <v>2.0000000000000002E-05</v>
      </c>
      <c r="R284" s="229">
        <f>Q284*H284</f>
        <v>0.0059040000000000004</v>
      </c>
      <c r="S284" s="229">
        <v>0</v>
      </c>
      <c r="T284" s="23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1" t="s">
        <v>160</v>
      </c>
      <c r="AT284" s="231" t="s">
        <v>155</v>
      </c>
      <c r="AU284" s="231" t="s">
        <v>88</v>
      </c>
      <c r="AY284" s="18" t="s">
        <v>153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86</v>
      </c>
      <c r="BK284" s="232">
        <f>ROUND(I284*H284,2)</f>
        <v>0</v>
      </c>
      <c r="BL284" s="18" t="s">
        <v>160</v>
      </c>
      <c r="BM284" s="231" t="s">
        <v>845</v>
      </c>
    </row>
    <row r="285" s="13" customFormat="1">
      <c r="A285" s="13"/>
      <c r="B285" s="233"/>
      <c r="C285" s="234"/>
      <c r="D285" s="235" t="s">
        <v>162</v>
      </c>
      <c r="E285" s="236" t="s">
        <v>1</v>
      </c>
      <c r="F285" s="237" t="s">
        <v>846</v>
      </c>
      <c r="G285" s="234"/>
      <c r="H285" s="238">
        <v>162.30000000000001</v>
      </c>
      <c r="I285" s="239"/>
      <c r="J285" s="234"/>
      <c r="K285" s="234"/>
      <c r="L285" s="240"/>
      <c r="M285" s="241"/>
      <c r="N285" s="242"/>
      <c r="O285" s="242"/>
      <c r="P285" s="242"/>
      <c r="Q285" s="242"/>
      <c r="R285" s="242"/>
      <c r="S285" s="242"/>
      <c r="T285" s="24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4" t="s">
        <v>162</v>
      </c>
      <c r="AU285" s="244" t="s">
        <v>88</v>
      </c>
      <c r="AV285" s="13" t="s">
        <v>88</v>
      </c>
      <c r="AW285" s="13" t="s">
        <v>34</v>
      </c>
      <c r="AX285" s="13" t="s">
        <v>78</v>
      </c>
      <c r="AY285" s="244" t="s">
        <v>153</v>
      </c>
    </row>
    <row r="286" s="13" customFormat="1">
      <c r="A286" s="13"/>
      <c r="B286" s="233"/>
      <c r="C286" s="234"/>
      <c r="D286" s="235" t="s">
        <v>162</v>
      </c>
      <c r="E286" s="236" t="s">
        <v>1</v>
      </c>
      <c r="F286" s="237" t="s">
        <v>847</v>
      </c>
      <c r="G286" s="234"/>
      <c r="H286" s="238">
        <v>132.90000000000001</v>
      </c>
      <c r="I286" s="239"/>
      <c r="J286" s="234"/>
      <c r="K286" s="234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162</v>
      </c>
      <c r="AU286" s="244" t="s">
        <v>88</v>
      </c>
      <c r="AV286" s="13" t="s">
        <v>88</v>
      </c>
      <c r="AW286" s="13" t="s">
        <v>34</v>
      </c>
      <c r="AX286" s="13" t="s">
        <v>78</v>
      </c>
      <c r="AY286" s="244" t="s">
        <v>153</v>
      </c>
    </row>
    <row r="287" s="16" customFormat="1">
      <c r="A287" s="16"/>
      <c r="B287" s="266"/>
      <c r="C287" s="267"/>
      <c r="D287" s="235" t="s">
        <v>162</v>
      </c>
      <c r="E287" s="268" t="s">
        <v>1</v>
      </c>
      <c r="F287" s="269" t="s">
        <v>215</v>
      </c>
      <c r="G287" s="267"/>
      <c r="H287" s="270">
        <v>295.19999999999999</v>
      </c>
      <c r="I287" s="271"/>
      <c r="J287" s="267"/>
      <c r="K287" s="267"/>
      <c r="L287" s="272"/>
      <c r="M287" s="273"/>
      <c r="N287" s="274"/>
      <c r="O287" s="274"/>
      <c r="P287" s="274"/>
      <c r="Q287" s="274"/>
      <c r="R287" s="274"/>
      <c r="S287" s="274"/>
      <c r="T287" s="275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276" t="s">
        <v>162</v>
      </c>
      <c r="AU287" s="276" t="s">
        <v>88</v>
      </c>
      <c r="AV287" s="16" t="s">
        <v>160</v>
      </c>
      <c r="AW287" s="16" t="s">
        <v>34</v>
      </c>
      <c r="AX287" s="16" t="s">
        <v>86</v>
      </c>
      <c r="AY287" s="276" t="s">
        <v>153</v>
      </c>
    </row>
    <row r="288" s="2" customFormat="1" ht="16.5" customHeight="1">
      <c r="A288" s="39"/>
      <c r="B288" s="40"/>
      <c r="C288" s="277" t="s">
        <v>497</v>
      </c>
      <c r="D288" s="277" t="s">
        <v>276</v>
      </c>
      <c r="E288" s="278" t="s">
        <v>848</v>
      </c>
      <c r="F288" s="279" t="s">
        <v>849</v>
      </c>
      <c r="G288" s="280" t="s">
        <v>219</v>
      </c>
      <c r="H288" s="281">
        <v>299.62799999999999</v>
      </c>
      <c r="I288" s="282"/>
      <c r="J288" s="283">
        <f>ROUND(I288*H288,2)</f>
        <v>0</v>
      </c>
      <c r="K288" s="279" t="s">
        <v>159</v>
      </c>
      <c r="L288" s="284"/>
      <c r="M288" s="285" t="s">
        <v>1</v>
      </c>
      <c r="N288" s="286" t="s">
        <v>43</v>
      </c>
      <c r="O288" s="92"/>
      <c r="P288" s="229">
        <f>O288*H288</f>
        <v>0</v>
      </c>
      <c r="Q288" s="229">
        <v>0.016619999999999999</v>
      </c>
      <c r="R288" s="229">
        <f>Q288*H288</f>
        <v>4.9798173599999993</v>
      </c>
      <c r="S288" s="229">
        <v>0</v>
      </c>
      <c r="T288" s="23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1" t="s">
        <v>222</v>
      </c>
      <c r="AT288" s="231" t="s">
        <v>276</v>
      </c>
      <c r="AU288" s="231" t="s">
        <v>88</v>
      </c>
      <c r="AY288" s="18" t="s">
        <v>153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86</v>
      </c>
      <c r="BK288" s="232">
        <f>ROUND(I288*H288,2)</f>
        <v>0</v>
      </c>
      <c r="BL288" s="18" t="s">
        <v>160</v>
      </c>
      <c r="BM288" s="231" t="s">
        <v>850</v>
      </c>
    </row>
    <row r="289" s="13" customFormat="1">
      <c r="A289" s="13"/>
      <c r="B289" s="233"/>
      <c r="C289" s="234"/>
      <c r="D289" s="235" t="s">
        <v>162</v>
      </c>
      <c r="E289" s="234"/>
      <c r="F289" s="237" t="s">
        <v>851</v>
      </c>
      <c r="G289" s="234"/>
      <c r="H289" s="238">
        <v>299.62799999999999</v>
      </c>
      <c r="I289" s="239"/>
      <c r="J289" s="234"/>
      <c r="K289" s="234"/>
      <c r="L289" s="240"/>
      <c r="M289" s="241"/>
      <c r="N289" s="242"/>
      <c r="O289" s="242"/>
      <c r="P289" s="242"/>
      <c r="Q289" s="242"/>
      <c r="R289" s="242"/>
      <c r="S289" s="242"/>
      <c r="T289" s="24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4" t="s">
        <v>162</v>
      </c>
      <c r="AU289" s="244" t="s">
        <v>88</v>
      </c>
      <c r="AV289" s="13" t="s">
        <v>88</v>
      </c>
      <c r="AW289" s="13" t="s">
        <v>4</v>
      </c>
      <c r="AX289" s="13" t="s">
        <v>86</v>
      </c>
      <c r="AY289" s="244" t="s">
        <v>153</v>
      </c>
    </row>
    <row r="290" s="2" customFormat="1" ht="16.5" customHeight="1">
      <c r="A290" s="39"/>
      <c r="B290" s="40"/>
      <c r="C290" s="220" t="s">
        <v>501</v>
      </c>
      <c r="D290" s="220" t="s">
        <v>155</v>
      </c>
      <c r="E290" s="221" t="s">
        <v>473</v>
      </c>
      <c r="F290" s="222" t="s">
        <v>474</v>
      </c>
      <c r="G290" s="223" t="s">
        <v>219</v>
      </c>
      <c r="H290" s="224">
        <v>51.299999999999997</v>
      </c>
      <c r="I290" s="225"/>
      <c r="J290" s="226">
        <f>ROUND(I290*H290,2)</f>
        <v>0</v>
      </c>
      <c r="K290" s="222" t="s">
        <v>159</v>
      </c>
      <c r="L290" s="45"/>
      <c r="M290" s="227" t="s">
        <v>1</v>
      </c>
      <c r="N290" s="228" t="s">
        <v>43</v>
      </c>
      <c r="O290" s="92"/>
      <c r="P290" s="229">
        <f>O290*H290</f>
        <v>0</v>
      </c>
      <c r="Q290" s="229">
        <v>3.0000000000000001E-05</v>
      </c>
      <c r="R290" s="229">
        <f>Q290*H290</f>
        <v>0.001539</v>
      </c>
      <c r="S290" s="229">
        <v>0</v>
      </c>
      <c r="T290" s="23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1" t="s">
        <v>160</v>
      </c>
      <c r="AT290" s="231" t="s">
        <v>155</v>
      </c>
      <c r="AU290" s="231" t="s">
        <v>88</v>
      </c>
      <c r="AY290" s="18" t="s">
        <v>153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8" t="s">
        <v>86</v>
      </c>
      <c r="BK290" s="232">
        <f>ROUND(I290*H290,2)</f>
        <v>0</v>
      </c>
      <c r="BL290" s="18" t="s">
        <v>160</v>
      </c>
      <c r="BM290" s="231" t="s">
        <v>852</v>
      </c>
    </row>
    <row r="291" s="2" customFormat="1" ht="16.5" customHeight="1">
      <c r="A291" s="39"/>
      <c r="B291" s="40"/>
      <c r="C291" s="277" t="s">
        <v>505</v>
      </c>
      <c r="D291" s="277" t="s">
        <v>276</v>
      </c>
      <c r="E291" s="278" t="s">
        <v>853</v>
      </c>
      <c r="F291" s="279" t="s">
        <v>854</v>
      </c>
      <c r="G291" s="280" t="s">
        <v>219</v>
      </c>
      <c r="H291" s="281">
        <v>52.07</v>
      </c>
      <c r="I291" s="282"/>
      <c r="J291" s="283">
        <f>ROUND(I291*H291,2)</f>
        <v>0</v>
      </c>
      <c r="K291" s="279" t="s">
        <v>159</v>
      </c>
      <c r="L291" s="284"/>
      <c r="M291" s="285" t="s">
        <v>1</v>
      </c>
      <c r="N291" s="286" t="s">
        <v>43</v>
      </c>
      <c r="O291" s="92"/>
      <c r="P291" s="229">
        <f>O291*H291</f>
        <v>0</v>
      </c>
      <c r="Q291" s="229">
        <v>0.02683</v>
      </c>
      <c r="R291" s="229">
        <f>Q291*H291</f>
        <v>1.3970381000000001</v>
      </c>
      <c r="S291" s="229">
        <v>0</v>
      </c>
      <c r="T291" s="230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1" t="s">
        <v>222</v>
      </c>
      <c r="AT291" s="231" t="s">
        <v>276</v>
      </c>
      <c r="AU291" s="231" t="s">
        <v>88</v>
      </c>
      <c r="AY291" s="18" t="s">
        <v>153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86</v>
      </c>
      <c r="BK291" s="232">
        <f>ROUND(I291*H291,2)</f>
        <v>0</v>
      </c>
      <c r="BL291" s="18" t="s">
        <v>160</v>
      </c>
      <c r="BM291" s="231" t="s">
        <v>855</v>
      </c>
    </row>
    <row r="292" s="13" customFormat="1">
      <c r="A292" s="13"/>
      <c r="B292" s="233"/>
      <c r="C292" s="234"/>
      <c r="D292" s="235" t="s">
        <v>162</v>
      </c>
      <c r="E292" s="234"/>
      <c r="F292" s="237" t="s">
        <v>856</v>
      </c>
      <c r="G292" s="234"/>
      <c r="H292" s="238">
        <v>52.07</v>
      </c>
      <c r="I292" s="239"/>
      <c r="J292" s="234"/>
      <c r="K292" s="234"/>
      <c r="L292" s="240"/>
      <c r="M292" s="241"/>
      <c r="N292" s="242"/>
      <c r="O292" s="242"/>
      <c r="P292" s="242"/>
      <c r="Q292" s="242"/>
      <c r="R292" s="242"/>
      <c r="S292" s="242"/>
      <c r="T292" s="24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4" t="s">
        <v>162</v>
      </c>
      <c r="AU292" s="244" t="s">
        <v>88</v>
      </c>
      <c r="AV292" s="13" t="s">
        <v>88</v>
      </c>
      <c r="AW292" s="13" t="s">
        <v>4</v>
      </c>
      <c r="AX292" s="13" t="s">
        <v>86</v>
      </c>
      <c r="AY292" s="244" t="s">
        <v>153</v>
      </c>
    </row>
    <row r="293" s="2" customFormat="1" ht="16.5" customHeight="1">
      <c r="A293" s="39"/>
      <c r="B293" s="40"/>
      <c r="C293" s="220" t="s">
        <v>510</v>
      </c>
      <c r="D293" s="220" t="s">
        <v>155</v>
      </c>
      <c r="E293" s="221" t="s">
        <v>435</v>
      </c>
      <c r="F293" s="222" t="s">
        <v>436</v>
      </c>
      <c r="G293" s="223" t="s">
        <v>219</v>
      </c>
      <c r="H293" s="224">
        <v>16</v>
      </c>
      <c r="I293" s="225"/>
      <c r="J293" s="226">
        <f>ROUND(I293*H293,2)</f>
        <v>0</v>
      </c>
      <c r="K293" s="222" t="s">
        <v>159</v>
      </c>
      <c r="L293" s="45"/>
      <c r="M293" s="227" t="s">
        <v>1</v>
      </c>
      <c r="N293" s="228" t="s">
        <v>43</v>
      </c>
      <c r="O293" s="92"/>
      <c r="P293" s="229">
        <f>O293*H293</f>
        <v>0</v>
      </c>
      <c r="Q293" s="229">
        <v>1.0000000000000001E-05</v>
      </c>
      <c r="R293" s="229">
        <f>Q293*H293</f>
        <v>0.00016000000000000001</v>
      </c>
      <c r="S293" s="229">
        <v>0</v>
      </c>
      <c r="T293" s="23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1" t="s">
        <v>160</v>
      </c>
      <c r="AT293" s="231" t="s">
        <v>155</v>
      </c>
      <c r="AU293" s="231" t="s">
        <v>88</v>
      </c>
      <c r="AY293" s="18" t="s">
        <v>153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86</v>
      </c>
      <c r="BK293" s="232">
        <f>ROUND(I293*H293,2)</f>
        <v>0</v>
      </c>
      <c r="BL293" s="18" t="s">
        <v>160</v>
      </c>
      <c r="BM293" s="231" t="s">
        <v>857</v>
      </c>
    </row>
    <row r="294" s="13" customFormat="1">
      <c r="A294" s="13"/>
      <c r="B294" s="233"/>
      <c r="C294" s="234"/>
      <c r="D294" s="235" t="s">
        <v>162</v>
      </c>
      <c r="E294" s="236" t="s">
        <v>1</v>
      </c>
      <c r="F294" s="237" t="s">
        <v>858</v>
      </c>
      <c r="G294" s="234"/>
      <c r="H294" s="238">
        <v>12.199999999999999</v>
      </c>
      <c r="I294" s="239"/>
      <c r="J294" s="234"/>
      <c r="K294" s="234"/>
      <c r="L294" s="240"/>
      <c r="M294" s="241"/>
      <c r="N294" s="242"/>
      <c r="O294" s="242"/>
      <c r="P294" s="242"/>
      <c r="Q294" s="242"/>
      <c r="R294" s="242"/>
      <c r="S294" s="242"/>
      <c r="T294" s="24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4" t="s">
        <v>162</v>
      </c>
      <c r="AU294" s="244" t="s">
        <v>88</v>
      </c>
      <c r="AV294" s="13" t="s">
        <v>88</v>
      </c>
      <c r="AW294" s="13" t="s">
        <v>34</v>
      </c>
      <c r="AX294" s="13" t="s">
        <v>78</v>
      </c>
      <c r="AY294" s="244" t="s">
        <v>153</v>
      </c>
    </row>
    <row r="295" s="13" customFormat="1">
      <c r="A295" s="13"/>
      <c r="B295" s="233"/>
      <c r="C295" s="234"/>
      <c r="D295" s="235" t="s">
        <v>162</v>
      </c>
      <c r="E295" s="236" t="s">
        <v>1</v>
      </c>
      <c r="F295" s="237" t="s">
        <v>859</v>
      </c>
      <c r="G295" s="234"/>
      <c r="H295" s="238">
        <v>3.7999999999999998</v>
      </c>
      <c r="I295" s="239"/>
      <c r="J295" s="234"/>
      <c r="K295" s="234"/>
      <c r="L295" s="240"/>
      <c r="M295" s="241"/>
      <c r="N295" s="242"/>
      <c r="O295" s="242"/>
      <c r="P295" s="242"/>
      <c r="Q295" s="242"/>
      <c r="R295" s="242"/>
      <c r="S295" s="242"/>
      <c r="T295" s="24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4" t="s">
        <v>162</v>
      </c>
      <c r="AU295" s="244" t="s">
        <v>88</v>
      </c>
      <c r="AV295" s="13" t="s">
        <v>88</v>
      </c>
      <c r="AW295" s="13" t="s">
        <v>34</v>
      </c>
      <c r="AX295" s="13" t="s">
        <v>78</v>
      </c>
      <c r="AY295" s="244" t="s">
        <v>153</v>
      </c>
    </row>
    <row r="296" s="16" customFormat="1">
      <c r="A296" s="16"/>
      <c r="B296" s="266"/>
      <c r="C296" s="267"/>
      <c r="D296" s="235" t="s">
        <v>162</v>
      </c>
      <c r="E296" s="268" t="s">
        <v>1</v>
      </c>
      <c r="F296" s="269" t="s">
        <v>215</v>
      </c>
      <c r="G296" s="267"/>
      <c r="H296" s="270">
        <v>16</v>
      </c>
      <c r="I296" s="271"/>
      <c r="J296" s="267"/>
      <c r="K296" s="267"/>
      <c r="L296" s="272"/>
      <c r="M296" s="273"/>
      <c r="N296" s="274"/>
      <c r="O296" s="274"/>
      <c r="P296" s="274"/>
      <c r="Q296" s="274"/>
      <c r="R296" s="274"/>
      <c r="S296" s="274"/>
      <c r="T296" s="275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T296" s="276" t="s">
        <v>162</v>
      </c>
      <c r="AU296" s="276" t="s">
        <v>88</v>
      </c>
      <c r="AV296" s="16" t="s">
        <v>160</v>
      </c>
      <c r="AW296" s="16" t="s">
        <v>34</v>
      </c>
      <c r="AX296" s="16" t="s">
        <v>86</v>
      </c>
      <c r="AY296" s="276" t="s">
        <v>153</v>
      </c>
    </row>
    <row r="297" s="2" customFormat="1" ht="16.5" customHeight="1">
      <c r="A297" s="39"/>
      <c r="B297" s="40"/>
      <c r="C297" s="277" t="s">
        <v>514</v>
      </c>
      <c r="D297" s="277" t="s">
        <v>276</v>
      </c>
      <c r="E297" s="278" t="s">
        <v>860</v>
      </c>
      <c r="F297" s="279" t="s">
        <v>861</v>
      </c>
      <c r="G297" s="280" t="s">
        <v>219</v>
      </c>
      <c r="H297" s="281">
        <v>16.239999999999998</v>
      </c>
      <c r="I297" s="282"/>
      <c r="J297" s="283">
        <f>ROUND(I297*H297,2)</f>
        <v>0</v>
      </c>
      <c r="K297" s="279" t="s">
        <v>159</v>
      </c>
      <c r="L297" s="284"/>
      <c r="M297" s="285" t="s">
        <v>1</v>
      </c>
      <c r="N297" s="286" t="s">
        <v>43</v>
      </c>
      <c r="O297" s="92"/>
      <c r="P297" s="229">
        <f>O297*H297</f>
        <v>0</v>
      </c>
      <c r="Q297" s="229">
        <v>0.0067299999999999999</v>
      </c>
      <c r="R297" s="229">
        <f>Q297*H297</f>
        <v>0.10929519999999998</v>
      </c>
      <c r="S297" s="229">
        <v>0</v>
      </c>
      <c r="T297" s="230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1" t="s">
        <v>222</v>
      </c>
      <c r="AT297" s="231" t="s">
        <v>276</v>
      </c>
      <c r="AU297" s="231" t="s">
        <v>88</v>
      </c>
      <c r="AY297" s="18" t="s">
        <v>153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8" t="s">
        <v>86</v>
      </c>
      <c r="BK297" s="232">
        <f>ROUND(I297*H297,2)</f>
        <v>0</v>
      </c>
      <c r="BL297" s="18" t="s">
        <v>160</v>
      </c>
      <c r="BM297" s="231" t="s">
        <v>862</v>
      </c>
    </row>
    <row r="298" s="13" customFormat="1">
      <c r="A298" s="13"/>
      <c r="B298" s="233"/>
      <c r="C298" s="234"/>
      <c r="D298" s="235" t="s">
        <v>162</v>
      </c>
      <c r="E298" s="234"/>
      <c r="F298" s="237" t="s">
        <v>863</v>
      </c>
      <c r="G298" s="234"/>
      <c r="H298" s="238">
        <v>16.239999999999998</v>
      </c>
      <c r="I298" s="239"/>
      <c r="J298" s="234"/>
      <c r="K298" s="234"/>
      <c r="L298" s="240"/>
      <c r="M298" s="241"/>
      <c r="N298" s="242"/>
      <c r="O298" s="242"/>
      <c r="P298" s="242"/>
      <c r="Q298" s="242"/>
      <c r="R298" s="242"/>
      <c r="S298" s="242"/>
      <c r="T298" s="24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4" t="s">
        <v>162</v>
      </c>
      <c r="AU298" s="244" t="s">
        <v>88</v>
      </c>
      <c r="AV298" s="13" t="s">
        <v>88</v>
      </c>
      <c r="AW298" s="13" t="s">
        <v>4</v>
      </c>
      <c r="AX298" s="13" t="s">
        <v>86</v>
      </c>
      <c r="AY298" s="244" t="s">
        <v>153</v>
      </c>
    </row>
    <row r="299" s="2" customFormat="1" ht="21.75" customHeight="1">
      <c r="A299" s="39"/>
      <c r="B299" s="40"/>
      <c r="C299" s="220" t="s">
        <v>518</v>
      </c>
      <c r="D299" s="220" t="s">
        <v>155</v>
      </c>
      <c r="E299" s="221" t="s">
        <v>493</v>
      </c>
      <c r="F299" s="222" t="s">
        <v>494</v>
      </c>
      <c r="G299" s="223" t="s">
        <v>399</v>
      </c>
      <c r="H299" s="224">
        <v>2</v>
      </c>
      <c r="I299" s="225"/>
      <c r="J299" s="226">
        <f>ROUND(I299*H299,2)</f>
        <v>0</v>
      </c>
      <c r="K299" s="222" t="s">
        <v>159</v>
      </c>
      <c r="L299" s="45"/>
      <c r="M299" s="227" t="s">
        <v>1</v>
      </c>
      <c r="N299" s="228" t="s">
        <v>43</v>
      </c>
      <c r="O299" s="92"/>
      <c r="P299" s="229">
        <f>O299*H299</f>
        <v>0</v>
      </c>
      <c r="Q299" s="229">
        <v>0</v>
      </c>
      <c r="R299" s="229">
        <f>Q299*H299</f>
        <v>0</v>
      </c>
      <c r="S299" s="229">
        <v>0</v>
      </c>
      <c r="T299" s="230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1" t="s">
        <v>160</v>
      </c>
      <c r="AT299" s="231" t="s">
        <v>155</v>
      </c>
      <c r="AU299" s="231" t="s">
        <v>88</v>
      </c>
      <c r="AY299" s="18" t="s">
        <v>153</v>
      </c>
      <c r="BE299" s="232">
        <f>IF(N299="základní",J299,0)</f>
        <v>0</v>
      </c>
      <c r="BF299" s="232">
        <f>IF(N299="snížená",J299,0)</f>
        <v>0</v>
      </c>
      <c r="BG299" s="232">
        <f>IF(N299="zákl. přenesená",J299,0)</f>
        <v>0</v>
      </c>
      <c r="BH299" s="232">
        <f>IF(N299="sníž. přenesená",J299,0)</f>
        <v>0</v>
      </c>
      <c r="BI299" s="232">
        <f>IF(N299="nulová",J299,0)</f>
        <v>0</v>
      </c>
      <c r="BJ299" s="18" t="s">
        <v>86</v>
      </c>
      <c r="BK299" s="232">
        <f>ROUND(I299*H299,2)</f>
        <v>0</v>
      </c>
      <c r="BL299" s="18" t="s">
        <v>160</v>
      </c>
      <c r="BM299" s="231" t="s">
        <v>864</v>
      </c>
    </row>
    <row r="300" s="13" customFormat="1">
      <c r="A300" s="13"/>
      <c r="B300" s="233"/>
      <c r="C300" s="234"/>
      <c r="D300" s="235" t="s">
        <v>162</v>
      </c>
      <c r="E300" s="236" t="s">
        <v>1</v>
      </c>
      <c r="F300" s="237" t="s">
        <v>865</v>
      </c>
      <c r="G300" s="234"/>
      <c r="H300" s="238">
        <v>2</v>
      </c>
      <c r="I300" s="239"/>
      <c r="J300" s="234"/>
      <c r="K300" s="234"/>
      <c r="L300" s="240"/>
      <c r="M300" s="241"/>
      <c r="N300" s="242"/>
      <c r="O300" s="242"/>
      <c r="P300" s="242"/>
      <c r="Q300" s="242"/>
      <c r="R300" s="242"/>
      <c r="S300" s="242"/>
      <c r="T300" s="24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4" t="s">
        <v>162</v>
      </c>
      <c r="AU300" s="244" t="s">
        <v>88</v>
      </c>
      <c r="AV300" s="13" t="s">
        <v>88</v>
      </c>
      <c r="AW300" s="13" t="s">
        <v>34</v>
      </c>
      <c r="AX300" s="13" t="s">
        <v>86</v>
      </c>
      <c r="AY300" s="244" t="s">
        <v>153</v>
      </c>
    </row>
    <row r="301" s="2" customFormat="1" ht="16.5" customHeight="1">
      <c r="A301" s="39"/>
      <c r="B301" s="40"/>
      <c r="C301" s="277" t="s">
        <v>522</v>
      </c>
      <c r="D301" s="277" t="s">
        <v>276</v>
      </c>
      <c r="E301" s="278" t="s">
        <v>866</v>
      </c>
      <c r="F301" s="279" t="s">
        <v>867</v>
      </c>
      <c r="G301" s="280" t="s">
        <v>399</v>
      </c>
      <c r="H301" s="281">
        <v>2</v>
      </c>
      <c r="I301" s="282"/>
      <c r="J301" s="283">
        <f>ROUND(I301*H301,2)</f>
        <v>0</v>
      </c>
      <c r="K301" s="279" t="s">
        <v>159</v>
      </c>
      <c r="L301" s="284"/>
      <c r="M301" s="285" t="s">
        <v>1</v>
      </c>
      <c r="N301" s="286" t="s">
        <v>43</v>
      </c>
      <c r="O301" s="92"/>
      <c r="P301" s="229">
        <f>O301*H301</f>
        <v>0</v>
      </c>
      <c r="Q301" s="229">
        <v>0.00029999999999999997</v>
      </c>
      <c r="R301" s="229">
        <f>Q301*H301</f>
        <v>0.00059999999999999995</v>
      </c>
      <c r="S301" s="229">
        <v>0</v>
      </c>
      <c r="T301" s="230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1" t="s">
        <v>222</v>
      </c>
      <c r="AT301" s="231" t="s">
        <v>276</v>
      </c>
      <c r="AU301" s="231" t="s">
        <v>88</v>
      </c>
      <c r="AY301" s="18" t="s">
        <v>153</v>
      </c>
      <c r="BE301" s="232">
        <f>IF(N301="základní",J301,0)</f>
        <v>0</v>
      </c>
      <c r="BF301" s="232">
        <f>IF(N301="snížená",J301,0)</f>
        <v>0</v>
      </c>
      <c r="BG301" s="232">
        <f>IF(N301="zákl. přenesená",J301,0)</f>
        <v>0</v>
      </c>
      <c r="BH301" s="232">
        <f>IF(N301="sníž. přenesená",J301,0)</f>
        <v>0</v>
      </c>
      <c r="BI301" s="232">
        <f>IF(N301="nulová",J301,0)</f>
        <v>0</v>
      </c>
      <c r="BJ301" s="18" t="s">
        <v>86</v>
      </c>
      <c r="BK301" s="232">
        <f>ROUND(I301*H301,2)</f>
        <v>0</v>
      </c>
      <c r="BL301" s="18" t="s">
        <v>160</v>
      </c>
      <c r="BM301" s="231" t="s">
        <v>868</v>
      </c>
    </row>
    <row r="302" s="2" customFormat="1" ht="21.75" customHeight="1">
      <c r="A302" s="39"/>
      <c r="B302" s="40"/>
      <c r="C302" s="220" t="s">
        <v>526</v>
      </c>
      <c r="D302" s="220" t="s">
        <v>155</v>
      </c>
      <c r="E302" s="221" t="s">
        <v>506</v>
      </c>
      <c r="F302" s="222" t="s">
        <v>507</v>
      </c>
      <c r="G302" s="223" t="s">
        <v>399</v>
      </c>
      <c r="H302" s="224">
        <v>9</v>
      </c>
      <c r="I302" s="225"/>
      <c r="J302" s="226">
        <f>ROUND(I302*H302,2)</f>
        <v>0</v>
      </c>
      <c r="K302" s="222" t="s">
        <v>159</v>
      </c>
      <c r="L302" s="45"/>
      <c r="M302" s="227" t="s">
        <v>1</v>
      </c>
      <c r="N302" s="228" t="s">
        <v>43</v>
      </c>
      <c r="O302" s="92"/>
      <c r="P302" s="229">
        <f>O302*H302</f>
        <v>0</v>
      </c>
      <c r="Q302" s="229">
        <v>0</v>
      </c>
      <c r="R302" s="229">
        <f>Q302*H302</f>
        <v>0</v>
      </c>
      <c r="S302" s="229">
        <v>0</v>
      </c>
      <c r="T302" s="230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1" t="s">
        <v>160</v>
      </c>
      <c r="AT302" s="231" t="s">
        <v>155</v>
      </c>
      <c r="AU302" s="231" t="s">
        <v>88</v>
      </c>
      <c r="AY302" s="18" t="s">
        <v>153</v>
      </c>
      <c r="BE302" s="232">
        <f>IF(N302="základní",J302,0)</f>
        <v>0</v>
      </c>
      <c r="BF302" s="232">
        <f>IF(N302="snížená",J302,0)</f>
        <v>0</v>
      </c>
      <c r="BG302" s="232">
        <f>IF(N302="zákl. přenesená",J302,0)</f>
        <v>0</v>
      </c>
      <c r="BH302" s="232">
        <f>IF(N302="sníž. přenesená",J302,0)</f>
        <v>0</v>
      </c>
      <c r="BI302" s="232">
        <f>IF(N302="nulová",J302,0)</f>
        <v>0</v>
      </c>
      <c r="BJ302" s="18" t="s">
        <v>86</v>
      </c>
      <c r="BK302" s="232">
        <f>ROUND(I302*H302,2)</f>
        <v>0</v>
      </c>
      <c r="BL302" s="18" t="s">
        <v>160</v>
      </c>
      <c r="BM302" s="231" t="s">
        <v>869</v>
      </c>
    </row>
    <row r="303" s="13" customFormat="1">
      <c r="A303" s="13"/>
      <c r="B303" s="233"/>
      <c r="C303" s="234"/>
      <c r="D303" s="235" t="s">
        <v>162</v>
      </c>
      <c r="E303" s="236" t="s">
        <v>1</v>
      </c>
      <c r="F303" s="237" t="s">
        <v>870</v>
      </c>
      <c r="G303" s="234"/>
      <c r="H303" s="238">
        <v>9</v>
      </c>
      <c r="I303" s="239"/>
      <c r="J303" s="234"/>
      <c r="K303" s="234"/>
      <c r="L303" s="240"/>
      <c r="M303" s="241"/>
      <c r="N303" s="242"/>
      <c r="O303" s="242"/>
      <c r="P303" s="242"/>
      <c r="Q303" s="242"/>
      <c r="R303" s="242"/>
      <c r="S303" s="242"/>
      <c r="T303" s="24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4" t="s">
        <v>162</v>
      </c>
      <c r="AU303" s="244" t="s">
        <v>88</v>
      </c>
      <c r="AV303" s="13" t="s">
        <v>88</v>
      </c>
      <c r="AW303" s="13" t="s">
        <v>34</v>
      </c>
      <c r="AX303" s="13" t="s">
        <v>86</v>
      </c>
      <c r="AY303" s="244" t="s">
        <v>153</v>
      </c>
    </row>
    <row r="304" s="2" customFormat="1" ht="16.5" customHeight="1">
      <c r="A304" s="39"/>
      <c r="B304" s="40"/>
      <c r="C304" s="277" t="s">
        <v>531</v>
      </c>
      <c r="D304" s="277" t="s">
        <v>276</v>
      </c>
      <c r="E304" s="278" t="s">
        <v>871</v>
      </c>
      <c r="F304" s="279" t="s">
        <v>872</v>
      </c>
      <c r="G304" s="280" t="s">
        <v>399</v>
      </c>
      <c r="H304" s="281">
        <v>2</v>
      </c>
      <c r="I304" s="282"/>
      <c r="J304" s="283">
        <f>ROUND(I304*H304,2)</f>
        <v>0</v>
      </c>
      <c r="K304" s="279" t="s">
        <v>159</v>
      </c>
      <c r="L304" s="284"/>
      <c r="M304" s="285" t="s">
        <v>1</v>
      </c>
      <c r="N304" s="286" t="s">
        <v>43</v>
      </c>
      <c r="O304" s="92"/>
      <c r="P304" s="229">
        <f>O304*H304</f>
        <v>0</v>
      </c>
      <c r="Q304" s="229">
        <v>0.00050000000000000001</v>
      </c>
      <c r="R304" s="229">
        <f>Q304*H304</f>
        <v>0.001</v>
      </c>
      <c r="S304" s="229">
        <v>0</v>
      </c>
      <c r="T304" s="230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1" t="s">
        <v>222</v>
      </c>
      <c r="AT304" s="231" t="s">
        <v>276</v>
      </c>
      <c r="AU304" s="231" t="s">
        <v>88</v>
      </c>
      <c r="AY304" s="18" t="s">
        <v>153</v>
      </c>
      <c r="BE304" s="232">
        <f>IF(N304="základní",J304,0)</f>
        <v>0</v>
      </c>
      <c r="BF304" s="232">
        <f>IF(N304="snížená",J304,0)</f>
        <v>0</v>
      </c>
      <c r="BG304" s="232">
        <f>IF(N304="zákl. přenesená",J304,0)</f>
        <v>0</v>
      </c>
      <c r="BH304" s="232">
        <f>IF(N304="sníž. přenesená",J304,0)</f>
        <v>0</v>
      </c>
      <c r="BI304" s="232">
        <f>IF(N304="nulová",J304,0)</f>
        <v>0</v>
      </c>
      <c r="BJ304" s="18" t="s">
        <v>86</v>
      </c>
      <c r="BK304" s="232">
        <f>ROUND(I304*H304,2)</f>
        <v>0</v>
      </c>
      <c r="BL304" s="18" t="s">
        <v>160</v>
      </c>
      <c r="BM304" s="231" t="s">
        <v>873</v>
      </c>
    </row>
    <row r="305" s="2" customFormat="1" ht="16.5" customHeight="1">
      <c r="A305" s="39"/>
      <c r="B305" s="40"/>
      <c r="C305" s="277" t="s">
        <v>535</v>
      </c>
      <c r="D305" s="277" t="s">
        <v>276</v>
      </c>
      <c r="E305" s="278" t="s">
        <v>874</v>
      </c>
      <c r="F305" s="279" t="s">
        <v>875</v>
      </c>
      <c r="G305" s="280" t="s">
        <v>399</v>
      </c>
      <c r="H305" s="281">
        <v>7</v>
      </c>
      <c r="I305" s="282"/>
      <c r="J305" s="283">
        <f>ROUND(I305*H305,2)</f>
        <v>0</v>
      </c>
      <c r="K305" s="279" t="s">
        <v>159</v>
      </c>
      <c r="L305" s="284"/>
      <c r="M305" s="285" t="s">
        <v>1</v>
      </c>
      <c r="N305" s="286" t="s">
        <v>43</v>
      </c>
      <c r="O305" s="92"/>
      <c r="P305" s="229">
        <f>O305*H305</f>
        <v>0</v>
      </c>
      <c r="Q305" s="229">
        <v>0.0015</v>
      </c>
      <c r="R305" s="229">
        <f>Q305*H305</f>
        <v>0.010500000000000001</v>
      </c>
      <c r="S305" s="229">
        <v>0</v>
      </c>
      <c r="T305" s="230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1" t="s">
        <v>222</v>
      </c>
      <c r="AT305" s="231" t="s">
        <v>276</v>
      </c>
      <c r="AU305" s="231" t="s">
        <v>88</v>
      </c>
      <c r="AY305" s="18" t="s">
        <v>153</v>
      </c>
      <c r="BE305" s="232">
        <f>IF(N305="základní",J305,0)</f>
        <v>0</v>
      </c>
      <c r="BF305" s="232">
        <f>IF(N305="snížená",J305,0)</f>
        <v>0</v>
      </c>
      <c r="BG305" s="232">
        <f>IF(N305="zákl. přenesená",J305,0)</f>
        <v>0</v>
      </c>
      <c r="BH305" s="232">
        <f>IF(N305="sníž. přenesená",J305,0)</f>
        <v>0</v>
      </c>
      <c r="BI305" s="232">
        <f>IF(N305="nulová",J305,0)</f>
        <v>0</v>
      </c>
      <c r="BJ305" s="18" t="s">
        <v>86</v>
      </c>
      <c r="BK305" s="232">
        <f>ROUND(I305*H305,2)</f>
        <v>0</v>
      </c>
      <c r="BL305" s="18" t="s">
        <v>160</v>
      </c>
      <c r="BM305" s="231" t="s">
        <v>876</v>
      </c>
    </row>
    <row r="306" s="13" customFormat="1">
      <c r="A306" s="13"/>
      <c r="B306" s="233"/>
      <c r="C306" s="234"/>
      <c r="D306" s="235" t="s">
        <v>162</v>
      </c>
      <c r="E306" s="236" t="s">
        <v>1</v>
      </c>
      <c r="F306" s="237" t="s">
        <v>877</v>
      </c>
      <c r="G306" s="234"/>
      <c r="H306" s="238">
        <v>6</v>
      </c>
      <c r="I306" s="239"/>
      <c r="J306" s="234"/>
      <c r="K306" s="234"/>
      <c r="L306" s="240"/>
      <c r="M306" s="241"/>
      <c r="N306" s="242"/>
      <c r="O306" s="242"/>
      <c r="P306" s="242"/>
      <c r="Q306" s="242"/>
      <c r="R306" s="242"/>
      <c r="S306" s="242"/>
      <c r="T306" s="24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4" t="s">
        <v>162</v>
      </c>
      <c r="AU306" s="244" t="s">
        <v>88</v>
      </c>
      <c r="AV306" s="13" t="s">
        <v>88</v>
      </c>
      <c r="AW306" s="13" t="s">
        <v>34</v>
      </c>
      <c r="AX306" s="13" t="s">
        <v>78</v>
      </c>
      <c r="AY306" s="244" t="s">
        <v>153</v>
      </c>
    </row>
    <row r="307" s="13" customFormat="1">
      <c r="A307" s="13"/>
      <c r="B307" s="233"/>
      <c r="C307" s="234"/>
      <c r="D307" s="235" t="s">
        <v>162</v>
      </c>
      <c r="E307" s="236" t="s">
        <v>1</v>
      </c>
      <c r="F307" s="237" t="s">
        <v>878</v>
      </c>
      <c r="G307" s="234"/>
      <c r="H307" s="238">
        <v>1</v>
      </c>
      <c r="I307" s="239"/>
      <c r="J307" s="234"/>
      <c r="K307" s="234"/>
      <c r="L307" s="240"/>
      <c r="M307" s="241"/>
      <c r="N307" s="242"/>
      <c r="O307" s="242"/>
      <c r="P307" s="242"/>
      <c r="Q307" s="242"/>
      <c r="R307" s="242"/>
      <c r="S307" s="242"/>
      <c r="T307" s="24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4" t="s">
        <v>162</v>
      </c>
      <c r="AU307" s="244" t="s">
        <v>88</v>
      </c>
      <c r="AV307" s="13" t="s">
        <v>88</v>
      </c>
      <c r="AW307" s="13" t="s">
        <v>34</v>
      </c>
      <c r="AX307" s="13" t="s">
        <v>78</v>
      </c>
      <c r="AY307" s="244" t="s">
        <v>153</v>
      </c>
    </row>
    <row r="308" s="16" customFormat="1">
      <c r="A308" s="16"/>
      <c r="B308" s="266"/>
      <c r="C308" s="267"/>
      <c r="D308" s="235" t="s">
        <v>162</v>
      </c>
      <c r="E308" s="268" t="s">
        <v>1</v>
      </c>
      <c r="F308" s="269" t="s">
        <v>215</v>
      </c>
      <c r="G308" s="267"/>
      <c r="H308" s="270">
        <v>7</v>
      </c>
      <c r="I308" s="271"/>
      <c r="J308" s="267"/>
      <c r="K308" s="267"/>
      <c r="L308" s="272"/>
      <c r="M308" s="273"/>
      <c r="N308" s="274"/>
      <c r="O308" s="274"/>
      <c r="P308" s="274"/>
      <c r="Q308" s="274"/>
      <c r="R308" s="274"/>
      <c r="S308" s="274"/>
      <c r="T308" s="275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T308" s="276" t="s">
        <v>162</v>
      </c>
      <c r="AU308" s="276" t="s">
        <v>88</v>
      </c>
      <c r="AV308" s="16" t="s">
        <v>160</v>
      </c>
      <c r="AW308" s="16" t="s">
        <v>34</v>
      </c>
      <c r="AX308" s="16" t="s">
        <v>86</v>
      </c>
      <c r="AY308" s="276" t="s">
        <v>153</v>
      </c>
    </row>
    <row r="309" s="2" customFormat="1" ht="21.75" customHeight="1">
      <c r="A309" s="39"/>
      <c r="B309" s="40"/>
      <c r="C309" s="220" t="s">
        <v>539</v>
      </c>
      <c r="D309" s="220" t="s">
        <v>155</v>
      </c>
      <c r="E309" s="221" t="s">
        <v>527</v>
      </c>
      <c r="F309" s="222" t="s">
        <v>528</v>
      </c>
      <c r="G309" s="223" t="s">
        <v>399</v>
      </c>
      <c r="H309" s="224">
        <v>1</v>
      </c>
      <c r="I309" s="225"/>
      <c r="J309" s="226">
        <f>ROUND(I309*H309,2)</f>
        <v>0</v>
      </c>
      <c r="K309" s="222" t="s">
        <v>159</v>
      </c>
      <c r="L309" s="45"/>
      <c r="M309" s="227" t="s">
        <v>1</v>
      </c>
      <c r="N309" s="228" t="s">
        <v>43</v>
      </c>
      <c r="O309" s="92"/>
      <c r="P309" s="229">
        <f>O309*H309</f>
        <v>0</v>
      </c>
      <c r="Q309" s="229">
        <v>0</v>
      </c>
      <c r="R309" s="229">
        <f>Q309*H309</f>
        <v>0</v>
      </c>
      <c r="S309" s="229">
        <v>0</v>
      </c>
      <c r="T309" s="230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1" t="s">
        <v>160</v>
      </c>
      <c r="AT309" s="231" t="s">
        <v>155</v>
      </c>
      <c r="AU309" s="231" t="s">
        <v>88</v>
      </c>
      <c r="AY309" s="18" t="s">
        <v>153</v>
      </c>
      <c r="BE309" s="232">
        <f>IF(N309="základní",J309,0)</f>
        <v>0</v>
      </c>
      <c r="BF309" s="232">
        <f>IF(N309="snížená",J309,0)</f>
        <v>0</v>
      </c>
      <c r="BG309" s="232">
        <f>IF(N309="zákl. přenesená",J309,0)</f>
        <v>0</v>
      </c>
      <c r="BH309" s="232">
        <f>IF(N309="sníž. přenesená",J309,0)</f>
        <v>0</v>
      </c>
      <c r="BI309" s="232">
        <f>IF(N309="nulová",J309,0)</f>
        <v>0</v>
      </c>
      <c r="BJ309" s="18" t="s">
        <v>86</v>
      </c>
      <c r="BK309" s="232">
        <f>ROUND(I309*H309,2)</f>
        <v>0</v>
      </c>
      <c r="BL309" s="18" t="s">
        <v>160</v>
      </c>
      <c r="BM309" s="231" t="s">
        <v>879</v>
      </c>
    </row>
    <row r="310" s="2" customFormat="1" ht="16.5" customHeight="1">
      <c r="A310" s="39"/>
      <c r="B310" s="40"/>
      <c r="C310" s="277" t="s">
        <v>543</v>
      </c>
      <c r="D310" s="277" t="s">
        <v>276</v>
      </c>
      <c r="E310" s="278" t="s">
        <v>880</v>
      </c>
      <c r="F310" s="279" t="s">
        <v>881</v>
      </c>
      <c r="G310" s="280" t="s">
        <v>399</v>
      </c>
      <c r="H310" s="281">
        <v>1</v>
      </c>
      <c r="I310" s="282"/>
      <c r="J310" s="283">
        <f>ROUND(I310*H310,2)</f>
        <v>0</v>
      </c>
      <c r="K310" s="279" t="s">
        <v>159</v>
      </c>
      <c r="L310" s="284"/>
      <c r="M310" s="285" t="s">
        <v>1</v>
      </c>
      <c r="N310" s="286" t="s">
        <v>43</v>
      </c>
      <c r="O310" s="92"/>
      <c r="P310" s="229">
        <f>O310*H310</f>
        <v>0</v>
      </c>
      <c r="Q310" s="229">
        <v>0.0012999999999999999</v>
      </c>
      <c r="R310" s="229">
        <f>Q310*H310</f>
        <v>0.0012999999999999999</v>
      </c>
      <c r="S310" s="229">
        <v>0</v>
      </c>
      <c r="T310" s="230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1" t="s">
        <v>222</v>
      </c>
      <c r="AT310" s="231" t="s">
        <v>276</v>
      </c>
      <c r="AU310" s="231" t="s">
        <v>88</v>
      </c>
      <c r="AY310" s="18" t="s">
        <v>153</v>
      </c>
      <c r="BE310" s="232">
        <f>IF(N310="základní",J310,0)</f>
        <v>0</v>
      </c>
      <c r="BF310" s="232">
        <f>IF(N310="snížená",J310,0)</f>
        <v>0</v>
      </c>
      <c r="BG310" s="232">
        <f>IF(N310="zákl. přenesená",J310,0)</f>
        <v>0</v>
      </c>
      <c r="BH310" s="232">
        <f>IF(N310="sníž. přenesená",J310,0)</f>
        <v>0</v>
      </c>
      <c r="BI310" s="232">
        <f>IF(N310="nulová",J310,0)</f>
        <v>0</v>
      </c>
      <c r="BJ310" s="18" t="s">
        <v>86</v>
      </c>
      <c r="BK310" s="232">
        <f>ROUND(I310*H310,2)</f>
        <v>0</v>
      </c>
      <c r="BL310" s="18" t="s">
        <v>160</v>
      </c>
      <c r="BM310" s="231" t="s">
        <v>882</v>
      </c>
    </row>
    <row r="311" s="2" customFormat="1" ht="16.5" customHeight="1">
      <c r="A311" s="39"/>
      <c r="B311" s="40"/>
      <c r="C311" s="220" t="s">
        <v>547</v>
      </c>
      <c r="D311" s="220" t="s">
        <v>155</v>
      </c>
      <c r="E311" s="221" t="s">
        <v>883</v>
      </c>
      <c r="F311" s="222" t="s">
        <v>884</v>
      </c>
      <c r="G311" s="223" t="s">
        <v>399</v>
      </c>
      <c r="H311" s="224">
        <v>3</v>
      </c>
      <c r="I311" s="225"/>
      <c r="J311" s="226">
        <f>ROUND(I311*H311,2)</f>
        <v>0</v>
      </c>
      <c r="K311" s="222" t="s">
        <v>159</v>
      </c>
      <c r="L311" s="45"/>
      <c r="M311" s="227" t="s">
        <v>1</v>
      </c>
      <c r="N311" s="228" t="s">
        <v>43</v>
      </c>
      <c r="O311" s="92"/>
      <c r="P311" s="229">
        <f>O311*H311</f>
        <v>0</v>
      </c>
      <c r="Q311" s="229">
        <v>0</v>
      </c>
      <c r="R311" s="229">
        <f>Q311*H311</f>
        <v>0</v>
      </c>
      <c r="S311" s="229">
        <v>0</v>
      </c>
      <c r="T311" s="230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1" t="s">
        <v>160</v>
      </c>
      <c r="AT311" s="231" t="s">
        <v>155</v>
      </c>
      <c r="AU311" s="231" t="s">
        <v>88</v>
      </c>
      <c r="AY311" s="18" t="s">
        <v>153</v>
      </c>
      <c r="BE311" s="232">
        <f>IF(N311="základní",J311,0)</f>
        <v>0</v>
      </c>
      <c r="BF311" s="232">
        <f>IF(N311="snížená",J311,0)</f>
        <v>0</v>
      </c>
      <c r="BG311" s="232">
        <f>IF(N311="zákl. přenesená",J311,0)</f>
        <v>0</v>
      </c>
      <c r="BH311" s="232">
        <f>IF(N311="sníž. přenesená",J311,0)</f>
        <v>0</v>
      </c>
      <c r="BI311" s="232">
        <f>IF(N311="nulová",J311,0)</f>
        <v>0</v>
      </c>
      <c r="BJ311" s="18" t="s">
        <v>86</v>
      </c>
      <c r="BK311" s="232">
        <f>ROUND(I311*H311,2)</f>
        <v>0</v>
      </c>
      <c r="BL311" s="18" t="s">
        <v>160</v>
      </c>
      <c r="BM311" s="231" t="s">
        <v>885</v>
      </c>
    </row>
    <row r="312" s="13" customFormat="1">
      <c r="A312" s="13"/>
      <c r="B312" s="233"/>
      <c r="C312" s="234"/>
      <c r="D312" s="235" t="s">
        <v>162</v>
      </c>
      <c r="E312" s="236" t="s">
        <v>1</v>
      </c>
      <c r="F312" s="237" t="s">
        <v>886</v>
      </c>
      <c r="G312" s="234"/>
      <c r="H312" s="238">
        <v>3</v>
      </c>
      <c r="I312" s="239"/>
      <c r="J312" s="234"/>
      <c r="K312" s="234"/>
      <c r="L312" s="240"/>
      <c r="M312" s="241"/>
      <c r="N312" s="242"/>
      <c r="O312" s="242"/>
      <c r="P312" s="242"/>
      <c r="Q312" s="242"/>
      <c r="R312" s="242"/>
      <c r="S312" s="242"/>
      <c r="T312" s="24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4" t="s">
        <v>162</v>
      </c>
      <c r="AU312" s="244" t="s">
        <v>88</v>
      </c>
      <c r="AV312" s="13" t="s">
        <v>88</v>
      </c>
      <c r="AW312" s="13" t="s">
        <v>34</v>
      </c>
      <c r="AX312" s="13" t="s">
        <v>86</v>
      </c>
      <c r="AY312" s="244" t="s">
        <v>153</v>
      </c>
    </row>
    <row r="313" s="2" customFormat="1" ht="16.5" customHeight="1">
      <c r="A313" s="39"/>
      <c r="B313" s="40"/>
      <c r="C313" s="277" t="s">
        <v>552</v>
      </c>
      <c r="D313" s="277" t="s">
        <v>276</v>
      </c>
      <c r="E313" s="278" t="s">
        <v>887</v>
      </c>
      <c r="F313" s="279" t="s">
        <v>888</v>
      </c>
      <c r="G313" s="280" t="s">
        <v>399</v>
      </c>
      <c r="H313" s="281">
        <v>3</v>
      </c>
      <c r="I313" s="282"/>
      <c r="J313" s="283">
        <f>ROUND(I313*H313,2)</f>
        <v>0</v>
      </c>
      <c r="K313" s="279" t="s">
        <v>159</v>
      </c>
      <c r="L313" s="284"/>
      <c r="M313" s="285" t="s">
        <v>1</v>
      </c>
      <c r="N313" s="286" t="s">
        <v>43</v>
      </c>
      <c r="O313" s="92"/>
      <c r="P313" s="229">
        <f>O313*H313</f>
        <v>0</v>
      </c>
      <c r="Q313" s="229">
        <v>9.0000000000000006E-05</v>
      </c>
      <c r="R313" s="229">
        <f>Q313*H313</f>
        <v>0.00027</v>
      </c>
      <c r="S313" s="229">
        <v>0</v>
      </c>
      <c r="T313" s="230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1" t="s">
        <v>222</v>
      </c>
      <c r="AT313" s="231" t="s">
        <v>276</v>
      </c>
      <c r="AU313" s="231" t="s">
        <v>88</v>
      </c>
      <c r="AY313" s="18" t="s">
        <v>153</v>
      </c>
      <c r="BE313" s="232">
        <f>IF(N313="základní",J313,0)</f>
        <v>0</v>
      </c>
      <c r="BF313" s="232">
        <f>IF(N313="snížená",J313,0)</f>
        <v>0</v>
      </c>
      <c r="BG313" s="232">
        <f>IF(N313="zákl. přenesená",J313,0)</f>
        <v>0</v>
      </c>
      <c r="BH313" s="232">
        <f>IF(N313="sníž. přenesená",J313,0)</f>
        <v>0</v>
      </c>
      <c r="BI313" s="232">
        <f>IF(N313="nulová",J313,0)</f>
        <v>0</v>
      </c>
      <c r="BJ313" s="18" t="s">
        <v>86</v>
      </c>
      <c r="BK313" s="232">
        <f>ROUND(I313*H313,2)</f>
        <v>0</v>
      </c>
      <c r="BL313" s="18" t="s">
        <v>160</v>
      </c>
      <c r="BM313" s="231" t="s">
        <v>889</v>
      </c>
    </row>
    <row r="314" s="2" customFormat="1" ht="21.75" customHeight="1">
      <c r="A314" s="39"/>
      <c r="B314" s="40"/>
      <c r="C314" s="220" t="s">
        <v>556</v>
      </c>
      <c r="D314" s="220" t="s">
        <v>155</v>
      </c>
      <c r="E314" s="221" t="s">
        <v>890</v>
      </c>
      <c r="F314" s="222" t="s">
        <v>891</v>
      </c>
      <c r="G314" s="223" t="s">
        <v>399</v>
      </c>
      <c r="H314" s="224">
        <v>2</v>
      </c>
      <c r="I314" s="225"/>
      <c r="J314" s="226">
        <f>ROUND(I314*H314,2)</f>
        <v>0</v>
      </c>
      <c r="K314" s="222" t="s">
        <v>159</v>
      </c>
      <c r="L314" s="45"/>
      <c r="M314" s="227" t="s">
        <v>1</v>
      </c>
      <c r="N314" s="228" t="s">
        <v>43</v>
      </c>
      <c r="O314" s="92"/>
      <c r="P314" s="229">
        <f>O314*H314</f>
        <v>0</v>
      </c>
      <c r="Q314" s="229">
        <v>0</v>
      </c>
      <c r="R314" s="229">
        <f>Q314*H314</f>
        <v>0</v>
      </c>
      <c r="S314" s="229">
        <v>0</v>
      </c>
      <c r="T314" s="230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1" t="s">
        <v>160</v>
      </c>
      <c r="AT314" s="231" t="s">
        <v>155</v>
      </c>
      <c r="AU314" s="231" t="s">
        <v>88</v>
      </c>
      <c r="AY314" s="18" t="s">
        <v>153</v>
      </c>
      <c r="BE314" s="232">
        <f>IF(N314="základní",J314,0)</f>
        <v>0</v>
      </c>
      <c r="BF314" s="232">
        <f>IF(N314="snížená",J314,0)</f>
        <v>0</v>
      </c>
      <c r="BG314" s="232">
        <f>IF(N314="zákl. přenesená",J314,0)</f>
        <v>0</v>
      </c>
      <c r="BH314" s="232">
        <f>IF(N314="sníž. přenesená",J314,0)</f>
        <v>0</v>
      </c>
      <c r="BI314" s="232">
        <f>IF(N314="nulová",J314,0)</f>
        <v>0</v>
      </c>
      <c r="BJ314" s="18" t="s">
        <v>86</v>
      </c>
      <c r="BK314" s="232">
        <f>ROUND(I314*H314,2)</f>
        <v>0</v>
      </c>
      <c r="BL314" s="18" t="s">
        <v>160</v>
      </c>
      <c r="BM314" s="231" t="s">
        <v>892</v>
      </c>
    </row>
    <row r="315" s="2" customFormat="1" ht="16.5" customHeight="1">
      <c r="A315" s="39"/>
      <c r="B315" s="40"/>
      <c r="C315" s="277" t="s">
        <v>560</v>
      </c>
      <c r="D315" s="277" t="s">
        <v>276</v>
      </c>
      <c r="E315" s="278" t="s">
        <v>893</v>
      </c>
      <c r="F315" s="279" t="s">
        <v>894</v>
      </c>
      <c r="G315" s="280" t="s">
        <v>399</v>
      </c>
      <c r="H315" s="281">
        <v>2</v>
      </c>
      <c r="I315" s="282"/>
      <c r="J315" s="283">
        <f>ROUND(I315*H315,2)</f>
        <v>0</v>
      </c>
      <c r="K315" s="279" t="s">
        <v>159</v>
      </c>
      <c r="L315" s="284"/>
      <c r="M315" s="285" t="s">
        <v>1</v>
      </c>
      <c r="N315" s="286" t="s">
        <v>43</v>
      </c>
      <c r="O315" s="92"/>
      <c r="P315" s="229">
        <f>O315*H315</f>
        <v>0</v>
      </c>
      <c r="Q315" s="229">
        <v>0.0044999999999999997</v>
      </c>
      <c r="R315" s="229">
        <f>Q315*H315</f>
        <v>0.0089999999999999993</v>
      </c>
      <c r="S315" s="229">
        <v>0</v>
      </c>
      <c r="T315" s="23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1" t="s">
        <v>222</v>
      </c>
      <c r="AT315" s="231" t="s">
        <v>276</v>
      </c>
      <c r="AU315" s="231" t="s">
        <v>88</v>
      </c>
      <c r="AY315" s="18" t="s">
        <v>153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8" t="s">
        <v>86</v>
      </c>
      <c r="BK315" s="232">
        <f>ROUND(I315*H315,2)</f>
        <v>0</v>
      </c>
      <c r="BL315" s="18" t="s">
        <v>160</v>
      </c>
      <c r="BM315" s="231" t="s">
        <v>895</v>
      </c>
    </row>
    <row r="316" s="2" customFormat="1" ht="21.75" customHeight="1">
      <c r="A316" s="39"/>
      <c r="B316" s="40"/>
      <c r="C316" s="220" t="s">
        <v>564</v>
      </c>
      <c r="D316" s="220" t="s">
        <v>155</v>
      </c>
      <c r="E316" s="221" t="s">
        <v>896</v>
      </c>
      <c r="F316" s="222" t="s">
        <v>897</v>
      </c>
      <c r="G316" s="223" t="s">
        <v>399</v>
      </c>
      <c r="H316" s="224">
        <v>2</v>
      </c>
      <c r="I316" s="225"/>
      <c r="J316" s="226">
        <f>ROUND(I316*H316,2)</f>
        <v>0</v>
      </c>
      <c r="K316" s="222" t="s">
        <v>159</v>
      </c>
      <c r="L316" s="45"/>
      <c r="M316" s="227" t="s">
        <v>1</v>
      </c>
      <c r="N316" s="228" t="s">
        <v>43</v>
      </c>
      <c r="O316" s="92"/>
      <c r="P316" s="229">
        <f>O316*H316</f>
        <v>0</v>
      </c>
      <c r="Q316" s="229">
        <v>0</v>
      </c>
      <c r="R316" s="229">
        <f>Q316*H316</f>
        <v>0</v>
      </c>
      <c r="S316" s="229">
        <v>0</v>
      </c>
      <c r="T316" s="230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1" t="s">
        <v>160</v>
      </c>
      <c r="AT316" s="231" t="s">
        <v>155</v>
      </c>
      <c r="AU316" s="231" t="s">
        <v>88</v>
      </c>
      <c r="AY316" s="18" t="s">
        <v>153</v>
      </c>
      <c r="BE316" s="232">
        <f>IF(N316="základní",J316,0)</f>
        <v>0</v>
      </c>
      <c r="BF316" s="232">
        <f>IF(N316="snížená",J316,0)</f>
        <v>0</v>
      </c>
      <c r="BG316" s="232">
        <f>IF(N316="zákl. přenesená",J316,0)</f>
        <v>0</v>
      </c>
      <c r="BH316" s="232">
        <f>IF(N316="sníž. přenesená",J316,0)</f>
        <v>0</v>
      </c>
      <c r="BI316" s="232">
        <f>IF(N316="nulová",J316,0)</f>
        <v>0</v>
      </c>
      <c r="BJ316" s="18" t="s">
        <v>86</v>
      </c>
      <c r="BK316" s="232">
        <f>ROUND(I316*H316,2)</f>
        <v>0</v>
      </c>
      <c r="BL316" s="18" t="s">
        <v>160</v>
      </c>
      <c r="BM316" s="231" t="s">
        <v>898</v>
      </c>
    </row>
    <row r="317" s="2" customFormat="1" ht="16.5" customHeight="1">
      <c r="A317" s="39"/>
      <c r="B317" s="40"/>
      <c r="C317" s="277" t="s">
        <v>568</v>
      </c>
      <c r="D317" s="277" t="s">
        <v>276</v>
      </c>
      <c r="E317" s="278" t="s">
        <v>899</v>
      </c>
      <c r="F317" s="279" t="s">
        <v>900</v>
      </c>
      <c r="G317" s="280" t="s">
        <v>399</v>
      </c>
      <c r="H317" s="281">
        <v>2</v>
      </c>
      <c r="I317" s="282"/>
      <c r="J317" s="283">
        <f>ROUND(I317*H317,2)</f>
        <v>0</v>
      </c>
      <c r="K317" s="279" t="s">
        <v>159</v>
      </c>
      <c r="L317" s="284"/>
      <c r="M317" s="285" t="s">
        <v>1</v>
      </c>
      <c r="N317" s="286" t="s">
        <v>43</v>
      </c>
      <c r="O317" s="92"/>
      <c r="P317" s="229">
        <f>O317*H317</f>
        <v>0</v>
      </c>
      <c r="Q317" s="229">
        <v>0.0101</v>
      </c>
      <c r="R317" s="229">
        <f>Q317*H317</f>
        <v>0.020199999999999999</v>
      </c>
      <c r="S317" s="229">
        <v>0</v>
      </c>
      <c r="T317" s="230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1" t="s">
        <v>222</v>
      </c>
      <c r="AT317" s="231" t="s">
        <v>276</v>
      </c>
      <c r="AU317" s="231" t="s">
        <v>88</v>
      </c>
      <c r="AY317" s="18" t="s">
        <v>153</v>
      </c>
      <c r="BE317" s="232">
        <f>IF(N317="základní",J317,0)</f>
        <v>0</v>
      </c>
      <c r="BF317" s="232">
        <f>IF(N317="snížená",J317,0)</f>
        <v>0</v>
      </c>
      <c r="BG317" s="232">
        <f>IF(N317="zákl. přenesená",J317,0)</f>
        <v>0</v>
      </c>
      <c r="BH317" s="232">
        <f>IF(N317="sníž. přenesená",J317,0)</f>
        <v>0</v>
      </c>
      <c r="BI317" s="232">
        <f>IF(N317="nulová",J317,0)</f>
        <v>0</v>
      </c>
      <c r="BJ317" s="18" t="s">
        <v>86</v>
      </c>
      <c r="BK317" s="232">
        <f>ROUND(I317*H317,2)</f>
        <v>0</v>
      </c>
      <c r="BL317" s="18" t="s">
        <v>160</v>
      </c>
      <c r="BM317" s="231" t="s">
        <v>901</v>
      </c>
    </row>
    <row r="318" s="2" customFormat="1" ht="16.5" customHeight="1">
      <c r="A318" s="39"/>
      <c r="B318" s="40"/>
      <c r="C318" s="220" t="s">
        <v>572</v>
      </c>
      <c r="D318" s="220" t="s">
        <v>155</v>
      </c>
      <c r="E318" s="221" t="s">
        <v>561</v>
      </c>
      <c r="F318" s="222" t="s">
        <v>562</v>
      </c>
      <c r="G318" s="223" t="s">
        <v>399</v>
      </c>
      <c r="H318" s="224">
        <v>14</v>
      </c>
      <c r="I318" s="225"/>
      <c r="J318" s="226">
        <f>ROUND(I318*H318,2)</f>
        <v>0</v>
      </c>
      <c r="K318" s="222" t="s">
        <v>159</v>
      </c>
      <c r="L318" s="45"/>
      <c r="M318" s="227" t="s">
        <v>1</v>
      </c>
      <c r="N318" s="228" t="s">
        <v>43</v>
      </c>
      <c r="O318" s="92"/>
      <c r="P318" s="229">
        <f>O318*H318</f>
        <v>0</v>
      </c>
      <c r="Q318" s="229">
        <v>0.41948000000000002</v>
      </c>
      <c r="R318" s="229">
        <f>Q318*H318</f>
        <v>5.8727200000000002</v>
      </c>
      <c r="S318" s="229">
        <v>0</v>
      </c>
      <c r="T318" s="230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1" t="s">
        <v>160</v>
      </c>
      <c r="AT318" s="231" t="s">
        <v>155</v>
      </c>
      <c r="AU318" s="231" t="s">
        <v>88</v>
      </c>
      <c r="AY318" s="18" t="s">
        <v>153</v>
      </c>
      <c r="BE318" s="232">
        <f>IF(N318="základní",J318,0)</f>
        <v>0</v>
      </c>
      <c r="BF318" s="232">
        <f>IF(N318="snížená",J318,0)</f>
        <v>0</v>
      </c>
      <c r="BG318" s="232">
        <f>IF(N318="zákl. přenesená",J318,0)</f>
        <v>0</v>
      </c>
      <c r="BH318" s="232">
        <f>IF(N318="sníž. přenesená",J318,0)</f>
        <v>0</v>
      </c>
      <c r="BI318" s="232">
        <f>IF(N318="nulová",J318,0)</f>
        <v>0</v>
      </c>
      <c r="BJ318" s="18" t="s">
        <v>86</v>
      </c>
      <c r="BK318" s="232">
        <f>ROUND(I318*H318,2)</f>
        <v>0</v>
      </c>
      <c r="BL318" s="18" t="s">
        <v>160</v>
      </c>
      <c r="BM318" s="231" t="s">
        <v>902</v>
      </c>
    </row>
    <row r="319" s="2" customFormat="1" ht="24.15" customHeight="1">
      <c r="A319" s="39"/>
      <c r="B319" s="40"/>
      <c r="C319" s="277" t="s">
        <v>576</v>
      </c>
      <c r="D319" s="277" t="s">
        <v>276</v>
      </c>
      <c r="E319" s="278" t="s">
        <v>565</v>
      </c>
      <c r="F319" s="279" t="s">
        <v>566</v>
      </c>
      <c r="G319" s="280" t="s">
        <v>399</v>
      </c>
      <c r="H319" s="281">
        <v>14</v>
      </c>
      <c r="I319" s="282"/>
      <c r="J319" s="283">
        <f>ROUND(I319*H319,2)</f>
        <v>0</v>
      </c>
      <c r="K319" s="279" t="s">
        <v>1</v>
      </c>
      <c r="L319" s="284"/>
      <c r="M319" s="285" t="s">
        <v>1</v>
      </c>
      <c r="N319" s="286" t="s">
        <v>43</v>
      </c>
      <c r="O319" s="92"/>
      <c r="P319" s="229">
        <f>O319*H319</f>
        <v>0</v>
      </c>
      <c r="Q319" s="229">
        <v>1.6000000000000001</v>
      </c>
      <c r="R319" s="229">
        <f>Q319*H319</f>
        <v>22.400000000000002</v>
      </c>
      <c r="S319" s="229">
        <v>0</v>
      </c>
      <c r="T319" s="23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1" t="s">
        <v>222</v>
      </c>
      <c r="AT319" s="231" t="s">
        <v>276</v>
      </c>
      <c r="AU319" s="231" t="s">
        <v>88</v>
      </c>
      <c r="AY319" s="18" t="s">
        <v>153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8" t="s">
        <v>86</v>
      </c>
      <c r="BK319" s="232">
        <f>ROUND(I319*H319,2)</f>
        <v>0</v>
      </c>
      <c r="BL319" s="18" t="s">
        <v>160</v>
      </c>
      <c r="BM319" s="231" t="s">
        <v>903</v>
      </c>
    </row>
    <row r="320" s="2" customFormat="1" ht="16.5" customHeight="1">
      <c r="A320" s="39"/>
      <c r="B320" s="40"/>
      <c r="C320" s="220" t="s">
        <v>580</v>
      </c>
      <c r="D320" s="220" t="s">
        <v>155</v>
      </c>
      <c r="E320" s="221" t="s">
        <v>569</v>
      </c>
      <c r="F320" s="222" t="s">
        <v>570</v>
      </c>
      <c r="G320" s="223" t="s">
        <v>399</v>
      </c>
      <c r="H320" s="224">
        <v>1</v>
      </c>
      <c r="I320" s="225"/>
      <c r="J320" s="226">
        <f>ROUND(I320*H320,2)</f>
        <v>0</v>
      </c>
      <c r="K320" s="222" t="s">
        <v>159</v>
      </c>
      <c r="L320" s="45"/>
      <c r="M320" s="227" t="s">
        <v>1</v>
      </c>
      <c r="N320" s="228" t="s">
        <v>43</v>
      </c>
      <c r="O320" s="92"/>
      <c r="P320" s="229">
        <f>O320*H320</f>
        <v>0</v>
      </c>
      <c r="Q320" s="229">
        <v>0.41948000000000002</v>
      </c>
      <c r="R320" s="229">
        <f>Q320*H320</f>
        <v>0.41948000000000002</v>
      </c>
      <c r="S320" s="229">
        <v>0</v>
      </c>
      <c r="T320" s="230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1" t="s">
        <v>160</v>
      </c>
      <c r="AT320" s="231" t="s">
        <v>155</v>
      </c>
      <c r="AU320" s="231" t="s">
        <v>88</v>
      </c>
      <c r="AY320" s="18" t="s">
        <v>153</v>
      </c>
      <c r="BE320" s="232">
        <f>IF(N320="základní",J320,0)</f>
        <v>0</v>
      </c>
      <c r="BF320" s="232">
        <f>IF(N320="snížená",J320,0)</f>
        <v>0</v>
      </c>
      <c r="BG320" s="232">
        <f>IF(N320="zákl. přenesená",J320,0)</f>
        <v>0</v>
      </c>
      <c r="BH320" s="232">
        <f>IF(N320="sníž. přenesená",J320,0)</f>
        <v>0</v>
      </c>
      <c r="BI320" s="232">
        <f>IF(N320="nulová",J320,0)</f>
        <v>0</v>
      </c>
      <c r="BJ320" s="18" t="s">
        <v>86</v>
      </c>
      <c r="BK320" s="232">
        <f>ROUND(I320*H320,2)</f>
        <v>0</v>
      </c>
      <c r="BL320" s="18" t="s">
        <v>160</v>
      </c>
      <c r="BM320" s="231" t="s">
        <v>904</v>
      </c>
    </row>
    <row r="321" s="2" customFormat="1" ht="24.15" customHeight="1">
      <c r="A321" s="39"/>
      <c r="B321" s="40"/>
      <c r="C321" s="277" t="s">
        <v>584</v>
      </c>
      <c r="D321" s="277" t="s">
        <v>276</v>
      </c>
      <c r="E321" s="278" t="s">
        <v>573</v>
      </c>
      <c r="F321" s="279" t="s">
        <v>574</v>
      </c>
      <c r="G321" s="280" t="s">
        <v>399</v>
      </c>
      <c r="H321" s="281">
        <v>1</v>
      </c>
      <c r="I321" s="282"/>
      <c r="J321" s="283">
        <f>ROUND(I321*H321,2)</f>
        <v>0</v>
      </c>
      <c r="K321" s="279" t="s">
        <v>1</v>
      </c>
      <c r="L321" s="284"/>
      <c r="M321" s="285" t="s">
        <v>1</v>
      </c>
      <c r="N321" s="286" t="s">
        <v>43</v>
      </c>
      <c r="O321" s="92"/>
      <c r="P321" s="229">
        <f>O321*H321</f>
        <v>0</v>
      </c>
      <c r="Q321" s="229">
        <v>1.8700000000000001</v>
      </c>
      <c r="R321" s="229">
        <f>Q321*H321</f>
        <v>1.8700000000000001</v>
      </c>
      <c r="S321" s="229">
        <v>0</v>
      </c>
      <c r="T321" s="230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1" t="s">
        <v>222</v>
      </c>
      <c r="AT321" s="231" t="s">
        <v>276</v>
      </c>
      <c r="AU321" s="231" t="s">
        <v>88</v>
      </c>
      <c r="AY321" s="18" t="s">
        <v>153</v>
      </c>
      <c r="BE321" s="232">
        <f>IF(N321="základní",J321,0)</f>
        <v>0</v>
      </c>
      <c r="BF321" s="232">
        <f>IF(N321="snížená",J321,0)</f>
        <v>0</v>
      </c>
      <c r="BG321" s="232">
        <f>IF(N321="zákl. přenesená",J321,0)</f>
        <v>0</v>
      </c>
      <c r="BH321" s="232">
        <f>IF(N321="sníž. přenesená",J321,0)</f>
        <v>0</v>
      </c>
      <c r="BI321" s="232">
        <f>IF(N321="nulová",J321,0)</f>
        <v>0</v>
      </c>
      <c r="BJ321" s="18" t="s">
        <v>86</v>
      </c>
      <c r="BK321" s="232">
        <f>ROUND(I321*H321,2)</f>
        <v>0</v>
      </c>
      <c r="BL321" s="18" t="s">
        <v>160</v>
      </c>
      <c r="BM321" s="231" t="s">
        <v>905</v>
      </c>
    </row>
    <row r="322" s="2" customFormat="1" ht="16.5" customHeight="1">
      <c r="A322" s="39"/>
      <c r="B322" s="40"/>
      <c r="C322" s="220" t="s">
        <v>588</v>
      </c>
      <c r="D322" s="220" t="s">
        <v>155</v>
      </c>
      <c r="E322" s="221" t="s">
        <v>906</v>
      </c>
      <c r="F322" s="222" t="s">
        <v>907</v>
      </c>
      <c r="G322" s="223" t="s">
        <v>399</v>
      </c>
      <c r="H322" s="224">
        <v>2</v>
      </c>
      <c r="I322" s="225"/>
      <c r="J322" s="226">
        <f>ROUND(I322*H322,2)</f>
        <v>0</v>
      </c>
      <c r="K322" s="222" t="s">
        <v>159</v>
      </c>
      <c r="L322" s="45"/>
      <c r="M322" s="227" t="s">
        <v>1</v>
      </c>
      <c r="N322" s="228" t="s">
        <v>43</v>
      </c>
      <c r="O322" s="92"/>
      <c r="P322" s="229">
        <f>O322*H322</f>
        <v>0</v>
      </c>
      <c r="Q322" s="229">
        <v>0.41948000000000002</v>
      </c>
      <c r="R322" s="229">
        <f>Q322*H322</f>
        <v>0.83896000000000004</v>
      </c>
      <c r="S322" s="229">
        <v>0</v>
      </c>
      <c r="T322" s="230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1" t="s">
        <v>160</v>
      </c>
      <c r="AT322" s="231" t="s">
        <v>155</v>
      </c>
      <c r="AU322" s="231" t="s">
        <v>88</v>
      </c>
      <c r="AY322" s="18" t="s">
        <v>153</v>
      </c>
      <c r="BE322" s="232">
        <f>IF(N322="základní",J322,0)</f>
        <v>0</v>
      </c>
      <c r="BF322" s="232">
        <f>IF(N322="snížená",J322,0)</f>
        <v>0</v>
      </c>
      <c r="BG322" s="232">
        <f>IF(N322="zákl. přenesená",J322,0)</f>
        <v>0</v>
      </c>
      <c r="BH322" s="232">
        <f>IF(N322="sníž. přenesená",J322,0)</f>
        <v>0</v>
      </c>
      <c r="BI322" s="232">
        <f>IF(N322="nulová",J322,0)</f>
        <v>0</v>
      </c>
      <c r="BJ322" s="18" t="s">
        <v>86</v>
      </c>
      <c r="BK322" s="232">
        <f>ROUND(I322*H322,2)</f>
        <v>0</v>
      </c>
      <c r="BL322" s="18" t="s">
        <v>160</v>
      </c>
      <c r="BM322" s="231" t="s">
        <v>908</v>
      </c>
    </row>
    <row r="323" s="2" customFormat="1" ht="24.15" customHeight="1">
      <c r="A323" s="39"/>
      <c r="B323" s="40"/>
      <c r="C323" s="277" t="s">
        <v>592</v>
      </c>
      <c r="D323" s="277" t="s">
        <v>276</v>
      </c>
      <c r="E323" s="278" t="s">
        <v>909</v>
      </c>
      <c r="F323" s="279" t="s">
        <v>910</v>
      </c>
      <c r="G323" s="280" t="s">
        <v>399</v>
      </c>
      <c r="H323" s="281">
        <v>2</v>
      </c>
      <c r="I323" s="282"/>
      <c r="J323" s="283">
        <f>ROUND(I323*H323,2)</f>
        <v>0</v>
      </c>
      <c r="K323" s="279" t="s">
        <v>1</v>
      </c>
      <c r="L323" s="284"/>
      <c r="M323" s="285" t="s">
        <v>1</v>
      </c>
      <c r="N323" s="286" t="s">
        <v>43</v>
      </c>
      <c r="O323" s="92"/>
      <c r="P323" s="229">
        <f>O323*H323</f>
        <v>0</v>
      </c>
      <c r="Q323" s="229">
        <v>2.1000000000000001</v>
      </c>
      <c r="R323" s="229">
        <f>Q323*H323</f>
        <v>4.2000000000000002</v>
      </c>
      <c r="S323" s="229">
        <v>0</v>
      </c>
      <c r="T323" s="230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1" t="s">
        <v>222</v>
      </c>
      <c r="AT323" s="231" t="s">
        <v>276</v>
      </c>
      <c r="AU323" s="231" t="s">
        <v>88</v>
      </c>
      <c r="AY323" s="18" t="s">
        <v>153</v>
      </c>
      <c r="BE323" s="232">
        <f>IF(N323="základní",J323,0)</f>
        <v>0</v>
      </c>
      <c r="BF323" s="232">
        <f>IF(N323="snížená",J323,0)</f>
        <v>0</v>
      </c>
      <c r="BG323" s="232">
        <f>IF(N323="zákl. přenesená",J323,0)</f>
        <v>0</v>
      </c>
      <c r="BH323" s="232">
        <f>IF(N323="sníž. přenesená",J323,0)</f>
        <v>0</v>
      </c>
      <c r="BI323" s="232">
        <f>IF(N323="nulová",J323,0)</f>
        <v>0</v>
      </c>
      <c r="BJ323" s="18" t="s">
        <v>86</v>
      </c>
      <c r="BK323" s="232">
        <f>ROUND(I323*H323,2)</f>
        <v>0</v>
      </c>
      <c r="BL323" s="18" t="s">
        <v>160</v>
      </c>
      <c r="BM323" s="231" t="s">
        <v>911</v>
      </c>
    </row>
    <row r="324" s="2" customFormat="1" ht="16.5" customHeight="1">
      <c r="A324" s="39"/>
      <c r="B324" s="40"/>
      <c r="C324" s="220" t="s">
        <v>596</v>
      </c>
      <c r="D324" s="220" t="s">
        <v>155</v>
      </c>
      <c r="E324" s="221" t="s">
        <v>581</v>
      </c>
      <c r="F324" s="222" t="s">
        <v>582</v>
      </c>
      <c r="G324" s="223" t="s">
        <v>399</v>
      </c>
      <c r="H324" s="224">
        <v>10</v>
      </c>
      <c r="I324" s="225"/>
      <c r="J324" s="226">
        <f>ROUND(I324*H324,2)</f>
        <v>0</v>
      </c>
      <c r="K324" s="222" t="s">
        <v>159</v>
      </c>
      <c r="L324" s="45"/>
      <c r="M324" s="227" t="s">
        <v>1</v>
      </c>
      <c r="N324" s="228" t="s">
        <v>43</v>
      </c>
      <c r="O324" s="92"/>
      <c r="P324" s="229">
        <f>O324*H324</f>
        <v>0</v>
      </c>
      <c r="Q324" s="229">
        <v>0.0098899999999999995</v>
      </c>
      <c r="R324" s="229">
        <f>Q324*H324</f>
        <v>0.098899999999999988</v>
      </c>
      <c r="S324" s="229">
        <v>0</v>
      </c>
      <c r="T324" s="230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1" t="s">
        <v>160</v>
      </c>
      <c r="AT324" s="231" t="s">
        <v>155</v>
      </c>
      <c r="AU324" s="231" t="s">
        <v>88</v>
      </c>
      <c r="AY324" s="18" t="s">
        <v>153</v>
      </c>
      <c r="BE324" s="232">
        <f>IF(N324="základní",J324,0)</f>
        <v>0</v>
      </c>
      <c r="BF324" s="232">
        <f>IF(N324="snížená",J324,0)</f>
        <v>0</v>
      </c>
      <c r="BG324" s="232">
        <f>IF(N324="zákl. přenesená",J324,0)</f>
        <v>0</v>
      </c>
      <c r="BH324" s="232">
        <f>IF(N324="sníž. přenesená",J324,0)</f>
        <v>0</v>
      </c>
      <c r="BI324" s="232">
        <f>IF(N324="nulová",J324,0)</f>
        <v>0</v>
      </c>
      <c r="BJ324" s="18" t="s">
        <v>86</v>
      </c>
      <c r="BK324" s="232">
        <f>ROUND(I324*H324,2)</f>
        <v>0</v>
      </c>
      <c r="BL324" s="18" t="s">
        <v>160</v>
      </c>
      <c r="BM324" s="231" t="s">
        <v>912</v>
      </c>
    </row>
    <row r="325" s="2" customFormat="1" ht="16.5" customHeight="1">
      <c r="A325" s="39"/>
      <c r="B325" s="40"/>
      <c r="C325" s="277" t="s">
        <v>600</v>
      </c>
      <c r="D325" s="277" t="s">
        <v>276</v>
      </c>
      <c r="E325" s="278" t="s">
        <v>585</v>
      </c>
      <c r="F325" s="279" t="s">
        <v>586</v>
      </c>
      <c r="G325" s="280" t="s">
        <v>399</v>
      </c>
      <c r="H325" s="281">
        <v>10</v>
      </c>
      <c r="I325" s="282"/>
      <c r="J325" s="283">
        <f>ROUND(I325*H325,2)</f>
        <v>0</v>
      </c>
      <c r="K325" s="279" t="s">
        <v>159</v>
      </c>
      <c r="L325" s="284"/>
      <c r="M325" s="285" t="s">
        <v>1</v>
      </c>
      <c r="N325" s="286" t="s">
        <v>43</v>
      </c>
      <c r="O325" s="92"/>
      <c r="P325" s="229">
        <f>O325*H325</f>
        <v>0</v>
      </c>
      <c r="Q325" s="229">
        <v>0.254</v>
      </c>
      <c r="R325" s="229">
        <f>Q325*H325</f>
        <v>2.54</v>
      </c>
      <c r="S325" s="229">
        <v>0</v>
      </c>
      <c r="T325" s="230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1" t="s">
        <v>222</v>
      </c>
      <c r="AT325" s="231" t="s">
        <v>276</v>
      </c>
      <c r="AU325" s="231" t="s">
        <v>88</v>
      </c>
      <c r="AY325" s="18" t="s">
        <v>153</v>
      </c>
      <c r="BE325" s="232">
        <f>IF(N325="základní",J325,0)</f>
        <v>0</v>
      </c>
      <c r="BF325" s="232">
        <f>IF(N325="snížená",J325,0)</f>
        <v>0</v>
      </c>
      <c r="BG325" s="232">
        <f>IF(N325="zákl. přenesená",J325,0)</f>
        <v>0</v>
      </c>
      <c r="BH325" s="232">
        <f>IF(N325="sníž. přenesená",J325,0)</f>
        <v>0</v>
      </c>
      <c r="BI325" s="232">
        <f>IF(N325="nulová",J325,0)</f>
        <v>0</v>
      </c>
      <c r="BJ325" s="18" t="s">
        <v>86</v>
      </c>
      <c r="BK325" s="232">
        <f>ROUND(I325*H325,2)</f>
        <v>0</v>
      </c>
      <c r="BL325" s="18" t="s">
        <v>160</v>
      </c>
      <c r="BM325" s="231" t="s">
        <v>913</v>
      </c>
    </row>
    <row r="326" s="2" customFormat="1" ht="16.5" customHeight="1">
      <c r="A326" s="39"/>
      <c r="B326" s="40"/>
      <c r="C326" s="220" t="s">
        <v>604</v>
      </c>
      <c r="D326" s="220" t="s">
        <v>155</v>
      </c>
      <c r="E326" s="221" t="s">
        <v>589</v>
      </c>
      <c r="F326" s="222" t="s">
        <v>590</v>
      </c>
      <c r="G326" s="223" t="s">
        <v>399</v>
      </c>
      <c r="H326" s="224">
        <v>5</v>
      </c>
      <c r="I326" s="225"/>
      <c r="J326" s="226">
        <f>ROUND(I326*H326,2)</f>
        <v>0</v>
      </c>
      <c r="K326" s="222" t="s">
        <v>159</v>
      </c>
      <c r="L326" s="45"/>
      <c r="M326" s="227" t="s">
        <v>1</v>
      </c>
      <c r="N326" s="228" t="s">
        <v>43</v>
      </c>
      <c r="O326" s="92"/>
      <c r="P326" s="229">
        <f>O326*H326</f>
        <v>0</v>
      </c>
      <c r="Q326" s="229">
        <v>0.0098899999999999995</v>
      </c>
      <c r="R326" s="229">
        <f>Q326*H326</f>
        <v>0.049449999999999994</v>
      </c>
      <c r="S326" s="229">
        <v>0</v>
      </c>
      <c r="T326" s="230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1" t="s">
        <v>160</v>
      </c>
      <c r="AT326" s="231" t="s">
        <v>155</v>
      </c>
      <c r="AU326" s="231" t="s">
        <v>88</v>
      </c>
      <c r="AY326" s="18" t="s">
        <v>153</v>
      </c>
      <c r="BE326" s="232">
        <f>IF(N326="základní",J326,0)</f>
        <v>0</v>
      </c>
      <c r="BF326" s="232">
        <f>IF(N326="snížená",J326,0)</f>
        <v>0</v>
      </c>
      <c r="BG326" s="232">
        <f>IF(N326="zákl. přenesená",J326,0)</f>
        <v>0</v>
      </c>
      <c r="BH326" s="232">
        <f>IF(N326="sníž. přenesená",J326,0)</f>
        <v>0</v>
      </c>
      <c r="BI326" s="232">
        <f>IF(N326="nulová",J326,0)</f>
        <v>0</v>
      </c>
      <c r="BJ326" s="18" t="s">
        <v>86</v>
      </c>
      <c r="BK326" s="232">
        <f>ROUND(I326*H326,2)</f>
        <v>0</v>
      </c>
      <c r="BL326" s="18" t="s">
        <v>160</v>
      </c>
      <c r="BM326" s="231" t="s">
        <v>914</v>
      </c>
    </row>
    <row r="327" s="2" customFormat="1" ht="16.5" customHeight="1">
      <c r="A327" s="39"/>
      <c r="B327" s="40"/>
      <c r="C327" s="277" t="s">
        <v>608</v>
      </c>
      <c r="D327" s="277" t="s">
        <v>276</v>
      </c>
      <c r="E327" s="278" t="s">
        <v>593</v>
      </c>
      <c r="F327" s="279" t="s">
        <v>594</v>
      </c>
      <c r="G327" s="280" t="s">
        <v>399</v>
      </c>
      <c r="H327" s="281">
        <v>5</v>
      </c>
      <c r="I327" s="282"/>
      <c r="J327" s="283">
        <f>ROUND(I327*H327,2)</f>
        <v>0</v>
      </c>
      <c r="K327" s="279" t="s">
        <v>159</v>
      </c>
      <c r="L327" s="284"/>
      <c r="M327" s="285" t="s">
        <v>1</v>
      </c>
      <c r="N327" s="286" t="s">
        <v>43</v>
      </c>
      <c r="O327" s="92"/>
      <c r="P327" s="229">
        <f>O327*H327</f>
        <v>0</v>
      </c>
      <c r="Q327" s="229">
        <v>0.50600000000000001</v>
      </c>
      <c r="R327" s="229">
        <f>Q327*H327</f>
        <v>2.5300000000000002</v>
      </c>
      <c r="S327" s="229">
        <v>0</v>
      </c>
      <c r="T327" s="230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1" t="s">
        <v>222</v>
      </c>
      <c r="AT327" s="231" t="s">
        <v>276</v>
      </c>
      <c r="AU327" s="231" t="s">
        <v>88</v>
      </c>
      <c r="AY327" s="18" t="s">
        <v>153</v>
      </c>
      <c r="BE327" s="232">
        <f>IF(N327="základní",J327,0)</f>
        <v>0</v>
      </c>
      <c r="BF327" s="232">
        <f>IF(N327="snížená",J327,0)</f>
        <v>0</v>
      </c>
      <c r="BG327" s="232">
        <f>IF(N327="zákl. přenesená",J327,0)</f>
        <v>0</v>
      </c>
      <c r="BH327" s="232">
        <f>IF(N327="sníž. přenesená",J327,0)</f>
        <v>0</v>
      </c>
      <c r="BI327" s="232">
        <f>IF(N327="nulová",J327,0)</f>
        <v>0</v>
      </c>
      <c r="BJ327" s="18" t="s">
        <v>86</v>
      </c>
      <c r="BK327" s="232">
        <f>ROUND(I327*H327,2)</f>
        <v>0</v>
      </c>
      <c r="BL327" s="18" t="s">
        <v>160</v>
      </c>
      <c r="BM327" s="231" t="s">
        <v>915</v>
      </c>
    </row>
    <row r="328" s="2" customFormat="1" ht="16.5" customHeight="1">
      <c r="A328" s="39"/>
      <c r="B328" s="40"/>
      <c r="C328" s="220" t="s">
        <v>612</v>
      </c>
      <c r="D328" s="220" t="s">
        <v>155</v>
      </c>
      <c r="E328" s="221" t="s">
        <v>597</v>
      </c>
      <c r="F328" s="222" t="s">
        <v>598</v>
      </c>
      <c r="G328" s="223" t="s">
        <v>399</v>
      </c>
      <c r="H328" s="224">
        <v>17</v>
      </c>
      <c r="I328" s="225"/>
      <c r="J328" s="226">
        <f>ROUND(I328*H328,2)</f>
        <v>0</v>
      </c>
      <c r="K328" s="222" t="s">
        <v>159</v>
      </c>
      <c r="L328" s="45"/>
      <c r="M328" s="227" t="s">
        <v>1</v>
      </c>
      <c r="N328" s="228" t="s">
        <v>43</v>
      </c>
      <c r="O328" s="92"/>
      <c r="P328" s="229">
        <f>O328*H328</f>
        <v>0</v>
      </c>
      <c r="Q328" s="229">
        <v>0.0098899999999999995</v>
      </c>
      <c r="R328" s="229">
        <f>Q328*H328</f>
        <v>0.16813</v>
      </c>
      <c r="S328" s="229">
        <v>0</v>
      </c>
      <c r="T328" s="230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1" t="s">
        <v>160</v>
      </c>
      <c r="AT328" s="231" t="s">
        <v>155</v>
      </c>
      <c r="AU328" s="231" t="s">
        <v>88</v>
      </c>
      <c r="AY328" s="18" t="s">
        <v>153</v>
      </c>
      <c r="BE328" s="232">
        <f>IF(N328="základní",J328,0)</f>
        <v>0</v>
      </c>
      <c r="BF328" s="232">
        <f>IF(N328="snížená",J328,0)</f>
        <v>0</v>
      </c>
      <c r="BG328" s="232">
        <f>IF(N328="zákl. přenesená",J328,0)</f>
        <v>0</v>
      </c>
      <c r="BH328" s="232">
        <f>IF(N328="sníž. přenesená",J328,0)</f>
        <v>0</v>
      </c>
      <c r="BI328" s="232">
        <f>IF(N328="nulová",J328,0)</f>
        <v>0</v>
      </c>
      <c r="BJ328" s="18" t="s">
        <v>86</v>
      </c>
      <c r="BK328" s="232">
        <f>ROUND(I328*H328,2)</f>
        <v>0</v>
      </c>
      <c r="BL328" s="18" t="s">
        <v>160</v>
      </c>
      <c r="BM328" s="231" t="s">
        <v>916</v>
      </c>
    </row>
    <row r="329" s="2" customFormat="1" ht="16.5" customHeight="1">
      <c r="A329" s="39"/>
      <c r="B329" s="40"/>
      <c r="C329" s="277" t="s">
        <v>616</v>
      </c>
      <c r="D329" s="277" t="s">
        <v>276</v>
      </c>
      <c r="E329" s="278" t="s">
        <v>601</v>
      </c>
      <c r="F329" s="279" t="s">
        <v>602</v>
      </c>
      <c r="G329" s="280" t="s">
        <v>399</v>
      </c>
      <c r="H329" s="281">
        <v>17</v>
      </c>
      <c r="I329" s="282"/>
      <c r="J329" s="283">
        <f>ROUND(I329*H329,2)</f>
        <v>0</v>
      </c>
      <c r="K329" s="279" t="s">
        <v>159</v>
      </c>
      <c r="L329" s="284"/>
      <c r="M329" s="285" t="s">
        <v>1</v>
      </c>
      <c r="N329" s="286" t="s">
        <v>43</v>
      </c>
      <c r="O329" s="92"/>
      <c r="P329" s="229">
        <f>O329*H329</f>
        <v>0</v>
      </c>
      <c r="Q329" s="229">
        <v>1.0129999999999999</v>
      </c>
      <c r="R329" s="229">
        <f>Q329*H329</f>
        <v>17.220999999999997</v>
      </c>
      <c r="S329" s="229">
        <v>0</v>
      </c>
      <c r="T329" s="230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1" t="s">
        <v>222</v>
      </c>
      <c r="AT329" s="231" t="s">
        <v>276</v>
      </c>
      <c r="AU329" s="231" t="s">
        <v>88</v>
      </c>
      <c r="AY329" s="18" t="s">
        <v>153</v>
      </c>
      <c r="BE329" s="232">
        <f>IF(N329="základní",J329,0)</f>
        <v>0</v>
      </c>
      <c r="BF329" s="232">
        <f>IF(N329="snížená",J329,0)</f>
        <v>0</v>
      </c>
      <c r="BG329" s="232">
        <f>IF(N329="zákl. přenesená",J329,0)</f>
        <v>0</v>
      </c>
      <c r="BH329" s="232">
        <f>IF(N329="sníž. přenesená",J329,0)</f>
        <v>0</v>
      </c>
      <c r="BI329" s="232">
        <f>IF(N329="nulová",J329,0)</f>
        <v>0</v>
      </c>
      <c r="BJ329" s="18" t="s">
        <v>86</v>
      </c>
      <c r="BK329" s="232">
        <f>ROUND(I329*H329,2)</f>
        <v>0</v>
      </c>
      <c r="BL329" s="18" t="s">
        <v>160</v>
      </c>
      <c r="BM329" s="231" t="s">
        <v>917</v>
      </c>
    </row>
    <row r="330" s="2" customFormat="1" ht="16.5" customHeight="1">
      <c r="A330" s="39"/>
      <c r="B330" s="40"/>
      <c r="C330" s="220" t="s">
        <v>621</v>
      </c>
      <c r="D330" s="220" t="s">
        <v>155</v>
      </c>
      <c r="E330" s="221" t="s">
        <v>605</v>
      </c>
      <c r="F330" s="222" t="s">
        <v>606</v>
      </c>
      <c r="G330" s="223" t="s">
        <v>399</v>
      </c>
      <c r="H330" s="224">
        <v>17</v>
      </c>
      <c r="I330" s="225"/>
      <c r="J330" s="226">
        <f>ROUND(I330*H330,2)</f>
        <v>0</v>
      </c>
      <c r="K330" s="222" t="s">
        <v>159</v>
      </c>
      <c r="L330" s="45"/>
      <c r="M330" s="227" t="s">
        <v>1</v>
      </c>
      <c r="N330" s="228" t="s">
        <v>43</v>
      </c>
      <c r="O330" s="92"/>
      <c r="P330" s="229">
        <f>O330*H330</f>
        <v>0</v>
      </c>
      <c r="Q330" s="229">
        <v>0.01218</v>
      </c>
      <c r="R330" s="229">
        <f>Q330*H330</f>
        <v>0.20705999999999999</v>
      </c>
      <c r="S330" s="229">
        <v>0</v>
      </c>
      <c r="T330" s="230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1" t="s">
        <v>160</v>
      </c>
      <c r="AT330" s="231" t="s">
        <v>155</v>
      </c>
      <c r="AU330" s="231" t="s">
        <v>88</v>
      </c>
      <c r="AY330" s="18" t="s">
        <v>153</v>
      </c>
      <c r="BE330" s="232">
        <f>IF(N330="základní",J330,0)</f>
        <v>0</v>
      </c>
      <c r="BF330" s="232">
        <f>IF(N330="snížená",J330,0)</f>
        <v>0</v>
      </c>
      <c r="BG330" s="232">
        <f>IF(N330="zákl. přenesená",J330,0)</f>
        <v>0</v>
      </c>
      <c r="BH330" s="232">
        <f>IF(N330="sníž. přenesená",J330,0)</f>
        <v>0</v>
      </c>
      <c r="BI330" s="232">
        <f>IF(N330="nulová",J330,0)</f>
        <v>0</v>
      </c>
      <c r="BJ330" s="18" t="s">
        <v>86</v>
      </c>
      <c r="BK330" s="232">
        <f>ROUND(I330*H330,2)</f>
        <v>0</v>
      </c>
      <c r="BL330" s="18" t="s">
        <v>160</v>
      </c>
      <c r="BM330" s="231" t="s">
        <v>918</v>
      </c>
    </row>
    <row r="331" s="2" customFormat="1" ht="16.5" customHeight="1">
      <c r="A331" s="39"/>
      <c r="B331" s="40"/>
      <c r="C331" s="277" t="s">
        <v>625</v>
      </c>
      <c r="D331" s="277" t="s">
        <v>276</v>
      </c>
      <c r="E331" s="278" t="s">
        <v>609</v>
      </c>
      <c r="F331" s="279" t="s">
        <v>610</v>
      </c>
      <c r="G331" s="280" t="s">
        <v>399</v>
      </c>
      <c r="H331" s="281">
        <v>17</v>
      </c>
      <c r="I331" s="282"/>
      <c r="J331" s="283">
        <f>ROUND(I331*H331,2)</f>
        <v>0</v>
      </c>
      <c r="K331" s="279" t="s">
        <v>159</v>
      </c>
      <c r="L331" s="284"/>
      <c r="M331" s="285" t="s">
        <v>1</v>
      </c>
      <c r="N331" s="286" t="s">
        <v>43</v>
      </c>
      <c r="O331" s="92"/>
      <c r="P331" s="229">
        <f>O331*H331</f>
        <v>0</v>
      </c>
      <c r="Q331" s="229">
        <v>0.54800000000000004</v>
      </c>
      <c r="R331" s="229">
        <f>Q331*H331</f>
        <v>9.3160000000000007</v>
      </c>
      <c r="S331" s="229">
        <v>0</v>
      </c>
      <c r="T331" s="230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1" t="s">
        <v>222</v>
      </c>
      <c r="AT331" s="231" t="s">
        <v>276</v>
      </c>
      <c r="AU331" s="231" t="s">
        <v>88</v>
      </c>
      <c r="AY331" s="18" t="s">
        <v>153</v>
      </c>
      <c r="BE331" s="232">
        <f>IF(N331="základní",J331,0)</f>
        <v>0</v>
      </c>
      <c r="BF331" s="232">
        <f>IF(N331="snížená",J331,0)</f>
        <v>0</v>
      </c>
      <c r="BG331" s="232">
        <f>IF(N331="zákl. přenesená",J331,0)</f>
        <v>0</v>
      </c>
      <c r="BH331" s="232">
        <f>IF(N331="sníž. přenesená",J331,0)</f>
        <v>0</v>
      </c>
      <c r="BI331" s="232">
        <f>IF(N331="nulová",J331,0)</f>
        <v>0</v>
      </c>
      <c r="BJ331" s="18" t="s">
        <v>86</v>
      </c>
      <c r="BK331" s="232">
        <f>ROUND(I331*H331,2)</f>
        <v>0</v>
      </c>
      <c r="BL331" s="18" t="s">
        <v>160</v>
      </c>
      <c r="BM331" s="231" t="s">
        <v>919</v>
      </c>
    </row>
    <row r="332" s="2" customFormat="1" ht="16.5" customHeight="1">
      <c r="A332" s="39"/>
      <c r="B332" s="40"/>
      <c r="C332" s="277" t="s">
        <v>629</v>
      </c>
      <c r="D332" s="277" t="s">
        <v>276</v>
      </c>
      <c r="E332" s="278" t="s">
        <v>613</v>
      </c>
      <c r="F332" s="279" t="s">
        <v>614</v>
      </c>
      <c r="G332" s="280" t="s">
        <v>399</v>
      </c>
      <c r="H332" s="281">
        <v>49</v>
      </c>
      <c r="I332" s="282"/>
      <c r="J332" s="283">
        <f>ROUND(I332*H332,2)</f>
        <v>0</v>
      </c>
      <c r="K332" s="279" t="s">
        <v>159</v>
      </c>
      <c r="L332" s="284"/>
      <c r="M332" s="285" t="s">
        <v>1</v>
      </c>
      <c r="N332" s="286" t="s">
        <v>43</v>
      </c>
      <c r="O332" s="92"/>
      <c r="P332" s="229">
        <f>O332*H332</f>
        <v>0</v>
      </c>
      <c r="Q332" s="229">
        <v>0.002</v>
      </c>
      <c r="R332" s="229">
        <f>Q332*H332</f>
        <v>0.098000000000000004</v>
      </c>
      <c r="S332" s="229">
        <v>0</v>
      </c>
      <c r="T332" s="230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1" t="s">
        <v>222</v>
      </c>
      <c r="AT332" s="231" t="s">
        <v>276</v>
      </c>
      <c r="AU332" s="231" t="s">
        <v>88</v>
      </c>
      <c r="AY332" s="18" t="s">
        <v>153</v>
      </c>
      <c r="BE332" s="232">
        <f>IF(N332="základní",J332,0)</f>
        <v>0</v>
      </c>
      <c r="BF332" s="232">
        <f>IF(N332="snížená",J332,0)</f>
        <v>0</v>
      </c>
      <c r="BG332" s="232">
        <f>IF(N332="zákl. přenesená",J332,0)</f>
        <v>0</v>
      </c>
      <c r="BH332" s="232">
        <f>IF(N332="sníž. přenesená",J332,0)</f>
        <v>0</v>
      </c>
      <c r="BI332" s="232">
        <f>IF(N332="nulová",J332,0)</f>
        <v>0</v>
      </c>
      <c r="BJ332" s="18" t="s">
        <v>86</v>
      </c>
      <c r="BK332" s="232">
        <f>ROUND(I332*H332,2)</f>
        <v>0</v>
      </c>
      <c r="BL332" s="18" t="s">
        <v>160</v>
      </c>
      <c r="BM332" s="231" t="s">
        <v>920</v>
      </c>
    </row>
    <row r="333" s="2" customFormat="1" ht="24.15" customHeight="1">
      <c r="A333" s="39"/>
      <c r="B333" s="40"/>
      <c r="C333" s="220" t="s">
        <v>636</v>
      </c>
      <c r="D333" s="220" t="s">
        <v>155</v>
      </c>
      <c r="E333" s="221" t="s">
        <v>921</v>
      </c>
      <c r="F333" s="222" t="s">
        <v>922</v>
      </c>
      <c r="G333" s="223" t="s">
        <v>399</v>
      </c>
      <c r="H333" s="224">
        <v>2</v>
      </c>
      <c r="I333" s="225"/>
      <c r="J333" s="226">
        <f>ROUND(I333*H333,2)</f>
        <v>0</v>
      </c>
      <c r="K333" s="222" t="s">
        <v>1</v>
      </c>
      <c r="L333" s="45"/>
      <c r="M333" s="227" t="s">
        <v>1</v>
      </c>
      <c r="N333" s="228" t="s">
        <v>43</v>
      </c>
      <c r="O333" s="92"/>
      <c r="P333" s="229">
        <f>O333*H333</f>
        <v>0</v>
      </c>
      <c r="Q333" s="229">
        <v>5.1255199999999999</v>
      </c>
      <c r="R333" s="229">
        <f>Q333*H333</f>
        <v>10.25104</v>
      </c>
      <c r="S333" s="229">
        <v>0</v>
      </c>
      <c r="T333" s="230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1" t="s">
        <v>160</v>
      </c>
      <c r="AT333" s="231" t="s">
        <v>155</v>
      </c>
      <c r="AU333" s="231" t="s">
        <v>88</v>
      </c>
      <c r="AY333" s="18" t="s">
        <v>153</v>
      </c>
      <c r="BE333" s="232">
        <f>IF(N333="základní",J333,0)</f>
        <v>0</v>
      </c>
      <c r="BF333" s="232">
        <f>IF(N333="snížená",J333,0)</f>
        <v>0</v>
      </c>
      <c r="BG333" s="232">
        <f>IF(N333="zákl. přenesená",J333,0)</f>
        <v>0</v>
      </c>
      <c r="BH333" s="232">
        <f>IF(N333="sníž. přenesená",J333,0)</f>
        <v>0</v>
      </c>
      <c r="BI333" s="232">
        <f>IF(N333="nulová",J333,0)</f>
        <v>0</v>
      </c>
      <c r="BJ333" s="18" t="s">
        <v>86</v>
      </c>
      <c r="BK333" s="232">
        <f>ROUND(I333*H333,2)</f>
        <v>0</v>
      </c>
      <c r="BL333" s="18" t="s">
        <v>160</v>
      </c>
      <c r="BM333" s="231" t="s">
        <v>923</v>
      </c>
    </row>
    <row r="334" s="2" customFormat="1" ht="16.5" customHeight="1">
      <c r="A334" s="39"/>
      <c r="B334" s="40"/>
      <c r="C334" s="220" t="s">
        <v>642</v>
      </c>
      <c r="D334" s="220" t="s">
        <v>155</v>
      </c>
      <c r="E334" s="221" t="s">
        <v>617</v>
      </c>
      <c r="F334" s="222" t="s">
        <v>618</v>
      </c>
      <c r="G334" s="223" t="s">
        <v>399</v>
      </c>
      <c r="H334" s="224">
        <v>17</v>
      </c>
      <c r="I334" s="225"/>
      <c r="J334" s="226">
        <f>ROUND(I334*H334,2)</f>
        <v>0</v>
      </c>
      <c r="K334" s="222" t="s">
        <v>159</v>
      </c>
      <c r="L334" s="45"/>
      <c r="M334" s="227" t="s">
        <v>1</v>
      </c>
      <c r="N334" s="228" t="s">
        <v>43</v>
      </c>
      <c r="O334" s="92"/>
      <c r="P334" s="229">
        <f>O334*H334</f>
        <v>0</v>
      </c>
      <c r="Q334" s="229">
        <v>0.089999999999999997</v>
      </c>
      <c r="R334" s="229">
        <f>Q334*H334</f>
        <v>1.53</v>
      </c>
      <c r="S334" s="229">
        <v>0</v>
      </c>
      <c r="T334" s="230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1" t="s">
        <v>160</v>
      </c>
      <c r="AT334" s="231" t="s">
        <v>155</v>
      </c>
      <c r="AU334" s="231" t="s">
        <v>88</v>
      </c>
      <c r="AY334" s="18" t="s">
        <v>153</v>
      </c>
      <c r="BE334" s="232">
        <f>IF(N334="základní",J334,0)</f>
        <v>0</v>
      </c>
      <c r="BF334" s="232">
        <f>IF(N334="snížená",J334,0)</f>
        <v>0</v>
      </c>
      <c r="BG334" s="232">
        <f>IF(N334="zákl. přenesená",J334,0)</f>
        <v>0</v>
      </c>
      <c r="BH334" s="232">
        <f>IF(N334="sníž. přenesená",J334,0)</f>
        <v>0</v>
      </c>
      <c r="BI334" s="232">
        <f>IF(N334="nulová",J334,0)</f>
        <v>0</v>
      </c>
      <c r="BJ334" s="18" t="s">
        <v>86</v>
      </c>
      <c r="BK334" s="232">
        <f>ROUND(I334*H334,2)</f>
        <v>0</v>
      </c>
      <c r="BL334" s="18" t="s">
        <v>160</v>
      </c>
      <c r="BM334" s="231" t="s">
        <v>924</v>
      </c>
    </row>
    <row r="335" s="2" customFormat="1" ht="24.15" customHeight="1">
      <c r="A335" s="39"/>
      <c r="B335" s="40"/>
      <c r="C335" s="277" t="s">
        <v>649</v>
      </c>
      <c r="D335" s="277" t="s">
        <v>276</v>
      </c>
      <c r="E335" s="278" t="s">
        <v>925</v>
      </c>
      <c r="F335" s="279" t="s">
        <v>926</v>
      </c>
      <c r="G335" s="280" t="s">
        <v>399</v>
      </c>
      <c r="H335" s="281">
        <v>2</v>
      </c>
      <c r="I335" s="282"/>
      <c r="J335" s="283">
        <f>ROUND(I335*H335,2)</f>
        <v>0</v>
      </c>
      <c r="K335" s="279" t="s">
        <v>1</v>
      </c>
      <c r="L335" s="284"/>
      <c r="M335" s="285" t="s">
        <v>1</v>
      </c>
      <c r="N335" s="286" t="s">
        <v>43</v>
      </c>
      <c r="O335" s="92"/>
      <c r="P335" s="229">
        <f>O335*H335</f>
        <v>0</v>
      </c>
      <c r="Q335" s="229">
        <v>0.079000000000000001</v>
      </c>
      <c r="R335" s="229">
        <f>Q335*H335</f>
        <v>0.158</v>
      </c>
      <c r="S335" s="229">
        <v>0</v>
      </c>
      <c r="T335" s="230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1" t="s">
        <v>222</v>
      </c>
      <c r="AT335" s="231" t="s">
        <v>276</v>
      </c>
      <c r="AU335" s="231" t="s">
        <v>88</v>
      </c>
      <c r="AY335" s="18" t="s">
        <v>153</v>
      </c>
      <c r="BE335" s="232">
        <f>IF(N335="základní",J335,0)</f>
        <v>0</v>
      </c>
      <c r="BF335" s="232">
        <f>IF(N335="snížená",J335,0)</f>
        <v>0</v>
      </c>
      <c r="BG335" s="232">
        <f>IF(N335="zákl. přenesená",J335,0)</f>
        <v>0</v>
      </c>
      <c r="BH335" s="232">
        <f>IF(N335="sníž. přenesená",J335,0)</f>
        <v>0</v>
      </c>
      <c r="BI335" s="232">
        <f>IF(N335="nulová",J335,0)</f>
        <v>0</v>
      </c>
      <c r="BJ335" s="18" t="s">
        <v>86</v>
      </c>
      <c r="BK335" s="232">
        <f>ROUND(I335*H335,2)</f>
        <v>0</v>
      </c>
      <c r="BL335" s="18" t="s">
        <v>160</v>
      </c>
      <c r="BM335" s="231" t="s">
        <v>927</v>
      </c>
    </row>
    <row r="336" s="2" customFormat="1" ht="16.5" customHeight="1">
      <c r="A336" s="39"/>
      <c r="B336" s="40"/>
      <c r="C336" s="277" t="s">
        <v>653</v>
      </c>
      <c r="D336" s="277" t="s">
        <v>276</v>
      </c>
      <c r="E336" s="278" t="s">
        <v>622</v>
      </c>
      <c r="F336" s="279" t="s">
        <v>623</v>
      </c>
      <c r="G336" s="280" t="s">
        <v>399</v>
      </c>
      <c r="H336" s="281">
        <v>14</v>
      </c>
      <c r="I336" s="282"/>
      <c r="J336" s="283">
        <f>ROUND(I336*H336,2)</f>
        <v>0</v>
      </c>
      <c r="K336" s="279" t="s">
        <v>1</v>
      </c>
      <c r="L336" s="284"/>
      <c r="M336" s="285" t="s">
        <v>1</v>
      </c>
      <c r="N336" s="286" t="s">
        <v>43</v>
      </c>
      <c r="O336" s="92"/>
      <c r="P336" s="229">
        <f>O336*H336</f>
        <v>0</v>
      </c>
      <c r="Q336" s="229">
        <v>0.079000000000000001</v>
      </c>
      <c r="R336" s="229">
        <f>Q336*H336</f>
        <v>1.1060000000000001</v>
      </c>
      <c r="S336" s="229">
        <v>0</v>
      </c>
      <c r="T336" s="23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1" t="s">
        <v>222</v>
      </c>
      <c r="AT336" s="231" t="s">
        <v>276</v>
      </c>
      <c r="AU336" s="231" t="s">
        <v>88</v>
      </c>
      <c r="AY336" s="18" t="s">
        <v>153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8" t="s">
        <v>86</v>
      </c>
      <c r="BK336" s="232">
        <f>ROUND(I336*H336,2)</f>
        <v>0</v>
      </c>
      <c r="BL336" s="18" t="s">
        <v>160</v>
      </c>
      <c r="BM336" s="231" t="s">
        <v>928</v>
      </c>
    </row>
    <row r="337" s="2" customFormat="1" ht="24.15" customHeight="1">
      <c r="A337" s="39"/>
      <c r="B337" s="40"/>
      <c r="C337" s="277" t="s">
        <v>657</v>
      </c>
      <c r="D337" s="277" t="s">
        <v>276</v>
      </c>
      <c r="E337" s="278" t="s">
        <v>626</v>
      </c>
      <c r="F337" s="279" t="s">
        <v>929</v>
      </c>
      <c r="G337" s="280" t="s">
        <v>399</v>
      </c>
      <c r="H337" s="281">
        <v>1</v>
      </c>
      <c r="I337" s="282"/>
      <c r="J337" s="283">
        <f>ROUND(I337*H337,2)</f>
        <v>0</v>
      </c>
      <c r="K337" s="279" t="s">
        <v>1</v>
      </c>
      <c r="L337" s="284"/>
      <c r="M337" s="285" t="s">
        <v>1</v>
      </c>
      <c r="N337" s="286" t="s">
        <v>43</v>
      </c>
      <c r="O337" s="92"/>
      <c r="P337" s="229">
        <f>O337*H337</f>
        <v>0</v>
      </c>
      <c r="Q337" s="229">
        <v>0.054600000000000003</v>
      </c>
      <c r="R337" s="229">
        <f>Q337*H337</f>
        <v>0.054600000000000003</v>
      </c>
      <c r="S337" s="229">
        <v>0</v>
      </c>
      <c r="T337" s="230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1" t="s">
        <v>222</v>
      </c>
      <c r="AT337" s="231" t="s">
        <v>276</v>
      </c>
      <c r="AU337" s="231" t="s">
        <v>88</v>
      </c>
      <c r="AY337" s="18" t="s">
        <v>153</v>
      </c>
      <c r="BE337" s="232">
        <f>IF(N337="základní",J337,0)</f>
        <v>0</v>
      </c>
      <c r="BF337" s="232">
        <f>IF(N337="snížená",J337,0)</f>
        <v>0</v>
      </c>
      <c r="BG337" s="232">
        <f>IF(N337="zákl. přenesená",J337,0)</f>
        <v>0</v>
      </c>
      <c r="BH337" s="232">
        <f>IF(N337="sníž. přenesená",J337,0)</f>
        <v>0</v>
      </c>
      <c r="BI337" s="232">
        <f>IF(N337="nulová",J337,0)</f>
        <v>0</v>
      </c>
      <c r="BJ337" s="18" t="s">
        <v>86</v>
      </c>
      <c r="BK337" s="232">
        <f>ROUND(I337*H337,2)</f>
        <v>0</v>
      </c>
      <c r="BL337" s="18" t="s">
        <v>160</v>
      </c>
      <c r="BM337" s="231" t="s">
        <v>930</v>
      </c>
    </row>
    <row r="338" s="2" customFormat="1" ht="16.5" customHeight="1">
      <c r="A338" s="39"/>
      <c r="B338" s="40"/>
      <c r="C338" s="220" t="s">
        <v>661</v>
      </c>
      <c r="D338" s="220" t="s">
        <v>155</v>
      </c>
      <c r="E338" s="221" t="s">
        <v>630</v>
      </c>
      <c r="F338" s="222" t="s">
        <v>631</v>
      </c>
      <c r="G338" s="223" t="s">
        <v>158</v>
      </c>
      <c r="H338" s="224">
        <v>8</v>
      </c>
      <c r="I338" s="225"/>
      <c r="J338" s="226">
        <f>ROUND(I338*H338,2)</f>
        <v>0</v>
      </c>
      <c r="K338" s="222" t="s">
        <v>159</v>
      </c>
      <c r="L338" s="45"/>
      <c r="M338" s="227" t="s">
        <v>1</v>
      </c>
      <c r="N338" s="228" t="s">
        <v>43</v>
      </c>
      <c r="O338" s="92"/>
      <c r="P338" s="229">
        <f>O338*H338</f>
        <v>0</v>
      </c>
      <c r="Q338" s="229">
        <v>2.5018699999999998</v>
      </c>
      <c r="R338" s="229">
        <f>Q338*H338</f>
        <v>20.014959999999999</v>
      </c>
      <c r="S338" s="229">
        <v>0</v>
      </c>
      <c r="T338" s="230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1" t="s">
        <v>160</v>
      </c>
      <c r="AT338" s="231" t="s">
        <v>155</v>
      </c>
      <c r="AU338" s="231" t="s">
        <v>88</v>
      </c>
      <c r="AY338" s="18" t="s">
        <v>153</v>
      </c>
      <c r="BE338" s="232">
        <f>IF(N338="základní",J338,0)</f>
        <v>0</v>
      </c>
      <c r="BF338" s="232">
        <f>IF(N338="snížená",J338,0)</f>
        <v>0</v>
      </c>
      <c r="BG338" s="232">
        <f>IF(N338="zákl. přenesená",J338,0)</f>
        <v>0</v>
      </c>
      <c r="BH338" s="232">
        <f>IF(N338="sníž. přenesená",J338,0)</f>
        <v>0</v>
      </c>
      <c r="BI338" s="232">
        <f>IF(N338="nulová",J338,0)</f>
        <v>0</v>
      </c>
      <c r="BJ338" s="18" t="s">
        <v>86</v>
      </c>
      <c r="BK338" s="232">
        <f>ROUND(I338*H338,2)</f>
        <v>0</v>
      </c>
      <c r="BL338" s="18" t="s">
        <v>160</v>
      </c>
      <c r="BM338" s="231" t="s">
        <v>931</v>
      </c>
    </row>
    <row r="339" s="13" customFormat="1">
      <c r="A339" s="13"/>
      <c r="B339" s="233"/>
      <c r="C339" s="234"/>
      <c r="D339" s="235" t="s">
        <v>162</v>
      </c>
      <c r="E339" s="236" t="s">
        <v>1</v>
      </c>
      <c r="F339" s="237" t="s">
        <v>932</v>
      </c>
      <c r="G339" s="234"/>
      <c r="H339" s="238">
        <v>3.3999999999999999</v>
      </c>
      <c r="I339" s="239"/>
      <c r="J339" s="234"/>
      <c r="K339" s="234"/>
      <c r="L339" s="240"/>
      <c r="M339" s="241"/>
      <c r="N339" s="242"/>
      <c r="O339" s="242"/>
      <c r="P339" s="242"/>
      <c r="Q339" s="242"/>
      <c r="R339" s="242"/>
      <c r="S339" s="242"/>
      <c r="T339" s="24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4" t="s">
        <v>162</v>
      </c>
      <c r="AU339" s="244" t="s">
        <v>88</v>
      </c>
      <c r="AV339" s="13" t="s">
        <v>88</v>
      </c>
      <c r="AW339" s="13" t="s">
        <v>34</v>
      </c>
      <c r="AX339" s="13" t="s">
        <v>78</v>
      </c>
      <c r="AY339" s="244" t="s">
        <v>153</v>
      </c>
    </row>
    <row r="340" s="13" customFormat="1">
      <c r="A340" s="13"/>
      <c r="B340" s="233"/>
      <c r="C340" s="234"/>
      <c r="D340" s="235" t="s">
        <v>162</v>
      </c>
      <c r="E340" s="236" t="s">
        <v>1</v>
      </c>
      <c r="F340" s="237" t="s">
        <v>933</v>
      </c>
      <c r="G340" s="234"/>
      <c r="H340" s="238">
        <v>2.1899999999999999</v>
      </c>
      <c r="I340" s="239"/>
      <c r="J340" s="234"/>
      <c r="K340" s="234"/>
      <c r="L340" s="240"/>
      <c r="M340" s="241"/>
      <c r="N340" s="242"/>
      <c r="O340" s="242"/>
      <c r="P340" s="242"/>
      <c r="Q340" s="242"/>
      <c r="R340" s="242"/>
      <c r="S340" s="242"/>
      <c r="T340" s="24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4" t="s">
        <v>162</v>
      </c>
      <c r="AU340" s="244" t="s">
        <v>88</v>
      </c>
      <c r="AV340" s="13" t="s">
        <v>88</v>
      </c>
      <c r="AW340" s="13" t="s">
        <v>34</v>
      </c>
      <c r="AX340" s="13" t="s">
        <v>78</v>
      </c>
      <c r="AY340" s="244" t="s">
        <v>153</v>
      </c>
    </row>
    <row r="341" s="13" customFormat="1">
      <c r="A341" s="13"/>
      <c r="B341" s="233"/>
      <c r="C341" s="234"/>
      <c r="D341" s="235" t="s">
        <v>162</v>
      </c>
      <c r="E341" s="236" t="s">
        <v>1</v>
      </c>
      <c r="F341" s="237" t="s">
        <v>934</v>
      </c>
      <c r="G341" s="234"/>
      <c r="H341" s="238">
        <v>2.4100000000000001</v>
      </c>
      <c r="I341" s="239"/>
      <c r="J341" s="234"/>
      <c r="K341" s="234"/>
      <c r="L341" s="240"/>
      <c r="M341" s="241"/>
      <c r="N341" s="242"/>
      <c r="O341" s="242"/>
      <c r="P341" s="242"/>
      <c r="Q341" s="242"/>
      <c r="R341" s="242"/>
      <c r="S341" s="242"/>
      <c r="T341" s="24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4" t="s">
        <v>162</v>
      </c>
      <c r="AU341" s="244" t="s">
        <v>88</v>
      </c>
      <c r="AV341" s="13" t="s">
        <v>88</v>
      </c>
      <c r="AW341" s="13" t="s">
        <v>34</v>
      </c>
      <c r="AX341" s="13" t="s">
        <v>78</v>
      </c>
      <c r="AY341" s="244" t="s">
        <v>153</v>
      </c>
    </row>
    <row r="342" s="16" customFormat="1">
      <c r="A342" s="16"/>
      <c r="B342" s="266"/>
      <c r="C342" s="267"/>
      <c r="D342" s="235" t="s">
        <v>162</v>
      </c>
      <c r="E342" s="268" t="s">
        <v>1</v>
      </c>
      <c r="F342" s="269" t="s">
        <v>215</v>
      </c>
      <c r="G342" s="267"/>
      <c r="H342" s="270">
        <v>8</v>
      </c>
      <c r="I342" s="271"/>
      <c r="J342" s="267"/>
      <c r="K342" s="267"/>
      <c r="L342" s="272"/>
      <c r="M342" s="273"/>
      <c r="N342" s="274"/>
      <c r="O342" s="274"/>
      <c r="P342" s="274"/>
      <c r="Q342" s="274"/>
      <c r="R342" s="274"/>
      <c r="S342" s="274"/>
      <c r="T342" s="275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T342" s="276" t="s">
        <v>162</v>
      </c>
      <c r="AU342" s="276" t="s">
        <v>88</v>
      </c>
      <c r="AV342" s="16" t="s">
        <v>160</v>
      </c>
      <c r="AW342" s="16" t="s">
        <v>34</v>
      </c>
      <c r="AX342" s="16" t="s">
        <v>86</v>
      </c>
      <c r="AY342" s="276" t="s">
        <v>153</v>
      </c>
    </row>
    <row r="343" s="2" customFormat="1" ht="24.15" customHeight="1">
      <c r="A343" s="39"/>
      <c r="B343" s="40"/>
      <c r="C343" s="220" t="s">
        <v>666</v>
      </c>
      <c r="D343" s="220" t="s">
        <v>155</v>
      </c>
      <c r="E343" s="221" t="s">
        <v>935</v>
      </c>
      <c r="F343" s="222" t="s">
        <v>936</v>
      </c>
      <c r="G343" s="223" t="s">
        <v>399</v>
      </c>
      <c r="H343" s="224">
        <v>1</v>
      </c>
      <c r="I343" s="225"/>
      <c r="J343" s="226">
        <f>ROUND(I343*H343,2)</f>
        <v>0</v>
      </c>
      <c r="K343" s="222" t="s">
        <v>1</v>
      </c>
      <c r="L343" s="45"/>
      <c r="M343" s="227" t="s">
        <v>1</v>
      </c>
      <c r="N343" s="228" t="s">
        <v>43</v>
      </c>
      <c r="O343" s="92"/>
      <c r="P343" s="229">
        <f>O343*H343</f>
        <v>0</v>
      </c>
      <c r="Q343" s="229">
        <v>0</v>
      </c>
      <c r="R343" s="229">
        <f>Q343*H343</f>
        <v>0</v>
      </c>
      <c r="S343" s="229">
        <v>0.55000000000000004</v>
      </c>
      <c r="T343" s="230">
        <f>S343*H343</f>
        <v>0.55000000000000004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1" t="s">
        <v>160</v>
      </c>
      <c r="AT343" s="231" t="s">
        <v>155</v>
      </c>
      <c r="AU343" s="231" t="s">
        <v>88</v>
      </c>
      <c r="AY343" s="18" t="s">
        <v>153</v>
      </c>
      <c r="BE343" s="232">
        <f>IF(N343="základní",J343,0)</f>
        <v>0</v>
      </c>
      <c r="BF343" s="232">
        <f>IF(N343="snížená",J343,0)</f>
        <v>0</v>
      </c>
      <c r="BG343" s="232">
        <f>IF(N343="zákl. přenesená",J343,0)</f>
        <v>0</v>
      </c>
      <c r="BH343" s="232">
        <f>IF(N343="sníž. přenesená",J343,0)</f>
        <v>0</v>
      </c>
      <c r="BI343" s="232">
        <f>IF(N343="nulová",J343,0)</f>
        <v>0</v>
      </c>
      <c r="BJ343" s="18" t="s">
        <v>86</v>
      </c>
      <c r="BK343" s="232">
        <f>ROUND(I343*H343,2)</f>
        <v>0</v>
      </c>
      <c r="BL343" s="18" t="s">
        <v>160</v>
      </c>
      <c r="BM343" s="231" t="s">
        <v>937</v>
      </c>
    </row>
    <row r="344" s="2" customFormat="1" ht="24.15" customHeight="1">
      <c r="A344" s="39"/>
      <c r="B344" s="40"/>
      <c r="C344" s="220" t="s">
        <v>672</v>
      </c>
      <c r="D344" s="220" t="s">
        <v>155</v>
      </c>
      <c r="E344" s="221" t="s">
        <v>662</v>
      </c>
      <c r="F344" s="222" t="s">
        <v>938</v>
      </c>
      <c r="G344" s="223" t="s">
        <v>399</v>
      </c>
      <c r="H344" s="224">
        <v>1</v>
      </c>
      <c r="I344" s="225"/>
      <c r="J344" s="226">
        <f>ROUND(I344*H344,2)</f>
        <v>0</v>
      </c>
      <c r="K344" s="222" t="s">
        <v>1</v>
      </c>
      <c r="L344" s="45"/>
      <c r="M344" s="227" t="s">
        <v>1</v>
      </c>
      <c r="N344" s="228" t="s">
        <v>43</v>
      </c>
      <c r="O344" s="92"/>
      <c r="P344" s="229">
        <f>O344*H344</f>
        <v>0</v>
      </c>
      <c r="Q344" s="229">
        <v>0</v>
      </c>
      <c r="R344" s="229">
        <f>Q344*H344</f>
        <v>0</v>
      </c>
      <c r="S344" s="229">
        <v>0</v>
      </c>
      <c r="T344" s="230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1" t="s">
        <v>160</v>
      </c>
      <c r="AT344" s="231" t="s">
        <v>155</v>
      </c>
      <c r="AU344" s="231" t="s">
        <v>88</v>
      </c>
      <c r="AY344" s="18" t="s">
        <v>153</v>
      </c>
      <c r="BE344" s="232">
        <f>IF(N344="základní",J344,0)</f>
        <v>0</v>
      </c>
      <c r="BF344" s="232">
        <f>IF(N344="snížená",J344,0)</f>
        <v>0</v>
      </c>
      <c r="BG344" s="232">
        <f>IF(N344="zákl. přenesená",J344,0)</f>
        <v>0</v>
      </c>
      <c r="BH344" s="232">
        <f>IF(N344="sníž. přenesená",J344,0)</f>
        <v>0</v>
      </c>
      <c r="BI344" s="232">
        <f>IF(N344="nulová",J344,0)</f>
        <v>0</v>
      </c>
      <c r="BJ344" s="18" t="s">
        <v>86</v>
      </c>
      <c r="BK344" s="232">
        <f>ROUND(I344*H344,2)</f>
        <v>0</v>
      </c>
      <c r="BL344" s="18" t="s">
        <v>160</v>
      </c>
      <c r="BM344" s="231" t="s">
        <v>939</v>
      </c>
    </row>
    <row r="345" s="2" customFormat="1" ht="33" customHeight="1">
      <c r="A345" s="39"/>
      <c r="B345" s="40"/>
      <c r="C345" s="220" t="s">
        <v>677</v>
      </c>
      <c r="D345" s="220" t="s">
        <v>155</v>
      </c>
      <c r="E345" s="221" t="s">
        <v>940</v>
      </c>
      <c r="F345" s="222" t="s">
        <v>941</v>
      </c>
      <c r="G345" s="223" t="s">
        <v>399</v>
      </c>
      <c r="H345" s="224">
        <v>1</v>
      </c>
      <c r="I345" s="225"/>
      <c r="J345" s="226">
        <f>ROUND(I345*H345,2)</f>
        <v>0</v>
      </c>
      <c r="K345" s="222" t="s">
        <v>1</v>
      </c>
      <c r="L345" s="45"/>
      <c r="M345" s="227" t="s">
        <v>1</v>
      </c>
      <c r="N345" s="228" t="s">
        <v>43</v>
      </c>
      <c r="O345" s="92"/>
      <c r="P345" s="229">
        <f>O345*H345</f>
        <v>0</v>
      </c>
      <c r="Q345" s="229">
        <v>0</v>
      </c>
      <c r="R345" s="229">
        <f>Q345*H345</f>
        <v>0</v>
      </c>
      <c r="S345" s="229">
        <v>1.7</v>
      </c>
      <c r="T345" s="230">
        <f>S345*H345</f>
        <v>1.7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1" t="s">
        <v>160</v>
      </c>
      <c r="AT345" s="231" t="s">
        <v>155</v>
      </c>
      <c r="AU345" s="231" t="s">
        <v>88</v>
      </c>
      <c r="AY345" s="18" t="s">
        <v>153</v>
      </c>
      <c r="BE345" s="232">
        <f>IF(N345="základní",J345,0)</f>
        <v>0</v>
      </c>
      <c r="BF345" s="232">
        <f>IF(N345="snížená",J345,0)</f>
        <v>0</v>
      </c>
      <c r="BG345" s="232">
        <f>IF(N345="zákl. přenesená",J345,0)</f>
        <v>0</v>
      </c>
      <c r="BH345" s="232">
        <f>IF(N345="sníž. přenesená",J345,0)</f>
        <v>0</v>
      </c>
      <c r="BI345" s="232">
        <f>IF(N345="nulová",J345,0)</f>
        <v>0</v>
      </c>
      <c r="BJ345" s="18" t="s">
        <v>86</v>
      </c>
      <c r="BK345" s="232">
        <f>ROUND(I345*H345,2)</f>
        <v>0</v>
      </c>
      <c r="BL345" s="18" t="s">
        <v>160</v>
      </c>
      <c r="BM345" s="231" t="s">
        <v>942</v>
      </c>
    </row>
    <row r="346" s="2" customFormat="1" ht="24.15" customHeight="1">
      <c r="A346" s="39"/>
      <c r="B346" s="40"/>
      <c r="C346" s="220" t="s">
        <v>684</v>
      </c>
      <c r="D346" s="220" t="s">
        <v>155</v>
      </c>
      <c r="E346" s="221" t="s">
        <v>667</v>
      </c>
      <c r="F346" s="222" t="s">
        <v>668</v>
      </c>
      <c r="G346" s="223" t="s">
        <v>219</v>
      </c>
      <c r="H346" s="224">
        <v>8.5</v>
      </c>
      <c r="I346" s="225"/>
      <c r="J346" s="226">
        <f>ROUND(I346*H346,2)</f>
        <v>0</v>
      </c>
      <c r="K346" s="222" t="s">
        <v>159</v>
      </c>
      <c r="L346" s="45"/>
      <c r="M346" s="227" t="s">
        <v>1</v>
      </c>
      <c r="N346" s="228" t="s">
        <v>43</v>
      </c>
      <c r="O346" s="92"/>
      <c r="P346" s="229">
        <f>O346*H346</f>
        <v>0</v>
      </c>
      <c r="Q346" s="229">
        <v>0</v>
      </c>
      <c r="R346" s="229">
        <f>Q346*H346</f>
        <v>0</v>
      </c>
      <c r="S346" s="229">
        <v>0.32000000000000001</v>
      </c>
      <c r="T346" s="230">
        <f>S346*H346</f>
        <v>2.7200000000000002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1" t="s">
        <v>160</v>
      </c>
      <c r="AT346" s="231" t="s">
        <v>155</v>
      </c>
      <c r="AU346" s="231" t="s">
        <v>88</v>
      </c>
      <c r="AY346" s="18" t="s">
        <v>153</v>
      </c>
      <c r="BE346" s="232">
        <f>IF(N346="základní",J346,0)</f>
        <v>0</v>
      </c>
      <c r="BF346" s="232">
        <f>IF(N346="snížená",J346,0)</f>
        <v>0</v>
      </c>
      <c r="BG346" s="232">
        <f>IF(N346="zákl. přenesená",J346,0)</f>
        <v>0</v>
      </c>
      <c r="BH346" s="232">
        <f>IF(N346="sníž. přenesená",J346,0)</f>
        <v>0</v>
      </c>
      <c r="BI346" s="232">
        <f>IF(N346="nulová",J346,0)</f>
        <v>0</v>
      </c>
      <c r="BJ346" s="18" t="s">
        <v>86</v>
      </c>
      <c r="BK346" s="232">
        <f>ROUND(I346*H346,2)</f>
        <v>0</v>
      </c>
      <c r="BL346" s="18" t="s">
        <v>160</v>
      </c>
      <c r="BM346" s="231" t="s">
        <v>943</v>
      </c>
    </row>
    <row r="347" s="2" customFormat="1" ht="21.75" customHeight="1">
      <c r="A347" s="39"/>
      <c r="B347" s="40"/>
      <c r="C347" s="220" t="s">
        <v>692</v>
      </c>
      <c r="D347" s="220" t="s">
        <v>155</v>
      </c>
      <c r="E347" s="221" t="s">
        <v>658</v>
      </c>
      <c r="F347" s="222" t="s">
        <v>659</v>
      </c>
      <c r="G347" s="223" t="s">
        <v>219</v>
      </c>
      <c r="H347" s="224">
        <v>51.299999999999997</v>
      </c>
      <c r="I347" s="225"/>
      <c r="J347" s="226">
        <f>ROUND(I347*H347,2)</f>
        <v>0</v>
      </c>
      <c r="K347" s="222" t="s">
        <v>1</v>
      </c>
      <c r="L347" s="45"/>
      <c r="M347" s="227" t="s">
        <v>1</v>
      </c>
      <c r="N347" s="228" t="s">
        <v>43</v>
      </c>
      <c r="O347" s="92"/>
      <c r="P347" s="229">
        <f>O347*H347</f>
        <v>0</v>
      </c>
      <c r="Q347" s="229">
        <v>0</v>
      </c>
      <c r="R347" s="229">
        <f>Q347*H347</f>
        <v>0</v>
      </c>
      <c r="S347" s="229">
        <v>0</v>
      </c>
      <c r="T347" s="230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1" t="s">
        <v>160</v>
      </c>
      <c r="AT347" s="231" t="s">
        <v>155</v>
      </c>
      <c r="AU347" s="231" t="s">
        <v>88</v>
      </c>
      <c r="AY347" s="18" t="s">
        <v>153</v>
      </c>
      <c r="BE347" s="232">
        <f>IF(N347="základní",J347,0)</f>
        <v>0</v>
      </c>
      <c r="BF347" s="232">
        <f>IF(N347="snížená",J347,0)</f>
        <v>0</v>
      </c>
      <c r="BG347" s="232">
        <f>IF(N347="zákl. přenesená",J347,0)</f>
        <v>0</v>
      </c>
      <c r="BH347" s="232">
        <f>IF(N347="sníž. přenesená",J347,0)</f>
        <v>0</v>
      </c>
      <c r="BI347" s="232">
        <f>IF(N347="nulová",J347,0)</f>
        <v>0</v>
      </c>
      <c r="BJ347" s="18" t="s">
        <v>86</v>
      </c>
      <c r="BK347" s="232">
        <f>ROUND(I347*H347,2)</f>
        <v>0</v>
      </c>
      <c r="BL347" s="18" t="s">
        <v>160</v>
      </c>
      <c r="BM347" s="231" t="s">
        <v>944</v>
      </c>
    </row>
    <row r="348" s="2" customFormat="1" ht="21.75" customHeight="1">
      <c r="A348" s="39"/>
      <c r="B348" s="40"/>
      <c r="C348" s="220" t="s">
        <v>945</v>
      </c>
      <c r="D348" s="220" t="s">
        <v>155</v>
      </c>
      <c r="E348" s="221" t="s">
        <v>650</v>
      </c>
      <c r="F348" s="222" t="s">
        <v>651</v>
      </c>
      <c r="G348" s="223" t="s">
        <v>219</v>
      </c>
      <c r="H348" s="224">
        <v>40.700000000000003</v>
      </c>
      <c r="I348" s="225"/>
      <c r="J348" s="226">
        <f>ROUND(I348*H348,2)</f>
        <v>0</v>
      </c>
      <c r="K348" s="222" t="s">
        <v>1</v>
      </c>
      <c r="L348" s="45"/>
      <c r="M348" s="227" t="s">
        <v>1</v>
      </c>
      <c r="N348" s="228" t="s">
        <v>43</v>
      </c>
      <c r="O348" s="92"/>
      <c r="P348" s="229">
        <f>O348*H348</f>
        <v>0</v>
      </c>
      <c r="Q348" s="229">
        <v>0</v>
      </c>
      <c r="R348" s="229">
        <f>Q348*H348</f>
        <v>0</v>
      </c>
      <c r="S348" s="229">
        <v>0</v>
      </c>
      <c r="T348" s="230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1" t="s">
        <v>160</v>
      </c>
      <c r="AT348" s="231" t="s">
        <v>155</v>
      </c>
      <c r="AU348" s="231" t="s">
        <v>88</v>
      </c>
      <c r="AY348" s="18" t="s">
        <v>153</v>
      </c>
      <c r="BE348" s="232">
        <f>IF(N348="základní",J348,0)</f>
        <v>0</v>
      </c>
      <c r="BF348" s="232">
        <f>IF(N348="snížená",J348,0)</f>
        <v>0</v>
      </c>
      <c r="BG348" s="232">
        <f>IF(N348="zákl. přenesená",J348,0)</f>
        <v>0</v>
      </c>
      <c r="BH348" s="232">
        <f>IF(N348="sníž. přenesená",J348,0)</f>
        <v>0</v>
      </c>
      <c r="BI348" s="232">
        <f>IF(N348="nulová",J348,0)</f>
        <v>0</v>
      </c>
      <c r="BJ348" s="18" t="s">
        <v>86</v>
      </c>
      <c r="BK348" s="232">
        <f>ROUND(I348*H348,2)</f>
        <v>0</v>
      </c>
      <c r="BL348" s="18" t="s">
        <v>160</v>
      </c>
      <c r="BM348" s="231" t="s">
        <v>946</v>
      </c>
    </row>
    <row r="349" s="13" customFormat="1">
      <c r="A349" s="13"/>
      <c r="B349" s="233"/>
      <c r="C349" s="234"/>
      <c r="D349" s="235" t="s">
        <v>162</v>
      </c>
      <c r="E349" s="236" t="s">
        <v>1</v>
      </c>
      <c r="F349" s="237" t="s">
        <v>947</v>
      </c>
      <c r="G349" s="234"/>
      <c r="H349" s="238">
        <v>40.700000000000003</v>
      </c>
      <c r="I349" s="239"/>
      <c r="J349" s="234"/>
      <c r="K349" s="234"/>
      <c r="L349" s="240"/>
      <c r="M349" s="241"/>
      <c r="N349" s="242"/>
      <c r="O349" s="242"/>
      <c r="P349" s="242"/>
      <c r="Q349" s="242"/>
      <c r="R349" s="242"/>
      <c r="S349" s="242"/>
      <c r="T349" s="24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4" t="s">
        <v>162</v>
      </c>
      <c r="AU349" s="244" t="s">
        <v>88</v>
      </c>
      <c r="AV349" s="13" t="s">
        <v>88</v>
      </c>
      <c r="AW349" s="13" t="s">
        <v>34</v>
      </c>
      <c r="AX349" s="13" t="s">
        <v>86</v>
      </c>
      <c r="AY349" s="244" t="s">
        <v>153</v>
      </c>
    </row>
    <row r="350" s="2" customFormat="1" ht="24.15" customHeight="1">
      <c r="A350" s="39"/>
      <c r="B350" s="40"/>
      <c r="C350" s="220" t="s">
        <v>948</v>
      </c>
      <c r="D350" s="220" t="s">
        <v>155</v>
      </c>
      <c r="E350" s="221" t="s">
        <v>654</v>
      </c>
      <c r="F350" s="222" t="s">
        <v>655</v>
      </c>
      <c r="G350" s="223" t="s">
        <v>219</v>
      </c>
      <c r="H350" s="224">
        <v>311.89999999999998</v>
      </c>
      <c r="I350" s="225"/>
      <c r="J350" s="226">
        <f>ROUND(I350*H350,2)</f>
        <v>0</v>
      </c>
      <c r="K350" s="222" t="s">
        <v>1</v>
      </c>
      <c r="L350" s="45"/>
      <c r="M350" s="227" t="s">
        <v>1</v>
      </c>
      <c r="N350" s="228" t="s">
        <v>43</v>
      </c>
      <c r="O350" s="92"/>
      <c r="P350" s="229">
        <f>O350*H350</f>
        <v>0</v>
      </c>
      <c r="Q350" s="229">
        <v>0</v>
      </c>
      <c r="R350" s="229">
        <f>Q350*H350</f>
        <v>0</v>
      </c>
      <c r="S350" s="229">
        <v>0</v>
      </c>
      <c r="T350" s="230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1" t="s">
        <v>160</v>
      </c>
      <c r="AT350" s="231" t="s">
        <v>155</v>
      </c>
      <c r="AU350" s="231" t="s">
        <v>88</v>
      </c>
      <c r="AY350" s="18" t="s">
        <v>153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8" t="s">
        <v>86</v>
      </c>
      <c r="BK350" s="232">
        <f>ROUND(I350*H350,2)</f>
        <v>0</v>
      </c>
      <c r="BL350" s="18" t="s">
        <v>160</v>
      </c>
      <c r="BM350" s="231" t="s">
        <v>949</v>
      </c>
    </row>
    <row r="351" s="13" customFormat="1">
      <c r="A351" s="13"/>
      <c r="B351" s="233"/>
      <c r="C351" s="234"/>
      <c r="D351" s="235" t="s">
        <v>162</v>
      </c>
      <c r="E351" s="236" t="s">
        <v>1</v>
      </c>
      <c r="F351" s="237" t="s">
        <v>950</v>
      </c>
      <c r="G351" s="234"/>
      <c r="H351" s="238">
        <v>311.89999999999998</v>
      </c>
      <c r="I351" s="239"/>
      <c r="J351" s="234"/>
      <c r="K351" s="234"/>
      <c r="L351" s="240"/>
      <c r="M351" s="241"/>
      <c r="N351" s="242"/>
      <c r="O351" s="242"/>
      <c r="P351" s="242"/>
      <c r="Q351" s="242"/>
      <c r="R351" s="242"/>
      <c r="S351" s="242"/>
      <c r="T351" s="24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4" t="s">
        <v>162</v>
      </c>
      <c r="AU351" s="244" t="s">
        <v>88</v>
      </c>
      <c r="AV351" s="13" t="s">
        <v>88</v>
      </c>
      <c r="AW351" s="13" t="s">
        <v>34</v>
      </c>
      <c r="AX351" s="13" t="s">
        <v>86</v>
      </c>
      <c r="AY351" s="244" t="s">
        <v>153</v>
      </c>
    </row>
    <row r="352" s="2" customFormat="1" ht="16.5" customHeight="1">
      <c r="A352" s="39"/>
      <c r="B352" s="40"/>
      <c r="C352" s="220" t="s">
        <v>951</v>
      </c>
      <c r="D352" s="220" t="s">
        <v>155</v>
      </c>
      <c r="E352" s="221" t="s">
        <v>643</v>
      </c>
      <c r="F352" s="222" t="s">
        <v>644</v>
      </c>
      <c r="G352" s="223" t="s">
        <v>219</v>
      </c>
      <c r="H352" s="224">
        <v>403.89999999999998</v>
      </c>
      <c r="I352" s="225"/>
      <c r="J352" s="226">
        <f>ROUND(I352*H352,2)</f>
        <v>0</v>
      </c>
      <c r="K352" s="222" t="s">
        <v>159</v>
      </c>
      <c r="L352" s="45"/>
      <c r="M352" s="227" t="s">
        <v>1</v>
      </c>
      <c r="N352" s="228" t="s">
        <v>43</v>
      </c>
      <c r="O352" s="92"/>
      <c r="P352" s="229">
        <f>O352*H352</f>
        <v>0</v>
      </c>
      <c r="Q352" s="229">
        <v>0</v>
      </c>
      <c r="R352" s="229">
        <f>Q352*H352</f>
        <v>0</v>
      </c>
      <c r="S352" s="229">
        <v>0</v>
      </c>
      <c r="T352" s="230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1" t="s">
        <v>160</v>
      </c>
      <c r="AT352" s="231" t="s">
        <v>155</v>
      </c>
      <c r="AU352" s="231" t="s">
        <v>88</v>
      </c>
      <c r="AY352" s="18" t="s">
        <v>153</v>
      </c>
      <c r="BE352" s="232">
        <f>IF(N352="základní",J352,0)</f>
        <v>0</v>
      </c>
      <c r="BF352" s="232">
        <f>IF(N352="snížená",J352,0)</f>
        <v>0</v>
      </c>
      <c r="BG352" s="232">
        <f>IF(N352="zákl. přenesená",J352,0)</f>
        <v>0</v>
      </c>
      <c r="BH352" s="232">
        <f>IF(N352="sníž. přenesená",J352,0)</f>
        <v>0</v>
      </c>
      <c r="BI352" s="232">
        <f>IF(N352="nulová",J352,0)</f>
        <v>0</v>
      </c>
      <c r="BJ352" s="18" t="s">
        <v>86</v>
      </c>
      <c r="BK352" s="232">
        <f>ROUND(I352*H352,2)</f>
        <v>0</v>
      </c>
      <c r="BL352" s="18" t="s">
        <v>160</v>
      </c>
      <c r="BM352" s="231" t="s">
        <v>952</v>
      </c>
    </row>
    <row r="353" s="13" customFormat="1">
      <c r="A353" s="13"/>
      <c r="B353" s="233"/>
      <c r="C353" s="234"/>
      <c r="D353" s="235" t="s">
        <v>162</v>
      </c>
      <c r="E353" s="236" t="s">
        <v>1</v>
      </c>
      <c r="F353" s="237" t="s">
        <v>953</v>
      </c>
      <c r="G353" s="234"/>
      <c r="H353" s="238">
        <v>403.89999999999998</v>
      </c>
      <c r="I353" s="239"/>
      <c r="J353" s="234"/>
      <c r="K353" s="234"/>
      <c r="L353" s="240"/>
      <c r="M353" s="241"/>
      <c r="N353" s="242"/>
      <c r="O353" s="242"/>
      <c r="P353" s="242"/>
      <c r="Q353" s="242"/>
      <c r="R353" s="242"/>
      <c r="S353" s="242"/>
      <c r="T353" s="24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4" t="s">
        <v>162</v>
      </c>
      <c r="AU353" s="244" t="s">
        <v>88</v>
      </c>
      <c r="AV353" s="13" t="s">
        <v>88</v>
      </c>
      <c r="AW353" s="13" t="s">
        <v>34</v>
      </c>
      <c r="AX353" s="13" t="s">
        <v>86</v>
      </c>
      <c r="AY353" s="244" t="s">
        <v>153</v>
      </c>
    </row>
    <row r="354" s="2" customFormat="1" ht="21.75" customHeight="1">
      <c r="A354" s="39"/>
      <c r="B354" s="40"/>
      <c r="C354" s="220" t="s">
        <v>954</v>
      </c>
      <c r="D354" s="220" t="s">
        <v>155</v>
      </c>
      <c r="E354" s="221" t="s">
        <v>637</v>
      </c>
      <c r="F354" s="222" t="s">
        <v>638</v>
      </c>
      <c r="G354" s="223" t="s">
        <v>639</v>
      </c>
      <c r="H354" s="224">
        <v>72</v>
      </c>
      <c r="I354" s="225"/>
      <c r="J354" s="226">
        <f>ROUND(I354*H354,2)</f>
        <v>0</v>
      </c>
      <c r="K354" s="222" t="s">
        <v>159</v>
      </c>
      <c r="L354" s="45"/>
      <c r="M354" s="227" t="s">
        <v>1</v>
      </c>
      <c r="N354" s="228" t="s">
        <v>43</v>
      </c>
      <c r="O354" s="92"/>
      <c r="P354" s="229">
        <f>O354*H354</f>
        <v>0</v>
      </c>
      <c r="Q354" s="229">
        <v>4.0000000000000003E-05</v>
      </c>
      <c r="R354" s="229">
        <f>Q354*H354</f>
        <v>0.0028800000000000002</v>
      </c>
      <c r="S354" s="229">
        <v>0</v>
      </c>
      <c r="T354" s="230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1" t="s">
        <v>160</v>
      </c>
      <c r="AT354" s="231" t="s">
        <v>155</v>
      </c>
      <c r="AU354" s="231" t="s">
        <v>88</v>
      </c>
      <c r="AY354" s="18" t="s">
        <v>153</v>
      </c>
      <c r="BE354" s="232">
        <f>IF(N354="základní",J354,0)</f>
        <v>0</v>
      </c>
      <c r="BF354" s="232">
        <f>IF(N354="snížená",J354,0)</f>
        <v>0</v>
      </c>
      <c r="BG354" s="232">
        <f>IF(N354="zákl. přenesená",J354,0)</f>
        <v>0</v>
      </c>
      <c r="BH354" s="232">
        <f>IF(N354="sníž. přenesená",J354,0)</f>
        <v>0</v>
      </c>
      <c r="BI354" s="232">
        <f>IF(N354="nulová",J354,0)</f>
        <v>0</v>
      </c>
      <c r="BJ354" s="18" t="s">
        <v>86</v>
      </c>
      <c r="BK354" s="232">
        <f>ROUND(I354*H354,2)</f>
        <v>0</v>
      </c>
      <c r="BL354" s="18" t="s">
        <v>160</v>
      </c>
      <c r="BM354" s="231" t="s">
        <v>955</v>
      </c>
    </row>
    <row r="355" s="13" customFormat="1">
      <c r="A355" s="13"/>
      <c r="B355" s="233"/>
      <c r="C355" s="234"/>
      <c r="D355" s="235" t="s">
        <v>162</v>
      </c>
      <c r="E355" s="236" t="s">
        <v>1</v>
      </c>
      <c r="F355" s="237" t="s">
        <v>956</v>
      </c>
      <c r="G355" s="234"/>
      <c r="H355" s="238">
        <v>72</v>
      </c>
      <c r="I355" s="239"/>
      <c r="J355" s="234"/>
      <c r="K355" s="234"/>
      <c r="L355" s="240"/>
      <c r="M355" s="241"/>
      <c r="N355" s="242"/>
      <c r="O355" s="242"/>
      <c r="P355" s="242"/>
      <c r="Q355" s="242"/>
      <c r="R355" s="242"/>
      <c r="S355" s="242"/>
      <c r="T355" s="24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4" t="s">
        <v>162</v>
      </c>
      <c r="AU355" s="244" t="s">
        <v>88</v>
      </c>
      <c r="AV355" s="13" t="s">
        <v>88</v>
      </c>
      <c r="AW355" s="13" t="s">
        <v>34</v>
      </c>
      <c r="AX355" s="13" t="s">
        <v>86</v>
      </c>
      <c r="AY355" s="244" t="s">
        <v>153</v>
      </c>
    </row>
    <row r="356" s="2" customFormat="1" ht="33" customHeight="1">
      <c r="A356" s="39"/>
      <c r="B356" s="40"/>
      <c r="C356" s="220" t="s">
        <v>957</v>
      </c>
      <c r="D356" s="220" t="s">
        <v>155</v>
      </c>
      <c r="E356" s="221" t="s">
        <v>958</v>
      </c>
      <c r="F356" s="222" t="s">
        <v>959</v>
      </c>
      <c r="G356" s="223" t="s">
        <v>399</v>
      </c>
      <c r="H356" s="224">
        <v>1</v>
      </c>
      <c r="I356" s="225"/>
      <c r="J356" s="226">
        <f>ROUND(I356*H356,2)</f>
        <v>0</v>
      </c>
      <c r="K356" s="222" t="s">
        <v>1</v>
      </c>
      <c r="L356" s="45"/>
      <c r="M356" s="227" t="s">
        <v>1</v>
      </c>
      <c r="N356" s="228" t="s">
        <v>43</v>
      </c>
      <c r="O356" s="92"/>
      <c r="P356" s="229">
        <f>O356*H356</f>
        <v>0</v>
      </c>
      <c r="Q356" s="229">
        <v>0</v>
      </c>
      <c r="R356" s="229">
        <f>Q356*H356</f>
        <v>0</v>
      </c>
      <c r="S356" s="229">
        <v>0.59999999999999998</v>
      </c>
      <c r="T356" s="230">
        <f>S356*H356</f>
        <v>0.59999999999999998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1" t="s">
        <v>160</v>
      </c>
      <c r="AT356" s="231" t="s">
        <v>155</v>
      </c>
      <c r="AU356" s="231" t="s">
        <v>88</v>
      </c>
      <c r="AY356" s="18" t="s">
        <v>153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8" t="s">
        <v>86</v>
      </c>
      <c r="BK356" s="232">
        <f>ROUND(I356*H356,2)</f>
        <v>0</v>
      </c>
      <c r="BL356" s="18" t="s">
        <v>160</v>
      </c>
      <c r="BM356" s="231" t="s">
        <v>960</v>
      </c>
    </row>
    <row r="357" s="12" customFormat="1" ht="22.8" customHeight="1">
      <c r="A357" s="12"/>
      <c r="B357" s="204"/>
      <c r="C357" s="205"/>
      <c r="D357" s="206" t="s">
        <v>77</v>
      </c>
      <c r="E357" s="218" t="s">
        <v>227</v>
      </c>
      <c r="F357" s="218" t="s">
        <v>676</v>
      </c>
      <c r="G357" s="205"/>
      <c r="H357" s="205"/>
      <c r="I357" s="208"/>
      <c r="J357" s="219">
        <f>BK357</f>
        <v>0</v>
      </c>
      <c r="K357" s="205"/>
      <c r="L357" s="210"/>
      <c r="M357" s="211"/>
      <c r="N357" s="212"/>
      <c r="O357" s="212"/>
      <c r="P357" s="213">
        <f>SUM(P358:P359)</f>
        <v>0</v>
      </c>
      <c r="Q357" s="212"/>
      <c r="R357" s="213">
        <f>SUM(R358:R359)</f>
        <v>0.00099599999999999992</v>
      </c>
      <c r="S357" s="212"/>
      <c r="T357" s="214">
        <f>SUM(T358:T359)</f>
        <v>0.064799999999999996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15" t="s">
        <v>86</v>
      </c>
      <c r="AT357" s="216" t="s">
        <v>77</v>
      </c>
      <c r="AU357" s="216" t="s">
        <v>86</v>
      </c>
      <c r="AY357" s="215" t="s">
        <v>153</v>
      </c>
      <c r="BK357" s="217">
        <f>SUM(BK358:BK359)</f>
        <v>0</v>
      </c>
    </row>
    <row r="358" s="2" customFormat="1" ht="16.5" customHeight="1">
      <c r="A358" s="39"/>
      <c r="B358" s="40"/>
      <c r="C358" s="220" t="s">
        <v>961</v>
      </c>
      <c r="D358" s="220" t="s">
        <v>155</v>
      </c>
      <c r="E358" s="221" t="s">
        <v>962</v>
      </c>
      <c r="F358" s="222" t="s">
        <v>963</v>
      </c>
      <c r="G358" s="223" t="s">
        <v>219</v>
      </c>
      <c r="H358" s="224">
        <v>0.23999999999999999</v>
      </c>
      <c r="I358" s="225"/>
      <c r="J358" s="226">
        <f>ROUND(I358*H358,2)</f>
        <v>0</v>
      </c>
      <c r="K358" s="222" t="s">
        <v>159</v>
      </c>
      <c r="L358" s="45"/>
      <c r="M358" s="227" t="s">
        <v>1</v>
      </c>
      <c r="N358" s="228" t="s">
        <v>43</v>
      </c>
      <c r="O358" s="92"/>
      <c r="P358" s="229">
        <f>O358*H358</f>
        <v>0</v>
      </c>
      <c r="Q358" s="229">
        <v>0.00415</v>
      </c>
      <c r="R358" s="229">
        <f>Q358*H358</f>
        <v>0.00099599999999999992</v>
      </c>
      <c r="S358" s="229">
        <v>0.27000000000000002</v>
      </c>
      <c r="T358" s="230">
        <f>S358*H358</f>
        <v>0.064799999999999996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1" t="s">
        <v>160</v>
      </c>
      <c r="AT358" s="231" t="s">
        <v>155</v>
      </c>
      <c r="AU358" s="231" t="s">
        <v>88</v>
      </c>
      <c r="AY358" s="18" t="s">
        <v>153</v>
      </c>
      <c r="BE358" s="232">
        <f>IF(N358="základní",J358,0)</f>
        <v>0</v>
      </c>
      <c r="BF358" s="232">
        <f>IF(N358="snížená",J358,0)</f>
        <v>0</v>
      </c>
      <c r="BG358" s="232">
        <f>IF(N358="zákl. přenesená",J358,0)</f>
        <v>0</v>
      </c>
      <c r="BH358" s="232">
        <f>IF(N358="sníž. přenesená",J358,0)</f>
        <v>0</v>
      </c>
      <c r="BI358" s="232">
        <f>IF(N358="nulová",J358,0)</f>
        <v>0</v>
      </c>
      <c r="BJ358" s="18" t="s">
        <v>86</v>
      </c>
      <c r="BK358" s="232">
        <f>ROUND(I358*H358,2)</f>
        <v>0</v>
      </c>
      <c r="BL358" s="18" t="s">
        <v>160</v>
      </c>
      <c r="BM358" s="231" t="s">
        <v>964</v>
      </c>
    </row>
    <row r="359" s="13" customFormat="1">
      <c r="A359" s="13"/>
      <c r="B359" s="233"/>
      <c r="C359" s="234"/>
      <c r="D359" s="235" t="s">
        <v>162</v>
      </c>
      <c r="E359" s="236" t="s">
        <v>1</v>
      </c>
      <c r="F359" s="237" t="s">
        <v>965</v>
      </c>
      <c r="G359" s="234"/>
      <c r="H359" s="238">
        <v>0.23999999999999999</v>
      </c>
      <c r="I359" s="239"/>
      <c r="J359" s="234"/>
      <c r="K359" s="234"/>
      <c r="L359" s="240"/>
      <c r="M359" s="241"/>
      <c r="N359" s="242"/>
      <c r="O359" s="242"/>
      <c r="P359" s="242"/>
      <c r="Q359" s="242"/>
      <c r="R359" s="242"/>
      <c r="S359" s="242"/>
      <c r="T359" s="24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4" t="s">
        <v>162</v>
      </c>
      <c r="AU359" s="244" t="s">
        <v>88</v>
      </c>
      <c r="AV359" s="13" t="s">
        <v>88</v>
      </c>
      <c r="AW359" s="13" t="s">
        <v>34</v>
      </c>
      <c r="AX359" s="13" t="s">
        <v>86</v>
      </c>
      <c r="AY359" s="244" t="s">
        <v>153</v>
      </c>
    </row>
    <row r="360" s="12" customFormat="1" ht="22.8" customHeight="1">
      <c r="A360" s="12"/>
      <c r="B360" s="204"/>
      <c r="C360" s="205"/>
      <c r="D360" s="206" t="s">
        <v>77</v>
      </c>
      <c r="E360" s="218" t="s">
        <v>682</v>
      </c>
      <c r="F360" s="218" t="s">
        <v>683</v>
      </c>
      <c r="G360" s="205"/>
      <c r="H360" s="205"/>
      <c r="I360" s="208"/>
      <c r="J360" s="219">
        <f>BK360</f>
        <v>0</v>
      </c>
      <c r="K360" s="205"/>
      <c r="L360" s="210"/>
      <c r="M360" s="211"/>
      <c r="N360" s="212"/>
      <c r="O360" s="212"/>
      <c r="P360" s="213">
        <f>P361</f>
        <v>0</v>
      </c>
      <c r="Q360" s="212"/>
      <c r="R360" s="213">
        <f>R361</f>
        <v>0</v>
      </c>
      <c r="S360" s="212"/>
      <c r="T360" s="214">
        <f>T361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15" t="s">
        <v>86</v>
      </c>
      <c r="AT360" s="216" t="s">
        <v>77</v>
      </c>
      <c r="AU360" s="216" t="s">
        <v>86</v>
      </c>
      <c r="AY360" s="215" t="s">
        <v>153</v>
      </c>
      <c r="BK360" s="217">
        <f>BK361</f>
        <v>0</v>
      </c>
    </row>
    <row r="361" s="2" customFormat="1" ht="16.5" customHeight="1">
      <c r="A361" s="39"/>
      <c r="B361" s="40"/>
      <c r="C361" s="220" t="s">
        <v>966</v>
      </c>
      <c r="D361" s="220" t="s">
        <v>155</v>
      </c>
      <c r="E361" s="221" t="s">
        <v>685</v>
      </c>
      <c r="F361" s="222" t="s">
        <v>686</v>
      </c>
      <c r="G361" s="223" t="s">
        <v>262</v>
      </c>
      <c r="H361" s="224">
        <v>317.15800000000002</v>
      </c>
      <c r="I361" s="225"/>
      <c r="J361" s="226">
        <f>ROUND(I361*H361,2)</f>
        <v>0</v>
      </c>
      <c r="K361" s="222" t="s">
        <v>159</v>
      </c>
      <c r="L361" s="45"/>
      <c r="M361" s="287" t="s">
        <v>1</v>
      </c>
      <c r="N361" s="288" t="s">
        <v>43</v>
      </c>
      <c r="O361" s="289"/>
      <c r="P361" s="290">
        <f>O361*H361</f>
        <v>0</v>
      </c>
      <c r="Q361" s="290">
        <v>0</v>
      </c>
      <c r="R361" s="290">
        <f>Q361*H361</f>
        <v>0</v>
      </c>
      <c r="S361" s="290">
        <v>0</v>
      </c>
      <c r="T361" s="291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1" t="s">
        <v>160</v>
      </c>
      <c r="AT361" s="231" t="s">
        <v>155</v>
      </c>
      <c r="AU361" s="231" t="s">
        <v>88</v>
      </c>
      <c r="AY361" s="18" t="s">
        <v>153</v>
      </c>
      <c r="BE361" s="232">
        <f>IF(N361="základní",J361,0)</f>
        <v>0</v>
      </c>
      <c r="BF361" s="232">
        <f>IF(N361="snížená",J361,0)</f>
        <v>0</v>
      </c>
      <c r="BG361" s="232">
        <f>IF(N361="zákl. přenesená",J361,0)</f>
        <v>0</v>
      </c>
      <c r="BH361" s="232">
        <f>IF(N361="sníž. přenesená",J361,0)</f>
        <v>0</v>
      </c>
      <c r="BI361" s="232">
        <f>IF(N361="nulová",J361,0)</f>
        <v>0</v>
      </c>
      <c r="BJ361" s="18" t="s">
        <v>86</v>
      </c>
      <c r="BK361" s="232">
        <f>ROUND(I361*H361,2)</f>
        <v>0</v>
      </c>
      <c r="BL361" s="18" t="s">
        <v>160</v>
      </c>
      <c r="BM361" s="231" t="s">
        <v>967</v>
      </c>
    </row>
    <row r="362" s="2" customFormat="1" ht="6.96" customHeight="1">
      <c r="A362" s="39"/>
      <c r="B362" s="67"/>
      <c r="C362" s="68"/>
      <c r="D362" s="68"/>
      <c r="E362" s="68"/>
      <c r="F362" s="68"/>
      <c r="G362" s="68"/>
      <c r="H362" s="68"/>
      <c r="I362" s="68"/>
      <c r="J362" s="68"/>
      <c r="K362" s="68"/>
      <c r="L362" s="45"/>
      <c r="M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</row>
  </sheetData>
  <sheetProtection sheet="1" autoFilter="0" formatColumns="0" formatRows="0" objects="1" scenarios="1" spinCount="100000" saltValue="t/UkijcrkCaCqhnRA/fX8wL5Yxpd3rQkiSwxsaN3FzYZ1wMPUzX0moq8o1oXWcZclw20F7Iz3poCJWHm2SbKJg==" hashValue="/DV+av2Hkr2HnvYQrImvzzb6hk/pAN4sEXMljuwI3OtvvKIndRsdlklPd/f83uzBpZshU4cdTOLkxhZoHzgFxw==" algorithmName="SHA-512" password="CC35"/>
  <autoFilter ref="C123:K361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  <c r="AZ2" s="137" t="s">
        <v>110</v>
      </c>
      <c r="BA2" s="137" t="s">
        <v>968</v>
      </c>
      <c r="BB2" s="137" t="s">
        <v>1</v>
      </c>
      <c r="BC2" s="137" t="s">
        <v>969</v>
      </c>
      <c r="BD2" s="137" t="s">
        <v>88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  <c r="AZ3" s="137" t="s">
        <v>115</v>
      </c>
      <c r="BA3" s="137" t="s">
        <v>1</v>
      </c>
      <c r="BB3" s="137" t="s">
        <v>1</v>
      </c>
      <c r="BC3" s="137" t="s">
        <v>970</v>
      </c>
      <c r="BD3" s="137" t="s">
        <v>88</v>
      </c>
    </row>
    <row r="4" s="1" customFormat="1" ht="24.96" customHeight="1">
      <c r="B4" s="21"/>
      <c r="D4" s="140" t="s">
        <v>114</v>
      </c>
      <c r="L4" s="21"/>
      <c r="M4" s="141" t="s">
        <v>10</v>
      </c>
      <c r="AT4" s="18" t="s">
        <v>4</v>
      </c>
      <c r="AZ4" s="137" t="s">
        <v>117</v>
      </c>
      <c r="BA4" s="137" t="s">
        <v>1</v>
      </c>
      <c r="BB4" s="137" t="s">
        <v>1</v>
      </c>
      <c r="BC4" s="137" t="s">
        <v>971</v>
      </c>
      <c r="BD4" s="137" t="s">
        <v>88</v>
      </c>
    </row>
    <row r="5" s="1" customFormat="1" ht="6.96" customHeight="1">
      <c r="B5" s="21"/>
      <c r="L5" s="21"/>
      <c r="AZ5" s="137" t="s">
        <v>119</v>
      </c>
      <c r="BA5" s="137" t="s">
        <v>1</v>
      </c>
      <c r="BB5" s="137" t="s">
        <v>1</v>
      </c>
      <c r="BC5" s="137" t="s">
        <v>972</v>
      </c>
      <c r="BD5" s="137" t="s">
        <v>88</v>
      </c>
    </row>
    <row r="6" s="1" customFormat="1" ht="12" customHeight="1">
      <c r="B6" s="21"/>
      <c r="D6" s="142" t="s">
        <v>16</v>
      </c>
      <c r="L6" s="21"/>
      <c r="AZ6" s="137" t="s">
        <v>112</v>
      </c>
      <c r="BA6" s="137" t="s">
        <v>1</v>
      </c>
      <c r="BB6" s="137" t="s">
        <v>1</v>
      </c>
      <c r="BC6" s="137" t="s">
        <v>973</v>
      </c>
      <c r="BD6" s="137" t="s">
        <v>88</v>
      </c>
    </row>
    <row r="7" s="1" customFormat="1" ht="16.5" customHeight="1">
      <c r="B7" s="21"/>
      <c r="E7" s="143" t="str">
        <f>'Rekapitulace stavby'!K6</f>
        <v>-1.etapa stavby - REVITALIZACE AREÁLU TECHNICKÝCH SLUŽEB U CIHLÁŘE, HAVLÍČKŮV BROD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121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974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11. 5. 2025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>70188041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>Technické služby Havlíčkův Brod</v>
      </c>
      <c r="F15" s="39"/>
      <c r="G15" s="39"/>
      <c r="H15" s="39"/>
      <c r="I15" s="142" t="s">
        <v>28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29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31</v>
      </c>
      <c r="E20" s="39"/>
      <c r="F20" s="39"/>
      <c r="G20" s="39"/>
      <c r="H20" s="39"/>
      <c r="I20" s="142" t="s">
        <v>25</v>
      </c>
      <c r="J20" s="145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33</v>
      </c>
      <c r="F21" s="39"/>
      <c r="G21" s="39"/>
      <c r="H21" s="39"/>
      <c r="I21" s="142" t="s">
        <v>28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ROUND((SUM(BE126:BE387)),  2)</f>
        <v>0</v>
      </c>
      <c r="G33" s="39"/>
      <c r="H33" s="39"/>
      <c r="I33" s="157">
        <v>0.20999999999999999</v>
      </c>
      <c r="J33" s="156">
        <f>ROUND(((SUM(BE126:BE387))*I33),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44</v>
      </c>
      <c r="F34" s="156">
        <f>ROUND((SUM(BF126:BF387)),  2)</f>
        <v>0</v>
      </c>
      <c r="G34" s="39"/>
      <c r="H34" s="39"/>
      <c r="I34" s="157">
        <v>0.12</v>
      </c>
      <c r="J34" s="156">
        <f>ROUND(((SUM(BF126:BF387))*I34),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ROUND((SUM(BG126:BG387)),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ROUND((SUM(BH126:BH387)),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ROUND((SUM(BI126:BI387)),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-1.etapa stavby - REVITALIZACE AREÁLU TECHNICKÝCH SLUŽEB U CIHLÁŘE, HAVLÍČKŮV BROD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03 - SO303 VODOVOD -1.ETAPA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11. 5. 2025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Technické služby Havlíčkův Brod</v>
      </c>
      <c r="G91" s="41"/>
      <c r="H91" s="41"/>
      <c r="I91" s="33" t="s">
        <v>31</v>
      </c>
      <c r="J91" s="37" t="str">
        <f>E21</f>
        <v>Marta Novotná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124</v>
      </c>
      <c r="D94" s="178"/>
      <c r="E94" s="178"/>
      <c r="F94" s="178"/>
      <c r="G94" s="178"/>
      <c r="H94" s="178"/>
      <c r="I94" s="178"/>
      <c r="J94" s="179" t="s">
        <v>125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126</v>
      </c>
      <c r="D96" s="41"/>
      <c r="E96" s="41"/>
      <c r="F96" s="41"/>
      <c r="G96" s="41"/>
      <c r="H96" s="41"/>
      <c r="I96" s="41"/>
      <c r="J96" s="111">
        <f>J126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127</v>
      </c>
    </row>
    <row r="97" s="9" customFormat="1" ht="24.96" customHeight="1">
      <c r="A97" s="9"/>
      <c r="B97" s="181"/>
      <c r="C97" s="182"/>
      <c r="D97" s="183" t="s">
        <v>128</v>
      </c>
      <c r="E97" s="184"/>
      <c r="F97" s="184"/>
      <c r="G97" s="184"/>
      <c r="H97" s="184"/>
      <c r="I97" s="184"/>
      <c r="J97" s="185">
        <f>J127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129</v>
      </c>
      <c r="E98" s="190"/>
      <c r="F98" s="190"/>
      <c r="G98" s="190"/>
      <c r="H98" s="190"/>
      <c r="I98" s="190"/>
      <c r="J98" s="191">
        <f>J128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130</v>
      </c>
      <c r="E99" s="190"/>
      <c r="F99" s="190"/>
      <c r="G99" s="190"/>
      <c r="H99" s="190"/>
      <c r="I99" s="190"/>
      <c r="J99" s="191">
        <f>J212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131</v>
      </c>
      <c r="E100" s="190"/>
      <c r="F100" s="190"/>
      <c r="G100" s="190"/>
      <c r="H100" s="190"/>
      <c r="I100" s="190"/>
      <c r="J100" s="191">
        <f>J223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132</v>
      </c>
      <c r="E101" s="190"/>
      <c r="F101" s="190"/>
      <c r="G101" s="190"/>
      <c r="H101" s="190"/>
      <c r="I101" s="190"/>
      <c r="J101" s="191">
        <f>J247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133</v>
      </c>
      <c r="E102" s="190"/>
      <c r="F102" s="190"/>
      <c r="G102" s="190"/>
      <c r="H102" s="190"/>
      <c r="I102" s="190"/>
      <c r="J102" s="191">
        <f>J255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134</v>
      </c>
      <c r="E103" s="190"/>
      <c r="F103" s="190"/>
      <c r="G103" s="190"/>
      <c r="H103" s="190"/>
      <c r="I103" s="190"/>
      <c r="J103" s="191">
        <f>J377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135</v>
      </c>
      <c r="E104" s="190"/>
      <c r="F104" s="190"/>
      <c r="G104" s="190"/>
      <c r="H104" s="190"/>
      <c r="I104" s="190"/>
      <c r="J104" s="191">
        <f>J380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1"/>
      <c r="C105" s="182"/>
      <c r="D105" s="183" t="s">
        <v>136</v>
      </c>
      <c r="E105" s="184"/>
      <c r="F105" s="184"/>
      <c r="G105" s="184"/>
      <c r="H105" s="184"/>
      <c r="I105" s="184"/>
      <c r="J105" s="185">
        <f>J382</f>
        <v>0</v>
      </c>
      <c r="K105" s="182"/>
      <c r="L105" s="18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7"/>
      <c r="C106" s="188"/>
      <c r="D106" s="189" t="s">
        <v>975</v>
      </c>
      <c r="E106" s="190"/>
      <c r="F106" s="190"/>
      <c r="G106" s="190"/>
      <c r="H106" s="190"/>
      <c r="I106" s="190"/>
      <c r="J106" s="191">
        <f>J383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138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76" t="str">
        <f>E7</f>
        <v>-1.etapa stavby - REVITALIZACE AREÁLU TECHNICKÝCH SLUŽEB U CIHLÁŘE, HAVLÍČKŮV BROD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121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77" t="str">
        <f>E9</f>
        <v>03 - SO303 VODOVOD -1.ETAPA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20</v>
      </c>
      <c r="D120" s="41"/>
      <c r="E120" s="41"/>
      <c r="F120" s="28" t="str">
        <f>F12</f>
        <v xml:space="preserve"> </v>
      </c>
      <c r="G120" s="41"/>
      <c r="H120" s="41"/>
      <c r="I120" s="33" t="s">
        <v>22</v>
      </c>
      <c r="J120" s="80" t="str">
        <f>IF(J12="","",J12)</f>
        <v>11. 5. 2025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24</v>
      </c>
      <c r="D122" s="41"/>
      <c r="E122" s="41"/>
      <c r="F122" s="28" t="str">
        <f>E15</f>
        <v>Technické služby Havlíčkův Brod</v>
      </c>
      <c r="G122" s="41"/>
      <c r="H122" s="41"/>
      <c r="I122" s="33" t="s">
        <v>31</v>
      </c>
      <c r="J122" s="37" t="str">
        <f>E21</f>
        <v>Marta Novotná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29</v>
      </c>
      <c r="D123" s="41"/>
      <c r="E123" s="41"/>
      <c r="F123" s="28" t="str">
        <f>IF(E18="","",E18)</f>
        <v>Vyplň údaj</v>
      </c>
      <c r="G123" s="41"/>
      <c r="H123" s="41"/>
      <c r="I123" s="33" t="s">
        <v>35</v>
      </c>
      <c r="J123" s="37" t="str">
        <f>E24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0.32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11" customFormat="1" ht="29.28" customHeight="1">
      <c r="A125" s="193"/>
      <c r="B125" s="194"/>
      <c r="C125" s="195" t="s">
        <v>139</v>
      </c>
      <c r="D125" s="196" t="s">
        <v>63</v>
      </c>
      <c r="E125" s="196" t="s">
        <v>59</v>
      </c>
      <c r="F125" s="196" t="s">
        <v>60</v>
      </c>
      <c r="G125" s="196" t="s">
        <v>140</v>
      </c>
      <c r="H125" s="196" t="s">
        <v>141</v>
      </c>
      <c r="I125" s="196" t="s">
        <v>142</v>
      </c>
      <c r="J125" s="196" t="s">
        <v>125</v>
      </c>
      <c r="K125" s="197" t="s">
        <v>143</v>
      </c>
      <c r="L125" s="198"/>
      <c r="M125" s="101" t="s">
        <v>1</v>
      </c>
      <c r="N125" s="102" t="s">
        <v>42</v>
      </c>
      <c r="O125" s="102" t="s">
        <v>144</v>
      </c>
      <c r="P125" s="102" t="s">
        <v>145</v>
      </c>
      <c r="Q125" s="102" t="s">
        <v>146</v>
      </c>
      <c r="R125" s="102" t="s">
        <v>147</v>
      </c>
      <c r="S125" s="102" t="s">
        <v>148</v>
      </c>
      <c r="T125" s="103" t="s">
        <v>149</v>
      </c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93"/>
      <c r="AE125" s="193"/>
    </row>
    <row r="126" s="2" customFormat="1" ht="22.8" customHeight="1">
      <c r="A126" s="39"/>
      <c r="B126" s="40"/>
      <c r="C126" s="108" t="s">
        <v>150</v>
      </c>
      <c r="D126" s="41"/>
      <c r="E126" s="41"/>
      <c r="F126" s="41"/>
      <c r="G126" s="41"/>
      <c r="H126" s="41"/>
      <c r="I126" s="41"/>
      <c r="J126" s="199">
        <f>BK126</f>
        <v>0</v>
      </c>
      <c r="K126" s="41"/>
      <c r="L126" s="45"/>
      <c r="M126" s="104"/>
      <c r="N126" s="200"/>
      <c r="O126" s="105"/>
      <c r="P126" s="201">
        <f>P127+P382</f>
        <v>0</v>
      </c>
      <c r="Q126" s="105"/>
      <c r="R126" s="201">
        <f>R127+R382</f>
        <v>461.84400331000001</v>
      </c>
      <c r="S126" s="105"/>
      <c r="T126" s="202">
        <f>T127+T382</f>
        <v>0.29274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77</v>
      </c>
      <c r="AU126" s="18" t="s">
        <v>127</v>
      </c>
      <c r="BK126" s="203">
        <f>BK127+BK382</f>
        <v>0</v>
      </c>
    </row>
    <row r="127" s="12" customFormat="1" ht="25.92" customHeight="1">
      <c r="A127" s="12"/>
      <c r="B127" s="204"/>
      <c r="C127" s="205"/>
      <c r="D127" s="206" t="s">
        <v>77</v>
      </c>
      <c r="E127" s="207" t="s">
        <v>151</v>
      </c>
      <c r="F127" s="207" t="s">
        <v>152</v>
      </c>
      <c r="G127" s="205"/>
      <c r="H127" s="205"/>
      <c r="I127" s="208"/>
      <c r="J127" s="209">
        <f>BK127</f>
        <v>0</v>
      </c>
      <c r="K127" s="205"/>
      <c r="L127" s="210"/>
      <c r="M127" s="211"/>
      <c r="N127" s="212"/>
      <c r="O127" s="212"/>
      <c r="P127" s="213">
        <f>P128+P212+P223+P247+P255+P377+P380</f>
        <v>0</v>
      </c>
      <c r="Q127" s="212"/>
      <c r="R127" s="213">
        <f>R128+R212+R223+R247+R255+R377+R380</f>
        <v>461.64818810999998</v>
      </c>
      <c r="S127" s="212"/>
      <c r="T127" s="214">
        <f>T128+T212+T223+T247+T255+T377+T380</f>
        <v>0.29274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86</v>
      </c>
      <c r="AT127" s="216" t="s">
        <v>77</v>
      </c>
      <c r="AU127" s="216" t="s">
        <v>78</v>
      </c>
      <c r="AY127" s="215" t="s">
        <v>153</v>
      </c>
      <c r="BK127" s="217">
        <f>BK128+BK212+BK223+BK247+BK255+BK377+BK380</f>
        <v>0</v>
      </c>
    </row>
    <row r="128" s="12" customFormat="1" ht="22.8" customHeight="1">
      <c r="A128" s="12"/>
      <c r="B128" s="204"/>
      <c r="C128" s="205"/>
      <c r="D128" s="206" t="s">
        <v>77</v>
      </c>
      <c r="E128" s="218" t="s">
        <v>86</v>
      </c>
      <c r="F128" s="218" t="s">
        <v>154</v>
      </c>
      <c r="G128" s="205"/>
      <c r="H128" s="205"/>
      <c r="I128" s="208"/>
      <c r="J128" s="219">
        <f>BK128</f>
        <v>0</v>
      </c>
      <c r="K128" s="205"/>
      <c r="L128" s="210"/>
      <c r="M128" s="211"/>
      <c r="N128" s="212"/>
      <c r="O128" s="212"/>
      <c r="P128" s="213">
        <f>SUM(P129:P211)</f>
        <v>0</v>
      </c>
      <c r="Q128" s="212"/>
      <c r="R128" s="213">
        <f>SUM(R129:R211)</f>
        <v>287.53729799999996</v>
      </c>
      <c r="S128" s="212"/>
      <c r="T128" s="214">
        <f>SUM(T129:T211)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86</v>
      </c>
      <c r="AT128" s="216" t="s">
        <v>77</v>
      </c>
      <c r="AU128" s="216" t="s">
        <v>86</v>
      </c>
      <c r="AY128" s="215" t="s">
        <v>153</v>
      </c>
      <c r="BK128" s="217">
        <f>SUM(BK129:BK211)</f>
        <v>0</v>
      </c>
    </row>
    <row r="129" s="2" customFormat="1" ht="21.75" customHeight="1">
      <c r="A129" s="39"/>
      <c r="B129" s="40"/>
      <c r="C129" s="220" t="s">
        <v>86</v>
      </c>
      <c r="D129" s="220" t="s">
        <v>155</v>
      </c>
      <c r="E129" s="221" t="s">
        <v>156</v>
      </c>
      <c r="F129" s="222" t="s">
        <v>157</v>
      </c>
      <c r="G129" s="223" t="s">
        <v>158</v>
      </c>
      <c r="H129" s="224">
        <v>67.016999999999996</v>
      </c>
      <c r="I129" s="225"/>
      <c r="J129" s="226">
        <f>ROUND(I129*H129,2)</f>
        <v>0</v>
      </c>
      <c r="K129" s="222" t="s">
        <v>159</v>
      </c>
      <c r="L129" s="45"/>
      <c r="M129" s="227" t="s">
        <v>1</v>
      </c>
      <c r="N129" s="228" t="s">
        <v>43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160</v>
      </c>
      <c r="AT129" s="231" t="s">
        <v>155</v>
      </c>
      <c r="AU129" s="231" t="s">
        <v>88</v>
      </c>
      <c r="AY129" s="18" t="s">
        <v>153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86</v>
      </c>
      <c r="BK129" s="232">
        <f>ROUND(I129*H129,2)</f>
        <v>0</v>
      </c>
      <c r="BL129" s="18" t="s">
        <v>160</v>
      </c>
      <c r="BM129" s="231" t="s">
        <v>976</v>
      </c>
    </row>
    <row r="130" s="13" customFormat="1">
      <c r="A130" s="13"/>
      <c r="B130" s="233"/>
      <c r="C130" s="234"/>
      <c r="D130" s="235" t="s">
        <v>162</v>
      </c>
      <c r="E130" s="236" t="s">
        <v>1</v>
      </c>
      <c r="F130" s="237" t="s">
        <v>977</v>
      </c>
      <c r="G130" s="234"/>
      <c r="H130" s="238">
        <v>20.358000000000001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162</v>
      </c>
      <c r="AU130" s="244" t="s">
        <v>88</v>
      </c>
      <c r="AV130" s="13" t="s">
        <v>88</v>
      </c>
      <c r="AW130" s="13" t="s">
        <v>34</v>
      </c>
      <c r="AX130" s="13" t="s">
        <v>78</v>
      </c>
      <c r="AY130" s="244" t="s">
        <v>153</v>
      </c>
    </row>
    <row r="131" s="13" customFormat="1">
      <c r="A131" s="13"/>
      <c r="B131" s="233"/>
      <c r="C131" s="234"/>
      <c r="D131" s="235" t="s">
        <v>162</v>
      </c>
      <c r="E131" s="236" t="s">
        <v>1</v>
      </c>
      <c r="F131" s="237" t="s">
        <v>978</v>
      </c>
      <c r="G131" s="234"/>
      <c r="H131" s="238">
        <v>15.6</v>
      </c>
      <c r="I131" s="239"/>
      <c r="J131" s="234"/>
      <c r="K131" s="234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162</v>
      </c>
      <c r="AU131" s="244" t="s">
        <v>88</v>
      </c>
      <c r="AV131" s="13" t="s">
        <v>88</v>
      </c>
      <c r="AW131" s="13" t="s">
        <v>34</v>
      </c>
      <c r="AX131" s="13" t="s">
        <v>78</v>
      </c>
      <c r="AY131" s="244" t="s">
        <v>153</v>
      </c>
    </row>
    <row r="132" s="13" customFormat="1">
      <c r="A132" s="13"/>
      <c r="B132" s="233"/>
      <c r="C132" s="234"/>
      <c r="D132" s="235" t="s">
        <v>162</v>
      </c>
      <c r="E132" s="236" t="s">
        <v>1</v>
      </c>
      <c r="F132" s="237" t="s">
        <v>979</v>
      </c>
      <c r="G132" s="234"/>
      <c r="H132" s="238">
        <v>309.63</v>
      </c>
      <c r="I132" s="239"/>
      <c r="J132" s="234"/>
      <c r="K132" s="234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162</v>
      </c>
      <c r="AU132" s="244" t="s">
        <v>88</v>
      </c>
      <c r="AV132" s="13" t="s">
        <v>88</v>
      </c>
      <c r="AW132" s="13" t="s">
        <v>34</v>
      </c>
      <c r="AX132" s="13" t="s">
        <v>78</v>
      </c>
      <c r="AY132" s="244" t="s">
        <v>153</v>
      </c>
    </row>
    <row r="133" s="13" customFormat="1">
      <c r="A133" s="13"/>
      <c r="B133" s="233"/>
      <c r="C133" s="234"/>
      <c r="D133" s="235" t="s">
        <v>162</v>
      </c>
      <c r="E133" s="236" t="s">
        <v>1</v>
      </c>
      <c r="F133" s="237" t="s">
        <v>980</v>
      </c>
      <c r="G133" s="234"/>
      <c r="H133" s="238">
        <v>118.854</v>
      </c>
      <c r="I133" s="239"/>
      <c r="J133" s="234"/>
      <c r="K133" s="234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162</v>
      </c>
      <c r="AU133" s="244" t="s">
        <v>88</v>
      </c>
      <c r="AV133" s="13" t="s">
        <v>88</v>
      </c>
      <c r="AW133" s="13" t="s">
        <v>34</v>
      </c>
      <c r="AX133" s="13" t="s">
        <v>78</v>
      </c>
      <c r="AY133" s="244" t="s">
        <v>153</v>
      </c>
    </row>
    <row r="134" s="13" customFormat="1">
      <c r="A134" s="13"/>
      <c r="B134" s="233"/>
      <c r="C134" s="234"/>
      <c r="D134" s="235" t="s">
        <v>162</v>
      </c>
      <c r="E134" s="236" t="s">
        <v>1</v>
      </c>
      <c r="F134" s="237" t="s">
        <v>981</v>
      </c>
      <c r="G134" s="234"/>
      <c r="H134" s="238">
        <v>41.579999999999998</v>
      </c>
      <c r="I134" s="239"/>
      <c r="J134" s="234"/>
      <c r="K134" s="234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162</v>
      </c>
      <c r="AU134" s="244" t="s">
        <v>88</v>
      </c>
      <c r="AV134" s="13" t="s">
        <v>88</v>
      </c>
      <c r="AW134" s="13" t="s">
        <v>34</v>
      </c>
      <c r="AX134" s="13" t="s">
        <v>78</v>
      </c>
      <c r="AY134" s="244" t="s">
        <v>153</v>
      </c>
    </row>
    <row r="135" s="13" customFormat="1">
      <c r="A135" s="13"/>
      <c r="B135" s="233"/>
      <c r="C135" s="234"/>
      <c r="D135" s="235" t="s">
        <v>162</v>
      </c>
      <c r="E135" s="236" t="s">
        <v>1</v>
      </c>
      <c r="F135" s="237" t="s">
        <v>982</v>
      </c>
      <c r="G135" s="234"/>
      <c r="H135" s="238">
        <v>61.747999999999998</v>
      </c>
      <c r="I135" s="239"/>
      <c r="J135" s="234"/>
      <c r="K135" s="234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162</v>
      </c>
      <c r="AU135" s="244" t="s">
        <v>88</v>
      </c>
      <c r="AV135" s="13" t="s">
        <v>88</v>
      </c>
      <c r="AW135" s="13" t="s">
        <v>34</v>
      </c>
      <c r="AX135" s="13" t="s">
        <v>78</v>
      </c>
      <c r="AY135" s="244" t="s">
        <v>153</v>
      </c>
    </row>
    <row r="136" s="13" customFormat="1">
      <c r="A136" s="13"/>
      <c r="B136" s="233"/>
      <c r="C136" s="234"/>
      <c r="D136" s="235" t="s">
        <v>162</v>
      </c>
      <c r="E136" s="236" t="s">
        <v>1</v>
      </c>
      <c r="F136" s="237" t="s">
        <v>983</v>
      </c>
      <c r="G136" s="234"/>
      <c r="H136" s="238">
        <v>77.161000000000001</v>
      </c>
      <c r="I136" s="239"/>
      <c r="J136" s="234"/>
      <c r="K136" s="234"/>
      <c r="L136" s="240"/>
      <c r="M136" s="241"/>
      <c r="N136" s="242"/>
      <c r="O136" s="242"/>
      <c r="P136" s="242"/>
      <c r="Q136" s="242"/>
      <c r="R136" s="242"/>
      <c r="S136" s="242"/>
      <c r="T136" s="24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4" t="s">
        <v>162</v>
      </c>
      <c r="AU136" s="244" t="s">
        <v>88</v>
      </c>
      <c r="AV136" s="13" t="s">
        <v>88</v>
      </c>
      <c r="AW136" s="13" t="s">
        <v>34</v>
      </c>
      <c r="AX136" s="13" t="s">
        <v>78</v>
      </c>
      <c r="AY136" s="244" t="s">
        <v>153</v>
      </c>
    </row>
    <row r="137" s="13" customFormat="1">
      <c r="A137" s="13"/>
      <c r="B137" s="233"/>
      <c r="C137" s="234"/>
      <c r="D137" s="235" t="s">
        <v>162</v>
      </c>
      <c r="E137" s="236" t="s">
        <v>1</v>
      </c>
      <c r="F137" s="237" t="s">
        <v>984</v>
      </c>
      <c r="G137" s="234"/>
      <c r="H137" s="238">
        <v>16.870000000000001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162</v>
      </c>
      <c r="AU137" s="244" t="s">
        <v>88</v>
      </c>
      <c r="AV137" s="13" t="s">
        <v>88</v>
      </c>
      <c r="AW137" s="13" t="s">
        <v>34</v>
      </c>
      <c r="AX137" s="13" t="s">
        <v>78</v>
      </c>
      <c r="AY137" s="244" t="s">
        <v>153</v>
      </c>
    </row>
    <row r="138" s="13" customFormat="1">
      <c r="A138" s="13"/>
      <c r="B138" s="233"/>
      <c r="C138" s="234"/>
      <c r="D138" s="235" t="s">
        <v>162</v>
      </c>
      <c r="E138" s="236" t="s">
        <v>1</v>
      </c>
      <c r="F138" s="237" t="s">
        <v>985</v>
      </c>
      <c r="G138" s="234"/>
      <c r="H138" s="238">
        <v>8.3699999999999992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162</v>
      </c>
      <c r="AU138" s="244" t="s">
        <v>88</v>
      </c>
      <c r="AV138" s="13" t="s">
        <v>88</v>
      </c>
      <c r="AW138" s="13" t="s">
        <v>34</v>
      </c>
      <c r="AX138" s="13" t="s">
        <v>78</v>
      </c>
      <c r="AY138" s="244" t="s">
        <v>153</v>
      </c>
    </row>
    <row r="139" s="14" customFormat="1">
      <c r="A139" s="14"/>
      <c r="B139" s="245"/>
      <c r="C139" s="246"/>
      <c r="D139" s="235" t="s">
        <v>162</v>
      </c>
      <c r="E139" s="247" t="s">
        <v>110</v>
      </c>
      <c r="F139" s="248" t="s">
        <v>187</v>
      </c>
      <c r="G139" s="246"/>
      <c r="H139" s="249">
        <v>670.17100000000005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162</v>
      </c>
      <c r="AU139" s="255" t="s">
        <v>88</v>
      </c>
      <c r="AV139" s="14" t="s">
        <v>188</v>
      </c>
      <c r="AW139" s="14" t="s">
        <v>34</v>
      </c>
      <c r="AX139" s="14" t="s">
        <v>78</v>
      </c>
      <c r="AY139" s="255" t="s">
        <v>153</v>
      </c>
    </row>
    <row r="140" s="13" customFormat="1">
      <c r="A140" s="13"/>
      <c r="B140" s="233"/>
      <c r="C140" s="234"/>
      <c r="D140" s="235" t="s">
        <v>162</v>
      </c>
      <c r="E140" s="236" t="s">
        <v>1</v>
      </c>
      <c r="F140" s="237" t="s">
        <v>986</v>
      </c>
      <c r="G140" s="234"/>
      <c r="H140" s="238">
        <v>-603.154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162</v>
      </c>
      <c r="AU140" s="244" t="s">
        <v>88</v>
      </c>
      <c r="AV140" s="13" t="s">
        <v>88</v>
      </c>
      <c r="AW140" s="13" t="s">
        <v>34</v>
      </c>
      <c r="AX140" s="13" t="s">
        <v>78</v>
      </c>
      <c r="AY140" s="244" t="s">
        <v>153</v>
      </c>
    </row>
    <row r="141" s="16" customFormat="1">
      <c r="A141" s="16"/>
      <c r="B141" s="266"/>
      <c r="C141" s="267"/>
      <c r="D141" s="235" t="s">
        <v>162</v>
      </c>
      <c r="E141" s="268" t="s">
        <v>1</v>
      </c>
      <c r="F141" s="269" t="s">
        <v>215</v>
      </c>
      <c r="G141" s="267"/>
      <c r="H141" s="270">
        <v>67.017000000000095</v>
      </c>
      <c r="I141" s="271"/>
      <c r="J141" s="267"/>
      <c r="K141" s="267"/>
      <c r="L141" s="272"/>
      <c r="M141" s="273"/>
      <c r="N141" s="274"/>
      <c r="O141" s="274"/>
      <c r="P141" s="274"/>
      <c r="Q141" s="274"/>
      <c r="R141" s="274"/>
      <c r="S141" s="274"/>
      <c r="T141" s="275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276" t="s">
        <v>162</v>
      </c>
      <c r="AU141" s="276" t="s">
        <v>88</v>
      </c>
      <c r="AV141" s="16" t="s">
        <v>160</v>
      </c>
      <c r="AW141" s="16" t="s">
        <v>34</v>
      </c>
      <c r="AX141" s="16" t="s">
        <v>86</v>
      </c>
      <c r="AY141" s="276" t="s">
        <v>153</v>
      </c>
    </row>
    <row r="142" s="2" customFormat="1" ht="21.75" customHeight="1">
      <c r="A142" s="39"/>
      <c r="B142" s="40"/>
      <c r="C142" s="220" t="s">
        <v>88</v>
      </c>
      <c r="D142" s="220" t="s">
        <v>155</v>
      </c>
      <c r="E142" s="221" t="s">
        <v>190</v>
      </c>
      <c r="F142" s="222" t="s">
        <v>191</v>
      </c>
      <c r="G142" s="223" t="s">
        <v>158</v>
      </c>
      <c r="H142" s="224">
        <v>67.016999999999996</v>
      </c>
      <c r="I142" s="225"/>
      <c r="J142" s="226">
        <f>ROUND(I142*H142,2)</f>
        <v>0</v>
      </c>
      <c r="K142" s="222" t="s">
        <v>159</v>
      </c>
      <c r="L142" s="45"/>
      <c r="M142" s="227" t="s">
        <v>1</v>
      </c>
      <c r="N142" s="228" t="s">
        <v>43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160</v>
      </c>
      <c r="AT142" s="231" t="s">
        <v>155</v>
      </c>
      <c r="AU142" s="231" t="s">
        <v>88</v>
      </c>
      <c r="AY142" s="18" t="s">
        <v>153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86</v>
      </c>
      <c r="BK142" s="232">
        <f>ROUND(I142*H142,2)</f>
        <v>0</v>
      </c>
      <c r="BL142" s="18" t="s">
        <v>160</v>
      </c>
      <c r="BM142" s="231" t="s">
        <v>987</v>
      </c>
    </row>
    <row r="143" s="13" customFormat="1">
      <c r="A143" s="13"/>
      <c r="B143" s="233"/>
      <c r="C143" s="234"/>
      <c r="D143" s="235" t="s">
        <v>162</v>
      </c>
      <c r="E143" s="236" t="s">
        <v>1</v>
      </c>
      <c r="F143" s="237" t="s">
        <v>988</v>
      </c>
      <c r="G143" s="234"/>
      <c r="H143" s="238">
        <v>67.016999999999996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162</v>
      </c>
      <c r="AU143" s="244" t="s">
        <v>88</v>
      </c>
      <c r="AV143" s="13" t="s">
        <v>88</v>
      </c>
      <c r="AW143" s="13" t="s">
        <v>34</v>
      </c>
      <c r="AX143" s="13" t="s">
        <v>86</v>
      </c>
      <c r="AY143" s="244" t="s">
        <v>153</v>
      </c>
    </row>
    <row r="144" s="2" customFormat="1" ht="21.75" customHeight="1">
      <c r="A144" s="39"/>
      <c r="B144" s="40"/>
      <c r="C144" s="220" t="s">
        <v>188</v>
      </c>
      <c r="D144" s="220" t="s">
        <v>155</v>
      </c>
      <c r="E144" s="221" t="s">
        <v>195</v>
      </c>
      <c r="F144" s="222" t="s">
        <v>196</v>
      </c>
      <c r="G144" s="223" t="s">
        <v>158</v>
      </c>
      <c r="H144" s="224">
        <v>234.56</v>
      </c>
      <c r="I144" s="225"/>
      <c r="J144" s="226">
        <f>ROUND(I144*H144,2)</f>
        <v>0</v>
      </c>
      <c r="K144" s="222" t="s">
        <v>159</v>
      </c>
      <c r="L144" s="45"/>
      <c r="M144" s="227" t="s">
        <v>1</v>
      </c>
      <c r="N144" s="228" t="s">
        <v>43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160</v>
      </c>
      <c r="AT144" s="231" t="s">
        <v>155</v>
      </c>
      <c r="AU144" s="231" t="s">
        <v>88</v>
      </c>
      <c r="AY144" s="18" t="s">
        <v>153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86</v>
      </c>
      <c r="BK144" s="232">
        <f>ROUND(I144*H144,2)</f>
        <v>0</v>
      </c>
      <c r="BL144" s="18" t="s">
        <v>160</v>
      </c>
      <c r="BM144" s="231" t="s">
        <v>989</v>
      </c>
    </row>
    <row r="145" s="13" customFormat="1">
      <c r="A145" s="13"/>
      <c r="B145" s="233"/>
      <c r="C145" s="234"/>
      <c r="D145" s="235" t="s">
        <v>162</v>
      </c>
      <c r="E145" s="236" t="s">
        <v>1</v>
      </c>
      <c r="F145" s="237" t="s">
        <v>990</v>
      </c>
      <c r="G145" s="234"/>
      <c r="H145" s="238">
        <v>234.56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162</v>
      </c>
      <c r="AU145" s="244" t="s">
        <v>88</v>
      </c>
      <c r="AV145" s="13" t="s">
        <v>88</v>
      </c>
      <c r="AW145" s="13" t="s">
        <v>34</v>
      </c>
      <c r="AX145" s="13" t="s">
        <v>86</v>
      </c>
      <c r="AY145" s="244" t="s">
        <v>153</v>
      </c>
    </row>
    <row r="146" s="2" customFormat="1" ht="21.75" customHeight="1">
      <c r="A146" s="39"/>
      <c r="B146" s="40"/>
      <c r="C146" s="220" t="s">
        <v>160</v>
      </c>
      <c r="D146" s="220" t="s">
        <v>155</v>
      </c>
      <c r="E146" s="221" t="s">
        <v>200</v>
      </c>
      <c r="F146" s="222" t="s">
        <v>201</v>
      </c>
      <c r="G146" s="223" t="s">
        <v>158</v>
      </c>
      <c r="H146" s="224">
        <v>234.56</v>
      </c>
      <c r="I146" s="225"/>
      <c r="J146" s="226">
        <f>ROUND(I146*H146,2)</f>
        <v>0</v>
      </c>
      <c r="K146" s="222" t="s">
        <v>159</v>
      </c>
      <c r="L146" s="45"/>
      <c r="M146" s="227" t="s">
        <v>1</v>
      </c>
      <c r="N146" s="228" t="s">
        <v>43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160</v>
      </c>
      <c r="AT146" s="231" t="s">
        <v>155</v>
      </c>
      <c r="AU146" s="231" t="s">
        <v>88</v>
      </c>
      <c r="AY146" s="18" t="s">
        <v>153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86</v>
      </c>
      <c r="BK146" s="232">
        <f>ROUND(I146*H146,2)</f>
        <v>0</v>
      </c>
      <c r="BL146" s="18" t="s">
        <v>160</v>
      </c>
      <c r="BM146" s="231" t="s">
        <v>991</v>
      </c>
    </row>
    <row r="147" s="13" customFormat="1">
      <c r="A147" s="13"/>
      <c r="B147" s="233"/>
      <c r="C147" s="234"/>
      <c r="D147" s="235" t="s">
        <v>162</v>
      </c>
      <c r="E147" s="236" t="s">
        <v>1</v>
      </c>
      <c r="F147" s="237" t="s">
        <v>992</v>
      </c>
      <c r="G147" s="234"/>
      <c r="H147" s="238">
        <v>234.56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162</v>
      </c>
      <c r="AU147" s="244" t="s">
        <v>88</v>
      </c>
      <c r="AV147" s="13" t="s">
        <v>88</v>
      </c>
      <c r="AW147" s="13" t="s">
        <v>34</v>
      </c>
      <c r="AX147" s="13" t="s">
        <v>86</v>
      </c>
      <c r="AY147" s="244" t="s">
        <v>153</v>
      </c>
    </row>
    <row r="148" s="2" customFormat="1" ht="21.75" customHeight="1">
      <c r="A148" s="39"/>
      <c r="B148" s="40"/>
      <c r="C148" s="220" t="s">
        <v>204</v>
      </c>
      <c r="D148" s="220" t="s">
        <v>155</v>
      </c>
      <c r="E148" s="221" t="s">
        <v>205</v>
      </c>
      <c r="F148" s="222" t="s">
        <v>206</v>
      </c>
      <c r="G148" s="223" t="s">
        <v>158</v>
      </c>
      <c r="H148" s="224">
        <v>67.016999999999996</v>
      </c>
      <c r="I148" s="225"/>
      <c r="J148" s="226">
        <f>ROUND(I148*H148,2)</f>
        <v>0</v>
      </c>
      <c r="K148" s="222" t="s">
        <v>159</v>
      </c>
      <c r="L148" s="45"/>
      <c r="M148" s="227" t="s">
        <v>1</v>
      </c>
      <c r="N148" s="228" t="s">
        <v>43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160</v>
      </c>
      <c r="AT148" s="231" t="s">
        <v>155</v>
      </c>
      <c r="AU148" s="231" t="s">
        <v>88</v>
      </c>
      <c r="AY148" s="18" t="s">
        <v>153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86</v>
      </c>
      <c r="BK148" s="232">
        <f>ROUND(I148*H148,2)</f>
        <v>0</v>
      </c>
      <c r="BL148" s="18" t="s">
        <v>160</v>
      </c>
      <c r="BM148" s="231" t="s">
        <v>993</v>
      </c>
    </row>
    <row r="149" s="13" customFormat="1">
      <c r="A149" s="13"/>
      <c r="B149" s="233"/>
      <c r="C149" s="234"/>
      <c r="D149" s="235" t="s">
        <v>162</v>
      </c>
      <c r="E149" s="236" t="s">
        <v>1</v>
      </c>
      <c r="F149" s="237" t="s">
        <v>994</v>
      </c>
      <c r="G149" s="234"/>
      <c r="H149" s="238">
        <v>67.016999999999996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162</v>
      </c>
      <c r="AU149" s="244" t="s">
        <v>88</v>
      </c>
      <c r="AV149" s="13" t="s">
        <v>88</v>
      </c>
      <c r="AW149" s="13" t="s">
        <v>34</v>
      </c>
      <c r="AX149" s="13" t="s">
        <v>86</v>
      </c>
      <c r="AY149" s="244" t="s">
        <v>153</v>
      </c>
    </row>
    <row r="150" s="2" customFormat="1" ht="16.5" customHeight="1">
      <c r="A150" s="39"/>
      <c r="B150" s="40"/>
      <c r="C150" s="220" t="s">
        <v>209</v>
      </c>
      <c r="D150" s="220" t="s">
        <v>155</v>
      </c>
      <c r="E150" s="221" t="s">
        <v>210</v>
      </c>
      <c r="F150" s="222" t="s">
        <v>211</v>
      </c>
      <c r="G150" s="223" t="s">
        <v>158</v>
      </c>
      <c r="H150" s="224">
        <v>88.379999999999995</v>
      </c>
      <c r="I150" s="225"/>
      <c r="J150" s="226">
        <f>ROUND(I150*H150,2)</f>
        <v>0</v>
      </c>
      <c r="K150" s="222" t="s">
        <v>159</v>
      </c>
      <c r="L150" s="45"/>
      <c r="M150" s="227" t="s">
        <v>1</v>
      </c>
      <c r="N150" s="228" t="s">
        <v>43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160</v>
      </c>
      <c r="AT150" s="231" t="s">
        <v>155</v>
      </c>
      <c r="AU150" s="231" t="s">
        <v>88</v>
      </c>
      <c r="AY150" s="18" t="s">
        <v>153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86</v>
      </c>
      <c r="BK150" s="232">
        <f>ROUND(I150*H150,2)</f>
        <v>0</v>
      </c>
      <c r="BL150" s="18" t="s">
        <v>160</v>
      </c>
      <c r="BM150" s="231" t="s">
        <v>995</v>
      </c>
    </row>
    <row r="151" s="13" customFormat="1">
      <c r="A151" s="13"/>
      <c r="B151" s="233"/>
      <c r="C151" s="234"/>
      <c r="D151" s="235" t="s">
        <v>162</v>
      </c>
      <c r="E151" s="236" t="s">
        <v>1</v>
      </c>
      <c r="F151" s="237" t="s">
        <v>996</v>
      </c>
      <c r="G151" s="234"/>
      <c r="H151" s="238">
        <v>55.079999999999998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162</v>
      </c>
      <c r="AU151" s="244" t="s">
        <v>88</v>
      </c>
      <c r="AV151" s="13" t="s">
        <v>88</v>
      </c>
      <c r="AW151" s="13" t="s">
        <v>34</v>
      </c>
      <c r="AX151" s="13" t="s">
        <v>78</v>
      </c>
      <c r="AY151" s="244" t="s">
        <v>153</v>
      </c>
    </row>
    <row r="152" s="13" customFormat="1">
      <c r="A152" s="13"/>
      <c r="B152" s="233"/>
      <c r="C152" s="234"/>
      <c r="D152" s="235" t="s">
        <v>162</v>
      </c>
      <c r="E152" s="236" t="s">
        <v>1</v>
      </c>
      <c r="F152" s="237" t="s">
        <v>997</v>
      </c>
      <c r="G152" s="234"/>
      <c r="H152" s="238">
        <v>33.299999999999997</v>
      </c>
      <c r="I152" s="239"/>
      <c r="J152" s="234"/>
      <c r="K152" s="234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162</v>
      </c>
      <c r="AU152" s="244" t="s">
        <v>88</v>
      </c>
      <c r="AV152" s="13" t="s">
        <v>88</v>
      </c>
      <c r="AW152" s="13" t="s">
        <v>34</v>
      </c>
      <c r="AX152" s="13" t="s">
        <v>78</v>
      </c>
      <c r="AY152" s="244" t="s">
        <v>153</v>
      </c>
    </row>
    <row r="153" s="16" customFormat="1">
      <c r="A153" s="16"/>
      <c r="B153" s="266"/>
      <c r="C153" s="267"/>
      <c r="D153" s="235" t="s">
        <v>162</v>
      </c>
      <c r="E153" s="268" t="s">
        <v>1</v>
      </c>
      <c r="F153" s="269" t="s">
        <v>215</v>
      </c>
      <c r="G153" s="267"/>
      <c r="H153" s="270">
        <v>88.379999999999995</v>
      </c>
      <c r="I153" s="271"/>
      <c r="J153" s="267"/>
      <c r="K153" s="267"/>
      <c r="L153" s="272"/>
      <c r="M153" s="273"/>
      <c r="N153" s="274"/>
      <c r="O153" s="274"/>
      <c r="P153" s="274"/>
      <c r="Q153" s="274"/>
      <c r="R153" s="274"/>
      <c r="S153" s="274"/>
      <c r="T153" s="275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276" t="s">
        <v>162</v>
      </c>
      <c r="AU153" s="276" t="s">
        <v>88</v>
      </c>
      <c r="AV153" s="16" t="s">
        <v>160</v>
      </c>
      <c r="AW153" s="16" t="s">
        <v>34</v>
      </c>
      <c r="AX153" s="16" t="s">
        <v>86</v>
      </c>
      <c r="AY153" s="276" t="s">
        <v>153</v>
      </c>
    </row>
    <row r="154" s="2" customFormat="1" ht="16.5" customHeight="1">
      <c r="A154" s="39"/>
      <c r="B154" s="40"/>
      <c r="C154" s="220" t="s">
        <v>216</v>
      </c>
      <c r="D154" s="220" t="s">
        <v>155</v>
      </c>
      <c r="E154" s="221" t="s">
        <v>998</v>
      </c>
      <c r="F154" s="222" t="s">
        <v>999</v>
      </c>
      <c r="G154" s="223" t="s">
        <v>219</v>
      </c>
      <c r="H154" s="224">
        <v>32.399999999999999</v>
      </c>
      <c r="I154" s="225"/>
      <c r="J154" s="226">
        <f>ROUND(I154*H154,2)</f>
        <v>0</v>
      </c>
      <c r="K154" s="222" t="s">
        <v>159</v>
      </c>
      <c r="L154" s="45"/>
      <c r="M154" s="227" t="s">
        <v>1</v>
      </c>
      <c r="N154" s="228" t="s">
        <v>43</v>
      </c>
      <c r="O154" s="92"/>
      <c r="P154" s="229">
        <f>O154*H154</f>
        <v>0</v>
      </c>
      <c r="Q154" s="229">
        <v>0.036900000000000002</v>
      </c>
      <c r="R154" s="229">
        <f>Q154*H154</f>
        <v>1.19556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160</v>
      </c>
      <c r="AT154" s="231" t="s">
        <v>155</v>
      </c>
      <c r="AU154" s="231" t="s">
        <v>88</v>
      </c>
      <c r="AY154" s="18" t="s">
        <v>153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86</v>
      </c>
      <c r="BK154" s="232">
        <f>ROUND(I154*H154,2)</f>
        <v>0</v>
      </c>
      <c r="BL154" s="18" t="s">
        <v>160</v>
      </c>
      <c r="BM154" s="231" t="s">
        <v>1000</v>
      </c>
    </row>
    <row r="155" s="13" customFormat="1">
      <c r="A155" s="13"/>
      <c r="B155" s="233"/>
      <c r="C155" s="234"/>
      <c r="D155" s="235" t="s">
        <v>162</v>
      </c>
      <c r="E155" s="236" t="s">
        <v>1</v>
      </c>
      <c r="F155" s="237" t="s">
        <v>1001</v>
      </c>
      <c r="G155" s="234"/>
      <c r="H155" s="238">
        <v>32.399999999999999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162</v>
      </c>
      <c r="AU155" s="244" t="s">
        <v>88</v>
      </c>
      <c r="AV155" s="13" t="s">
        <v>88</v>
      </c>
      <c r="AW155" s="13" t="s">
        <v>34</v>
      </c>
      <c r="AX155" s="13" t="s">
        <v>86</v>
      </c>
      <c r="AY155" s="244" t="s">
        <v>153</v>
      </c>
    </row>
    <row r="156" s="2" customFormat="1" ht="16.5" customHeight="1">
      <c r="A156" s="39"/>
      <c r="B156" s="40"/>
      <c r="C156" s="220" t="s">
        <v>222</v>
      </c>
      <c r="D156" s="220" t="s">
        <v>155</v>
      </c>
      <c r="E156" s="221" t="s">
        <v>223</v>
      </c>
      <c r="F156" s="222" t="s">
        <v>224</v>
      </c>
      <c r="G156" s="223" t="s">
        <v>219</v>
      </c>
      <c r="H156" s="224">
        <v>33.299999999999997</v>
      </c>
      <c r="I156" s="225"/>
      <c r="J156" s="226">
        <f>ROUND(I156*H156,2)</f>
        <v>0</v>
      </c>
      <c r="K156" s="222" t="s">
        <v>159</v>
      </c>
      <c r="L156" s="45"/>
      <c r="M156" s="227" t="s">
        <v>1</v>
      </c>
      <c r="N156" s="228" t="s">
        <v>43</v>
      </c>
      <c r="O156" s="92"/>
      <c r="P156" s="229">
        <f>O156*H156</f>
        <v>0</v>
      </c>
      <c r="Q156" s="229">
        <v>0.036900000000000002</v>
      </c>
      <c r="R156" s="229">
        <f>Q156*H156</f>
        <v>1.2287699999999999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160</v>
      </c>
      <c r="AT156" s="231" t="s">
        <v>155</v>
      </c>
      <c r="AU156" s="231" t="s">
        <v>88</v>
      </c>
      <c r="AY156" s="18" t="s">
        <v>153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86</v>
      </c>
      <c r="BK156" s="232">
        <f>ROUND(I156*H156,2)</f>
        <v>0</v>
      </c>
      <c r="BL156" s="18" t="s">
        <v>160</v>
      </c>
      <c r="BM156" s="231" t="s">
        <v>1002</v>
      </c>
    </row>
    <row r="157" s="13" customFormat="1">
      <c r="A157" s="13"/>
      <c r="B157" s="233"/>
      <c r="C157" s="234"/>
      <c r="D157" s="235" t="s">
        <v>162</v>
      </c>
      <c r="E157" s="236" t="s">
        <v>1</v>
      </c>
      <c r="F157" s="237" t="s">
        <v>1003</v>
      </c>
      <c r="G157" s="234"/>
      <c r="H157" s="238">
        <v>33.299999999999997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162</v>
      </c>
      <c r="AU157" s="244" t="s">
        <v>88</v>
      </c>
      <c r="AV157" s="13" t="s">
        <v>88</v>
      </c>
      <c r="AW157" s="13" t="s">
        <v>34</v>
      </c>
      <c r="AX157" s="13" t="s">
        <v>86</v>
      </c>
      <c r="AY157" s="244" t="s">
        <v>153</v>
      </c>
    </row>
    <row r="158" s="2" customFormat="1" ht="16.5" customHeight="1">
      <c r="A158" s="39"/>
      <c r="B158" s="40"/>
      <c r="C158" s="220" t="s">
        <v>227</v>
      </c>
      <c r="D158" s="220" t="s">
        <v>155</v>
      </c>
      <c r="E158" s="221" t="s">
        <v>1004</v>
      </c>
      <c r="F158" s="222" t="s">
        <v>1005</v>
      </c>
      <c r="G158" s="223" t="s">
        <v>230</v>
      </c>
      <c r="H158" s="224">
        <v>1470.2000000000001</v>
      </c>
      <c r="I158" s="225"/>
      <c r="J158" s="226">
        <f>ROUND(I158*H158,2)</f>
        <v>0</v>
      </c>
      <c r="K158" s="222" t="s">
        <v>159</v>
      </c>
      <c r="L158" s="45"/>
      <c r="M158" s="227" t="s">
        <v>1</v>
      </c>
      <c r="N158" s="228" t="s">
        <v>43</v>
      </c>
      <c r="O158" s="92"/>
      <c r="P158" s="229">
        <f>O158*H158</f>
        <v>0</v>
      </c>
      <c r="Q158" s="229">
        <v>0.00084000000000000003</v>
      </c>
      <c r="R158" s="229">
        <f>Q158*H158</f>
        <v>1.2349680000000001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160</v>
      </c>
      <c r="AT158" s="231" t="s">
        <v>155</v>
      </c>
      <c r="AU158" s="231" t="s">
        <v>88</v>
      </c>
      <c r="AY158" s="18" t="s">
        <v>153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86</v>
      </c>
      <c r="BK158" s="232">
        <f>ROUND(I158*H158,2)</f>
        <v>0</v>
      </c>
      <c r="BL158" s="18" t="s">
        <v>160</v>
      </c>
      <c r="BM158" s="231" t="s">
        <v>1006</v>
      </c>
    </row>
    <row r="159" s="13" customFormat="1">
      <c r="A159" s="13"/>
      <c r="B159" s="233"/>
      <c r="C159" s="234"/>
      <c r="D159" s="235" t="s">
        <v>162</v>
      </c>
      <c r="E159" s="236" t="s">
        <v>1</v>
      </c>
      <c r="F159" s="237" t="s">
        <v>1007</v>
      </c>
      <c r="G159" s="234"/>
      <c r="H159" s="238">
        <v>45.240000000000002</v>
      </c>
      <c r="I159" s="239"/>
      <c r="J159" s="234"/>
      <c r="K159" s="234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162</v>
      </c>
      <c r="AU159" s="244" t="s">
        <v>88</v>
      </c>
      <c r="AV159" s="13" t="s">
        <v>88</v>
      </c>
      <c r="AW159" s="13" t="s">
        <v>34</v>
      </c>
      <c r="AX159" s="13" t="s">
        <v>78</v>
      </c>
      <c r="AY159" s="244" t="s">
        <v>153</v>
      </c>
    </row>
    <row r="160" s="13" customFormat="1">
      <c r="A160" s="13"/>
      <c r="B160" s="233"/>
      <c r="C160" s="234"/>
      <c r="D160" s="235" t="s">
        <v>162</v>
      </c>
      <c r="E160" s="236" t="s">
        <v>1</v>
      </c>
      <c r="F160" s="237" t="s">
        <v>1008</v>
      </c>
      <c r="G160" s="234"/>
      <c r="H160" s="238">
        <v>15.6</v>
      </c>
      <c r="I160" s="239"/>
      <c r="J160" s="234"/>
      <c r="K160" s="234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162</v>
      </c>
      <c r="AU160" s="244" t="s">
        <v>88</v>
      </c>
      <c r="AV160" s="13" t="s">
        <v>88</v>
      </c>
      <c r="AW160" s="13" t="s">
        <v>34</v>
      </c>
      <c r="AX160" s="13" t="s">
        <v>78</v>
      </c>
      <c r="AY160" s="244" t="s">
        <v>153</v>
      </c>
    </row>
    <row r="161" s="13" customFormat="1">
      <c r="A161" s="13"/>
      <c r="B161" s="233"/>
      <c r="C161" s="234"/>
      <c r="D161" s="235" t="s">
        <v>162</v>
      </c>
      <c r="E161" s="236" t="s">
        <v>1</v>
      </c>
      <c r="F161" s="237" t="s">
        <v>1009</v>
      </c>
      <c r="G161" s="234"/>
      <c r="H161" s="238">
        <v>688.06600000000003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162</v>
      </c>
      <c r="AU161" s="244" t="s">
        <v>88</v>
      </c>
      <c r="AV161" s="13" t="s">
        <v>88</v>
      </c>
      <c r="AW161" s="13" t="s">
        <v>34</v>
      </c>
      <c r="AX161" s="13" t="s">
        <v>78</v>
      </c>
      <c r="AY161" s="244" t="s">
        <v>153</v>
      </c>
    </row>
    <row r="162" s="13" customFormat="1">
      <c r="A162" s="13"/>
      <c r="B162" s="233"/>
      <c r="C162" s="234"/>
      <c r="D162" s="235" t="s">
        <v>162</v>
      </c>
      <c r="E162" s="236" t="s">
        <v>1</v>
      </c>
      <c r="F162" s="237" t="s">
        <v>1010</v>
      </c>
      <c r="G162" s="234"/>
      <c r="H162" s="238">
        <v>264.12</v>
      </c>
      <c r="I162" s="239"/>
      <c r="J162" s="234"/>
      <c r="K162" s="234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162</v>
      </c>
      <c r="AU162" s="244" t="s">
        <v>88</v>
      </c>
      <c r="AV162" s="13" t="s">
        <v>88</v>
      </c>
      <c r="AW162" s="13" t="s">
        <v>34</v>
      </c>
      <c r="AX162" s="13" t="s">
        <v>78</v>
      </c>
      <c r="AY162" s="244" t="s">
        <v>153</v>
      </c>
    </row>
    <row r="163" s="13" customFormat="1">
      <c r="A163" s="13"/>
      <c r="B163" s="233"/>
      <c r="C163" s="234"/>
      <c r="D163" s="235" t="s">
        <v>162</v>
      </c>
      <c r="E163" s="236" t="s">
        <v>1</v>
      </c>
      <c r="F163" s="237" t="s">
        <v>1011</v>
      </c>
      <c r="G163" s="234"/>
      <c r="H163" s="238">
        <v>92.400000000000006</v>
      </c>
      <c r="I163" s="239"/>
      <c r="J163" s="234"/>
      <c r="K163" s="234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162</v>
      </c>
      <c r="AU163" s="244" t="s">
        <v>88</v>
      </c>
      <c r="AV163" s="13" t="s">
        <v>88</v>
      </c>
      <c r="AW163" s="13" t="s">
        <v>34</v>
      </c>
      <c r="AX163" s="13" t="s">
        <v>78</v>
      </c>
      <c r="AY163" s="244" t="s">
        <v>153</v>
      </c>
    </row>
    <row r="164" s="13" customFormat="1">
      <c r="A164" s="13"/>
      <c r="B164" s="233"/>
      <c r="C164" s="234"/>
      <c r="D164" s="235" t="s">
        <v>162</v>
      </c>
      <c r="E164" s="236" t="s">
        <v>1</v>
      </c>
      <c r="F164" s="237" t="s">
        <v>1012</v>
      </c>
      <c r="G164" s="234"/>
      <c r="H164" s="238">
        <v>137.21799999999999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162</v>
      </c>
      <c r="AU164" s="244" t="s">
        <v>88</v>
      </c>
      <c r="AV164" s="13" t="s">
        <v>88</v>
      </c>
      <c r="AW164" s="13" t="s">
        <v>34</v>
      </c>
      <c r="AX164" s="13" t="s">
        <v>78</v>
      </c>
      <c r="AY164" s="244" t="s">
        <v>153</v>
      </c>
    </row>
    <row r="165" s="13" customFormat="1">
      <c r="A165" s="13"/>
      <c r="B165" s="233"/>
      <c r="C165" s="234"/>
      <c r="D165" s="235" t="s">
        <v>162</v>
      </c>
      <c r="E165" s="236" t="s">
        <v>1</v>
      </c>
      <c r="F165" s="237" t="s">
        <v>1013</v>
      </c>
      <c r="G165" s="234"/>
      <c r="H165" s="238">
        <v>171.46799999999999</v>
      </c>
      <c r="I165" s="239"/>
      <c r="J165" s="234"/>
      <c r="K165" s="234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162</v>
      </c>
      <c r="AU165" s="244" t="s">
        <v>88</v>
      </c>
      <c r="AV165" s="13" t="s">
        <v>88</v>
      </c>
      <c r="AW165" s="13" t="s">
        <v>34</v>
      </c>
      <c r="AX165" s="13" t="s">
        <v>78</v>
      </c>
      <c r="AY165" s="244" t="s">
        <v>153</v>
      </c>
    </row>
    <row r="166" s="13" customFormat="1">
      <c r="A166" s="13"/>
      <c r="B166" s="233"/>
      <c r="C166" s="234"/>
      <c r="D166" s="235" t="s">
        <v>162</v>
      </c>
      <c r="E166" s="236" t="s">
        <v>1</v>
      </c>
      <c r="F166" s="237" t="s">
        <v>1014</v>
      </c>
      <c r="G166" s="234"/>
      <c r="H166" s="238">
        <v>37.488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162</v>
      </c>
      <c r="AU166" s="244" t="s">
        <v>88</v>
      </c>
      <c r="AV166" s="13" t="s">
        <v>88</v>
      </c>
      <c r="AW166" s="13" t="s">
        <v>34</v>
      </c>
      <c r="AX166" s="13" t="s">
        <v>78</v>
      </c>
      <c r="AY166" s="244" t="s">
        <v>153</v>
      </c>
    </row>
    <row r="167" s="13" customFormat="1">
      <c r="A167" s="13"/>
      <c r="B167" s="233"/>
      <c r="C167" s="234"/>
      <c r="D167" s="235" t="s">
        <v>162</v>
      </c>
      <c r="E167" s="236" t="s">
        <v>1</v>
      </c>
      <c r="F167" s="237" t="s">
        <v>1015</v>
      </c>
      <c r="G167" s="234"/>
      <c r="H167" s="238">
        <v>18.600000000000001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162</v>
      </c>
      <c r="AU167" s="244" t="s">
        <v>88</v>
      </c>
      <c r="AV167" s="13" t="s">
        <v>88</v>
      </c>
      <c r="AW167" s="13" t="s">
        <v>34</v>
      </c>
      <c r="AX167" s="13" t="s">
        <v>78</v>
      </c>
      <c r="AY167" s="244" t="s">
        <v>153</v>
      </c>
    </row>
    <row r="168" s="16" customFormat="1">
      <c r="A168" s="16"/>
      <c r="B168" s="266"/>
      <c r="C168" s="267"/>
      <c r="D168" s="235" t="s">
        <v>162</v>
      </c>
      <c r="E168" s="268" t="s">
        <v>1</v>
      </c>
      <c r="F168" s="269" t="s">
        <v>215</v>
      </c>
      <c r="G168" s="267"/>
      <c r="H168" s="270">
        <v>1470.2000000000001</v>
      </c>
      <c r="I168" s="271"/>
      <c r="J168" s="267"/>
      <c r="K168" s="267"/>
      <c r="L168" s="272"/>
      <c r="M168" s="273"/>
      <c r="N168" s="274"/>
      <c r="O168" s="274"/>
      <c r="P168" s="274"/>
      <c r="Q168" s="274"/>
      <c r="R168" s="274"/>
      <c r="S168" s="274"/>
      <c r="T168" s="275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276" t="s">
        <v>162</v>
      </c>
      <c r="AU168" s="276" t="s">
        <v>88</v>
      </c>
      <c r="AV168" s="16" t="s">
        <v>160</v>
      </c>
      <c r="AW168" s="16" t="s">
        <v>34</v>
      </c>
      <c r="AX168" s="16" t="s">
        <v>86</v>
      </c>
      <c r="AY168" s="276" t="s">
        <v>153</v>
      </c>
    </row>
    <row r="169" s="2" customFormat="1" ht="16.5" customHeight="1">
      <c r="A169" s="39"/>
      <c r="B169" s="40"/>
      <c r="C169" s="220" t="s">
        <v>251</v>
      </c>
      <c r="D169" s="220" t="s">
        <v>155</v>
      </c>
      <c r="E169" s="221" t="s">
        <v>1016</v>
      </c>
      <c r="F169" s="222" t="s">
        <v>1017</v>
      </c>
      <c r="G169" s="223" t="s">
        <v>230</v>
      </c>
      <c r="H169" s="224">
        <v>1470.2000000000001</v>
      </c>
      <c r="I169" s="225"/>
      <c r="J169" s="226">
        <f>ROUND(I169*H169,2)</f>
        <v>0</v>
      </c>
      <c r="K169" s="222" t="s">
        <v>159</v>
      </c>
      <c r="L169" s="45"/>
      <c r="M169" s="227" t="s">
        <v>1</v>
      </c>
      <c r="N169" s="228" t="s">
        <v>43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160</v>
      </c>
      <c r="AT169" s="231" t="s">
        <v>155</v>
      </c>
      <c r="AU169" s="231" t="s">
        <v>88</v>
      </c>
      <c r="AY169" s="18" t="s">
        <v>153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86</v>
      </c>
      <c r="BK169" s="232">
        <f>ROUND(I169*H169,2)</f>
        <v>0</v>
      </c>
      <c r="BL169" s="18" t="s">
        <v>160</v>
      </c>
      <c r="BM169" s="231" t="s">
        <v>1018</v>
      </c>
    </row>
    <row r="170" s="2" customFormat="1" ht="24.15" customHeight="1">
      <c r="A170" s="39"/>
      <c r="B170" s="40"/>
      <c r="C170" s="220" t="s">
        <v>255</v>
      </c>
      <c r="D170" s="220" t="s">
        <v>155</v>
      </c>
      <c r="E170" s="221" t="s">
        <v>256</v>
      </c>
      <c r="F170" s="222" t="s">
        <v>257</v>
      </c>
      <c r="G170" s="223" t="s">
        <v>158</v>
      </c>
      <c r="H170" s="224">
        <v>586.36599999999999</v>
      </c>
      <c r="I170" s="225"/>
      <c r="J170" s="226">
        <f>ROUND(I170*H170,2)</f>
        <v>0</v>
      </c>
      <c r="K170" s="222" t="s">
        <v>159</v>
      </c>
      <c r="L170" s="45"/>
      <c r="M170" s="227" t="s">
        <v>1</v>
      </c>
      <c r="N170" s="228" t="s">
        <v>43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160</v>
      </c>
      <c r="AT170" s="231" t="s">
        <v>155</v>
      </c>
      <c r="AU170" s="231" t="s">
        <v>88</v>
      </c>
      <c r="AY170" s="18" t="s">
        <v>153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86</v>
      </c>
      <c r="BK170" s="232">
        <f>ROUND(I170*H170,2)</f>
        <v>0</v>
      </c>
      <c r="BL170" s="18" t="s">
        <v>160</v>
      </c>
      <c r="BM170" s="231" t="s">
        <v>1019</v>
      </c>
    </row>
    <row r="171" s="13" customFormat="1">
      <c r="A171" s="13"/>
      <c r="B171" s="233"/>
      <c r="C171" s="234"/>
      <c r="D171" s="235" t="s">
        <v>162</v>
      </c>
      <c r="E171" s="236" t="s">
        <v>1</v>
      </c>
      <c r="F171" s="237" t="s">
        <v>1020</v>
      </c>
      <c r="G171" s="234"/>
      <c r="H171" s="238">
        <v>670.17100000000005</v>
      </c>
      <c r="I171" s="239"/>
      <c r="J171" s="234"/>
      <c r="K171" s="234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162</v>
      </c>
      <c r="AU171" s="244" t="s">
        <v>88</v>
      </c>
      <c r="AV171" s="13" t="s">
        <v>88</v>
      </c>
      <c r="AW171" s="13" t="s">
        <v>34</v>
      </c>
      <c r="AX171" s="13" t="s">
        <v>78</v>
      </c>
      <c r="AY171" s="244" t="s">
        <v>153</v>
      </c>
    </row>
    <row r="172" s="13" customFormat="1">
      <c r="A172" s="13"/>
      <c r="B172" s="233"/>
      <c r="C172" s="234"/>
      <c r="D172" s="235" t="s">
        <v>162</v>
      </c>
      <c r="E172" s="236" t="s">
        <v>1</v>
      </c>
      <c r="F172" s="237" t="s">
        <v>259</v>
      </c>
      <c r="G172" s="234"/>
      <c r="H172" s="238">
        <v>-83.805000000000007</v>
      </c>
      <c r="I172" s="239"/>
      <c r="J172" s="234"/>
      <c r="K172" s="234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162</v>
      </c>
      <c r="AU172" s="244" t="s">
        <v>88</v>
      </c>
      <c r="AV172" s="13" t="s">
        <v>88</v>
      </c>
      <c r="AW172" s="13" t="s">
        <v>34</v>
      </c>
      <c r="AX172" s="13" t="s">
        <v>78</v>
      </c>
      <c r="AY172" s="244" t="s">
        <v>153</v>
      </c>
    </row>
    <row r="173" s="16" customFormat="1">
      <c r="A173" s="16"/>
      <c r="B173" s="266"/>
      <c r="C173" s="267"/>
      <c r="D173" s="235" t="s">
        <v>162</v>
      </c>
      <c r="E173" s="268" t="s">
        <v>1</v>
      </c>
      <c r="F173" s="269" t="s">
        <v>215</v>
      </c>
      <c r="G173" s="267"/>
      <c r="H173" s="270">
        <v>586.36599999999999</v>
      </c>
      <c r="I173" s="271"/>
      <c r="J173" s="267"/>
      <c r="K173" s="267"/>
      <c r="L173" s="272"/>
      <c r="M173" s="273"/>
      <c r="N173" s="274"/>
      <c r="O173" s="274"/>
      <c r="P173" s="274"/>
      <c r="Q173" s="274"/>
      <c r="R173" s="274"/>
      <c r="S173" s="274"/>
      <c r="T173" s="275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76" t="s">
        <v>162</v>
      </c>
      <c r="AU173" s="276" t="s">
        <v>88</v>
      </c>
      <c r="AV173" s="16" t="s">
        <v>160</v>
      </c>
      <c r="AW173" s="16" t="s">
        <v>34</v>
      </c>
      <c r="AX173" s="16" t="s">
        <v>86</v>
      </c>
      <c r="AY173" s="276" t="s">
        <v>153</v>
      </c>
    </row>
    <row r="174" s="2" customFormat="1" ht="16.5" customHeight="1">
      <c r="A174" s="39"/>
      <c r="B174" s="40"/>
      <c r="C174" s="220" t="s">
        <v>8</v>
      </c>
      <c r="D174" s="220" t="s">
        <v>155</v>
      </c>
      <c r="E174" s="221" t="s">
        <v>260</v>
      </c>
      <c r="F174" s="222" t="s">
        <v>261</v>
      </c>
      <c r="G174" s="223" t="s">
        <v>262</v>
      </c>
      <c r="H174" s="224">
        <v>1055.4590000000001</v>
      </c>
      <c r="I174" s="225"/>
      <c r="J174" s="226">
        <f>ROUND(I174*H174,2)</f>
        <v>0</v>
      </c>
      <c r="K174" s="222" t="s">
        <v>159</v>
      </c>
      <c r="L174" s="45"/>
      <c r="M174" s="227" t="s">
        <v>1</v>
      </c>
      <c r="N174" s="228" t="s">
        <v>43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160</v>
      </c>
      <c r="AT174" s="231" t="s">
        <v>155</v>
      </c>
      <c r="AU174" s="231" t="s">
        <v>88</v>
      </c>
      <c r="AY174" s="18" t="s">
        <v>153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86</v>
      </c>
      <c r="BK174" s="232">
        <f>ROUND(I174*H174,2)</f>
        <v>0</v>
      </c>
      <c r="BL174" s="18" t="s">
        <v>160</v>
      </c>
      <c r="BM174" s="231" t="s">
        <v>1021</v>
      </c>
    </row>
    <row r="175" s="13" customFormat="1">
      <c r="A175" s="13"/>
      <c r="B175" s="233"/>
      <c r="C175" s="234"/>
      <c r="D175" s="235" t="s">
        <v>162</v>
      </c>
      <c r="E175" s="234"/>
      <c r="F175" s="237" t="s">
        <v>1022</v>
      </c>
      <c r="G175" s="234"/>
      <c r="H175" s="238">
        <v>1055.4590000000001</v>
      </c>
      <c r="I175" s="239"/>
      <c r="J175" s="234"/>
      <c r="K175" s="234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162</v>
      </c>
      <c r="AU175" s="244" t="s">
        <v>88</v>
      </c>
      <c r="AV175" s="13" t="s">
        <v>88</v>
      </c>
      <c r="AW175" s="13" t="s">
        <v>4</v>
      </c>
      <c r="AX175" s="13" t="s">
        <v>86</v>
      </c>
      <c r="AY175" s="244" t="s">
        <v>153</v>
      </c>
    </row>
    <row r="176" s="2" customFormat="1" ht="16.5" customHeight="1">
      <c r="A176" s="39"/>
      <c r="B176" s="40"/>
      <c r="C176" s="220" t="s">
        <v>265</v>
      </c>
      <c r="D176" s="220" t="s">
        <v>155</v>
      </c>
      <c r="E176" s="221" t="s">
        <v>266</v>
      </c>
      <c r="F176" s="222" t="s">
        <v>1023</v>
      </c>
      <c r="G176" s="223" t="s">
        <v>158</v>
      </c>
      <c r="H176" s="224">
        <v>340.30200000000002</v>
      </c>
      <c r="I176" s="225"/>
      <c r="J176" s="226">
        <f>ROUND(I176*H176,2)</f>
        <v>0</v>
      </c>
      <c r="K176" s="222" t="s">
        <v>159</v>
      </c>
      <c r="L176" s="45"/>
      <c r="M176" s="227" t="s">
        <v>1</v>
      </c>
      <c r="N176" s="228" t="s">
        <v>43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160</v>
      </c>
      <c r="AT176" s="231" t="s">
        <v>155</v>
      </c>
      <c r="AU176" s="231" t="s">
        <v>88</v>
      </c>
      <c r="AY176" s="18" t="s">
        <v>153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86</v>
      </c>
      <c r="BK176" s="232">
        <f>ROUND(I176*H176,2)</f>
        <v>0</v>
      </c>
      <c r="BL176" s="18" t="s">
        <v>160</v>
      </c>
      <c r="BM176" s="231" t="s">
        <v>1024</v>
      </c>
    </row>
    <row r="177" s="13" customFormat="1">
      <c r="A177" s="13"/>
      <c r="B177" s="233"/>
      <c r="C177" s="234"/>
      <c r="D177" s="235" t="s">
        <v>162</v>
      </c>
      <c r="E177" s="236" t="s">
        <v>1</v>
      </c>
      <c r="F177" s="237" t="s">
        <v>110</v>
      </c>
      <c r="G177" s="234"/>
      <c r="H177" s="238">
        <v>670.17100000000005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162</v>
      </c>
      <c r="AU177" s="244" t="s">
        <v>88</v>
      </c>
      <c r="AV177" s="13" t="s">
        <v>88</v>
      </c>
      <c r="AW177" s="13" t="s">
        <v>34</v>
      </c>
      <c r="AX177" s="13" t="s">
        <v>78</v>
      </c>
      <c r="AY177" s="244" t="s">
        <v>153</v>
      </c>
    </row>
    <row r="178" s="13" customFormat="1">
      <c r="A178" s="13"/>
      <c r="B178" s="233"/>
      <c r="C178" s="234"/>
      <c r="D178" s="235" t="s">
        <v>162</v>
      </c>
      <c r="E178" s="236" t="s">
        <v>1</v>
      </c>
      <c r="F178" s="237" t="s">
        <v>269</v>
      </c>
      <c r="G178" s="234"/>
      <c r="H178" s="238">
        <v>-141.93899999999999</v>
      </c>
      <c r="I178" s="239"/>
      <c r="J178" s="234"/>
      <c r="K178" s="234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162</v>
      </c>
      <c r="AU178" s="244" t="s">
        <v>88</v>
      </c>
      <c r="AV178" s="13" t="s">
        <v>88</v>
      </c>
      <c r="AW178" s="13" t="s">
        <v>34</v>
      </c>
      <c r="AX178" s="13" t="s">
        <v>78</v>
      </c>
      <c r="AY178" s="244" t="s">
        <v>153</v>
      </c>
    </row>
    <row r="179" s="13" customFormat="1">
      <c r="A179" s="13"/>
      <c r="B179" s="233"/>
      <c r="C179" s="234"/>
      <c r="D179" s="235" t="s">
        <v>162</v>
      </c>
      <c r="E179" s="236" t="s">
        <v>1</v>
      </c>
      <c r="F179" s="237" t="s">
        <v>270</v>
      </c>
      <c r="G179" s="234"/>
      <c r="H179" s="238">
        <v>-35.712000000000003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162</v>
      </c>
      <c r="AU179" s="244" t="s">
        <v>88</v>
      </c>
      <c r="AV179" s="13" t="s">
        <v>88</v>
      </c>
      <c r="AW179" s="13" t="s">
        <v>34</v>
      </c>
      <c r="AX179" s="13" t="s">
        <v>78</v>
      </c>
      <c r="AY179" s="244" t="s">
        <v>153</v>
      </c>
    </row>
    <row r="180" s="13" customFormat="1">
      <c r="A180" s="13"/>
      <c r="B180" s="233"/>
      <c r="C180" s="234"/>
      <c r="D180" s="235" t="s">
        <v>162</v>
      </c>
      <c r="E180" s="236" t="s">
        <v>1</v>
      </c>
      <c r="F180" s="237" t="s">
        <v>259</v>
      </c>
      <c r="G180" s="234"/>
      <c r="H180" s="238">
        <v>-83.805000000000007</v>
      </c>
      <c r="I180" s="239"/>
      <c r="J180" s="234"/>
      <c r="K180" s="234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162</v>
      </c>
      <c r="AU180" s="244" t="s">
        <v>88</v>
      </c>
      <c r="AV180" s="13" t="s">
        <v>88</v>
      </c>
      <c r="AW180" s="13" t="s">
        <v>34</v>
      </c>
      <c r="AX180" s="13" t="s">
        <v>78</v>
      </c>
      <c r="AY180" s="244" t="s">
        <v>153</v>
      </c>
    </row>
    <row r="181" s="13" customFormat="1">
      <c r="A181" s="13"/>
      <c r="B181" s="233"/>
      <c r="C181" s="234"/>
      <c r="D181" s="235" t="s">
        <v>162</v>
      </c>
      <c r="E181" s="236" t="s">
        <v>1</v>
      </c>
      <c r="F181" s="237" t="s">
        <v>1025</v>
      </c>
      <c r="G181" s="234"/>
      <c r="H181" s="238">
        <v>-63.713000000000001</v>
      </c>
      <c r="I181" s="239"/>
      <c r="J181" s="234"/>
      <c r="K181" s="234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162</v>
      </c>
      <c r="AU181" s="244" t="s">
        <v>88</v>
      </c>
      <c r="AV181" s="13" t="s">
        <v>88</v>
      </c>
      <c r="AW181" s="13" t="s">
        <v>34</v>
      </c>
      <c r="AX181" s="13" t="s">
        <v>78</v>
      </c>
      <c r="AY181" s="244" t="s">
        <v>153</v>
      </c>
    </row>
    <row r="182" s="13" customFormat="1">
      <c r="A182" s="13"/>
      <c r="B182" s="233"/>
      <c r="C182" s="234"/>
      <c r="D182" s="235" t="s">
        <v>162</v>
      </c>
      <c r="E182" s="236" t="s">
        <v>1</v>
      </c>
      <c r="F182" s="237" t="s">
        <v>1026</v>
      </c>
      <c r="G182" s="234"/>
      <c r="H182" s="238">
        <v>-4.7000000000000002</v>
      </c>
      <c r="I182" s="239"/>
      <c r="J182" s="234"/>
      <c r="K182" s="234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162</v>
      </c>
      <c r="AU182" s="244" t="s">
        <v>88</v>
      </c>
      <c r="AV182" s="13" t="s">
        <v>88</v>
      </c>
      <c r="AW182" s="13" t="s">
        <v>34</v>
      </c>
      <c r="AX182" s="13" t="s">
        <v>78</v>
      </c>
      <c r="AY182" s="244" t="s">
        <v>153</v>
      </c>
    </row>
    <row r="183" s="16" customFormat="1">
      <c r="A183" s="16"/>
      <c r="B183" s="266"/>
      <c r="C183" s="267"/>
      <c r="D183" s="235" t="s">
        <v>162</v>
      </c>
      <c r="E183" s="268" t="s">
        <v>119</v>
      </c>
      <c r="F183" s="269" t="s">
        <v>215</v>
      </c>
      <c r="G183" s="267"/>
      <c r="H183" s="270">
        <v>340.30200000000002</v>
      </c>
      <c r="I183" s="271"/>
      <c r="J183" s="267"/>
      <c r="K183" s="267"/>
      <c r="L183" s="272"/>
      <c r="M183" s="273"/>
      <c r="N183" s="274"/>
      <c r="O183" s="274"/>
      <c r="P183" s="274"/>
      <c r="Q183" s="274"/>
      <c r="R183" s="274"/>
      <c r="S183" s="274"/>
      <c r="T183" s="275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76" t="s">
        <v>162</v>
      </c>
      <c r="AU183" s="276" t="s">
        <v>88</v>
      </c>
      <c r="AV183" s="16" t="s">
        <v>160</v>
      </c>
      <c r="AW183" s="16" t="s">
        <v>34</v>
      </c>
      <c r="AX183" s="16" t="s">
        <v>86</v>
      </c>
      <c r="AY183" s="276" t="s">
        <v>153</v>
      </c>
    </row>
    <row r="184" s="2" customFormat="1" ht="16.5" customHeight="1">
      <c r="A184" s="39"/>
      <c r="B184" s="40"/>
      <c r="C184" s="277" t="s">
        <v>275</v>
      </c>
      <c r="D184" s="277" t="s">
        <v>276</v>
      </c>
      <c r="E184" s="278" t="s">
        <v>277</v>
      </c>
      <c r="F184" s="279" t="s">
        <v>278</v>
      </c>
      <c r="G184" s="280" t="s">
        <v>262</v>
      </c>
      <c r="H184" s="281">
        <v>612.54399999999998</v>
      </c>
      <c r="I184" s="282"/>
      <c r="J184" s="283">
        <f>ROUND(I184*H184,2)</f>
        <v>0</v>
      </c>
      <c r="K184" s="279" t="s">
        <v>159</v>
      </c>
      <c r="L184" s="284"/>
      <c r="M184" s="285" t="s">
        <v>1</v>
      </c>
      <c r="N184" s="286" t="s">
        <v>43</v>
      </c>
      <c r="O184" s="92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222</v>
      </c>
      <c r="AT184" s="231" t="s">
        <v>276</v>
      </c>
      <c r="AU184" s="231" t="s">
        <v>88</v>
      </c>
      <c r="AY184" s="18" t="s">
        <v>153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86</v>
      </c>
      <c r="BK184" s="232">
        <f>ROUND(I184*H184,2)</f>
        <v>0</v>
      </c>
      <c r="BL184" s="18" t="s">
        <v>160</v>
      </c>
      <c r="BM184" s="231" t="s">
        <v>1027</v>
      </c>
    </row>
    <row r="185" s="13" customFormat="1">
      <c r="A185" s="13"/>
      <c r="B185" s="233"/>
      <c r="C185" s="234"/>
      <c r="D185" s="235" t="s">
        <v>162</v>
      </c>
      <c r="E185" s="234"/>
      <c r="F185" s="237" t="s">
        <v>1028</v>
      </c>
      <c r="G185" s="234"/>
      <c r="H185" s="238">
        <v>612.54399999999998</v>
      </c>
      <c r="I185" s="239"/>
      <c r="J185" s="234"/>
      <c r="K185" s="234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162</v>
      </c>
      <c r="AU185" s="244" t="s">
        <v>88</v>
      </c>
      <c r="AV185" s="13" t="s">
        <v>88</v>
      </c>
      <c r="AW185" s="13" t="s">
        <v>4</v>
      </c>
      <c r="AX185" s="13" t="s">
        <v>86</v>
      </c>
      <c r="AY185" s="244" t="s">
        <v>153</v>
      </c>
    </row>
    <row r="186" s="2" customFormat="1" ht="16.5" customHeight="1">
      <c r="A186" s="39"/>
      <c r="B186" s="40"/>
      <c r="C186" s="220" t="s">
        <v>281</v>
      </c>
      <c r="D186" s="220" t="s">
        <v>155</v>
      </c>
      <c r="E186" s="221" t="s">
        <v>282</v>
      </c>
      <c r="F186" s="222" t="s">
        <v>1029</v>
      </c>
      <c r="G186" s="223" t="s">
        <v>158</v>
      </c>
      <c r="H186" s="224">
        <v>83.805000000000007</v>
      </c>
      <c r="I186" s="225"/>
      <c r="J186" s="226">
        <f>ROUND(I186*H186,2)</f>
        <v>0</v>
      </c>
      <c r="K186" s="222" t="s">
        <v>159</v>
      </c>
      <c r="L186" s="45"/>
      <c r="M186" s="227" t="s">
        <v>1</v>
      </c>
      <c r="N186" s="228" t="s">
        <v>43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160</v>
      </c>
      <c r="AT186" s="231" t="s">
        <v>155</v>
      </c>
      <c r="AU186" s="231" t="s">
        <v>88</v>
      </c>
      <c r="AY186" s="18" t="s">
        <v>153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86</v>
      </c>
      <c r="BK186" s="232">
        <f>ROUND(I186*H186,2)</f>
        <v>0</v>
      </c>
      <c r="BL186" s="18" t="s">
        <v>160</v>
      </c>
      <c r="BM186" s="231" t="s">
        <v>1030</v>
      </c>
    </row>
    <row r="187" s="13" customFormat="1">
      <c r="A187" s="13"/>
      <c r="B187" s="233"/>
      <c r="C187" s="234"/>
      <c r="D187" s="235" t="s">
        <v>162</v>
      </c>
      <c r="E187" s="236" t="s">
        <v>1</v>
      </c>
      <c r="F187" s="237" t="s">
        <v>1031</v>
      </c>
      <c r="G187" s="234"/>
      <c r="H187" s="238">
        <v>43.753999999999998</v>
      </c>
      <c r="I187" s="239"/>
      <c r="J187" s="234"/>
      <c r="K187" s="234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162</v>
      </c>
      <c r="AU187" s="244" t="s">
        <v>88</v>
      </c>
      <c r="AV187" s="13" t="s">
        <v>88</v>
      </c>
      <c r="AW187" s="13" t="s">
        <v>34</v>
      </c>
      <c r="AX187" s="13" t="s">
        <v>78</v>
      </c>
      <c r="AY187" s="244" t="s">
        <v>153</v>
      </c>
    </row>
    <row r="188" s="13" customFormat="1">
      <c r="A188" s="13"/>
      <c r="B188" s="233"/>
      <c r="C188" s="234"/>
      <c r="D188" s="235" t="s">
        <v>162</v>
      </c>
      <c r="E188" s="236" t="s">
        <v>1</v>
      </c>
      <c r="F188" s="237" t="s">
        <v>1032</v>
      </c>
      <c r="G188" s="234"/>
      <c r="H188" s="238">
        <v>8.4740000000000002</v>
      </c>
      <c r="I188" s="239"/>
      <c r="J188" s="234"/>
      <c r="K188" s="234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162</v>
      </c>
      <c r="AU188" s="244" t="s">
        <v>88</v>
      </c>
      <c r="AV188" s="13" t="s">
        <v>88</v>
      </c>
      <c r="AW188" s="13" t="s">
        <v>34</v>
      </c>
      <c r="AX188" s="13" t="s">
        <v>78</v>
      </c>
      <c r="AY188" s="244" t="s">
        <v>153</v>
      </c>
    </row>
    <row r="189" s="13" customFormat="1">
      <c r="A189" s="13"/>
      <c r="B189" s="233"/>
      <c r="C189" s="234"/>
      <c r="D189" s="235" t="s">
        <v>162</v>
      </c>
      <c r="E189" s="236" t="s">
        <v>1</v>
      </c>
      <c r="F189" s="237" t="s">
        <v>1033</v>
      </c>
      <c r="G189" s="234"/>
      <c r="H189" s="238">
        <v>12.285</v>
      </c>
      <c r="I189" s="239"/>
      <c r="J189" s="234"/>
      <c r="K189" s="234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162</v>
      </c>
      <c r="AU189" s="244" t="s">
        <v>88</v>
      </c>
      <c r="AV189" s="13" t="s">
        <v>88</v>
      </c>
      <c r="AW189" s="13" t="s">
        <v>34</v>
      </c>
      <c r="AX189" s="13" t="s">
        <v>78</v>
      </c>
      <c r="AY189" s="244" t="s">
        <v>153</v>
      </c>
    </row>
    <row r="190" s="13" customFormat="1">
      <c r="A190" s="13"/>
      <c r="B190" s="233"/>
      <c r="C190" s="234"/>
      <c r="D190" s="235" t="s">
        <v>162</v>
      </c>
      <c r="E190" s="236" t="s">
        <v>1</v>
      </c>
      <c r="F190" s="237" t="s">
        <v>1034</v>
      </c>
      <c r="G190" s="234"/>
      <c r="H190" s="238">
        <v>2.25</v>
      </c>
      <c r="I190" s="239"/>
      <c r="J190" s="234"/>
      <c r="K190" s="234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162</v>
      </c>
      <c r="AU190" s="244" t="s">
        <v>88</v>
      </c>
      <c r="AV190" s="13" t="s">
        <v>88</v>
      </c>
      <c r="AW190" s="13" t="s">
        <v>34</v>
      </c>
      <c r="AX190" s="13" t="s">
        <v>78</v>
      </c>
      <c r="AY190" s="244" t="s">
        <v>153</v>
      </c>
    </row>
    <row r="191" s="13" customFormat="1">
      <c r="A191" s="13"/>
      <c r="B191" s="233"/>
      <c r="C191" s="234"/>
      <c r="D191" s="235" t="s">
        <v>162</v>
      </c>
      <c r="E191" s="236" t="s">
        <v>1</v>
      </c>
      <c r="F191" s="237" t="s">
        <v>1035</v>
      </c>
      <c r="G191" s="234"/>
      <c r="H191" s="238">
        <v>7.6589999999999998</v>
      </c>
      <c r="I191" s="239"/>
      <c r="J191" s="234"/>
      <c r="K191" s="234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162</v>
      </c>
      <c r="AU191" s="244" t="s">
        <v>88</v>
      </c>
      <c r="AV191" s="13" t="s">
        <v>88</v>
      </c>
      <c r="AW191" s="13" t="s">
        <v>34</v>
      </c>
      <c r="AX191" s="13" t="s">
        <v>78</v>
      </c>
      <c r="AY191" s="244" t="s">
        <v>153</v>
      </c>
    </row>
    <row r="192" s="13" customFormat="1">
      <c r="A192" s="13"/>
      <c r="B192" s="233"/>
      <c r="C192" s="234"/>
      <c r="D192" s="235" t="s">
        <v>162</v>
      </c>
      <c r="E192" s="236" t="s">
        <v>1</v>
      </c>
      <c r="F192" s="237" t="s">
        <v>1036</v>
      </c>
      <c r="G192" s="234"/>
      <c r="H192" s="238">
        <v>8.0730000000000004</v>
      </c>
      <c r="I192" s="239"/>
      <c r="J192" s="234"/>
      <c r="K192" s="234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162</v>
      </c>
      <c r="AU192" s="244" t="s">
        <v>88</v>
      </c>
      <c r="AV192" s="13" t="s">
        <v>88</v>
      </c>
      <c r="AW192" s="13" t="s">
        <v>34</v>
      </c>
      <c r="AX192" s="13" t="s">
        <v>78</v>
      </c>
      <c r="AY192" s="244" t="s">
        <v>153</v>
      </c>
    </row>
    <row r="193" s="13" customFormat="1">
      <c r="A193" s="13"/>
      <c r="B193" s="233"/>
      <c r="C193" s="234"/>
      <c r="D193" s="235" t="s">
        <v>162</v>
      </c>
      <c r="E193" s="236" t="s">
        <v>1</v>
      </c>
      <c r="F193" s="237" t="s">
        <v>1037</v>
      </c>
      <c r="G193" s="234"/>
      <c r="H193" s="238">
        <v>1.3100000000000001</v>
      </c>
      <c r="I193" s="239"/>
      <c r="J193" s="234"/>
      <c r="K193" s="234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162</v>
      </c>
      <c r="AU193" s="244" t="s">
        <v>88</v>
      </c>
      <c r="AV193" s="13" t="s">
        <v>88</v>
      </c>
      <c r="AW193" s="13" t="s">
        <v>34</v>
      </c>
      <c r="AX193" s="13" t="s">
        <v>78</v>
      </c>
      <c r="AY193" s="244" t="s">
        <v>153</v>
      </c>
    </row>
    <row r="194" s="16" customFormat="1">
      <c r="A194" s="16"/>
      <c r="B194" s="266"/>
      <c r="C194" s="267"/>
      <c r="D194" s="235" t="s">
        <v>162</v>
      </c>
      <c r="E194" s="268" t="s">
        <v>112</v>
      </c>
      <c r="F194" s="269" t="s">
        <v>215</v>
      </c>
      <c r="G194" s="267"/>
      <c r="H194" s="270">
        <v>83.805000000000007</v>
      </c>
      <c r="I194" s="271"/>
      <c r="J194" s="267"/>
      <c r="K194" s="267"/>
      <c r="L194" s="272"/>
      <c r="M194" s="273"/>
      <c r="N194" s="274"/>
      <c r="O194" s="274"/>
      <c r="P194" s="274"/>
      <c r="Q194" s="274"/>
      <c r="R194" s="274"/>
      <c r="S194" s="274"/>
      <c r="T194" s="275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T194" s="276" t="s">
        <v>162</v>
      </c>
      <c r="AU194" s="276" t="s">
        <v>88</v>
      </c>
      <c r="AV194" s="16" t="s">
        <v>160</v>
      </c>
      <c r="AW194" s="16" t="s">
        <v>34</v>
      </c>
      <c r="AX194" s="16" t="s">
        <v>86</v>
      </c>
      <c r="AY194" s="276" t="s">
        <v>153</v>
      </c>
    </row>
    <row r="195" s="2" customFormat="1" ht="16.5" customHeight="1">
      <c r="A195" s="39"/>
      <c r="B195" s="40"/>
      <c r="C195" s="220" t="s">
        <v>295</v>
      </c>
      <c r="D195" s="220" t="s">
        <v>155</v>
      </c>
      <c r="E195" s="221" t="s">
        <v>296</v>
      </c>
      <c r="F195" s="222" t="s">
        <v>297</v>
      </c>
      <c r="G195" s="223" t="s">
        <v>158</v>
      </c>
      <c r="H195" s="224">
        <v>141.93899999999999</v>
      </c>
      <c r="I195" s="225"/>
      <c r="J195" s="226">
        <f>ROUND(I195*H195,2)</f>
        <v>0</v>
      </c>
      <c r="K195" s="222" t="s">
        <v>159</v>
      </c>
      <c r="L195" s="45"/>
      <c r="M195" s="227" t="s">
        <v>1</v>
      </c>
      <c r="N195" s="228" t="s">
        <v>43</v>
      </c>
      <c r="O195" s="92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1" t="s">
        <v>160</v>
      </c>
      <c r="AT195" s="231" t="s">
        <v>155</v>
      </c>
      <c r="AU195" s="231" t="s">
        <v>88</v>
      </c>
      <c r="AY195" s="18" t="s">
        <v>153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86</v>
      </c>
      <c r="BK195" s="232">
        <f>ROUND(I195*H195,2)</f>
        <v>0</v>
      </c>
      <c r="BL195" s="18" t="s">
        <v>160</v>
      </c>
      <c r="BM195" s="231" t="s">
        <v>1038</v>
      </c>
    </row>
    <row r="196" s="13" customFormat="1">
      <c r="A196" s="13"/>
      <c r="B196" s="233"/>
      <c r="C196" s="234"/>
      <c r="D196" s="235" t="s">
        <v>162</v>
      </c>
      <c r="E196" s="236" t="s">
        <v>1</v>
      </c>
      <c r="F196" s="237" t="s">
        <v>1039</v>
      </c>
      <c r="G196" s="234"/>
      <c r="H196" s="238">
        <v>5.2199999999999998</v>
      </c>
      <c r="I196" s="239"/>
      <c r="J196" s="234"/>
      <c r="K196" s="234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162</v>
      </c>
      <c r="AU196" s="244" t="s">
        <v>88</v>
      </c>
      <c r="AV196" s="13" t="s">
        <v>88</v>
      </c>
      <c r="AW196" s="13" t="s">
        <v>34</v>
      </c>
      <c r="AX196" s="13" t="s">
        <v>78</v>
      </c>
      <c r="AY196" s="244" t="s">
        <v>153</v>
      </c>
    </row>
    <row r="197" s="13" customFormat="1">
      <c r="A197" s="13"/>
      <c r="B197" s="233"/>
      <c r="C197" s="234"/>
      <c r="D197" s="235" t="s">
        <v>162</v>
      </c>
      <c r="E197" s="236" t="s">
        <v>1</v>
      </c>
      <c r="F197" s="237" t="s">
        <v>1040</v>
      </c>
      <c r="G197" s="234"/>
      <c r="H197" s="238">
        <v>88.956000000000003</v>
      </c>
      <c r="I197" s="239"/>
      <c r="J197" s="234"/>
      <c r="K197" s="234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162</v>
      </c>
      <c r="AU197" s="244" t="s">
        <v>88</v>
      </c>
      <c r="AV197" s="13" t="s">
        <v>88</v>
      </c>
      <c r="AW197" s="13" t="s">
        <v>34</v>
      </c>
      <c r="AX197" s="13" t="s">
        <v>78</v>
      </c>
      <c r="AY197" s="244" t="s">
        <v>153</v>
      </c>
    </row>
    <row r="198" s="13" customFormat="1">
      <c r="A198" s="13"/>
      <c r="B198" s="233"/>
      <c r="C198" s="234"/>
      <c r="D198" s="235" t="s">
        <v>162</v>
      </c>
      <c r="E198" s="236" t="s">
        <v>1</v>
      </c>
      <c r="F198" s="237" t="s">
        <v>1041</v>
      </c>
      <c r="G198" s="234"/>
      <c r="H198" s="238">
        <v>10.08</v>
      </c>
      <c r="I198" s="239"/>
      <c r="J198" s="234"/>
      <c r="K198" s="234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162</v>
      </c>
      <c r="AU198" s="244" t="s">
        <v>88</v>
      </c>
      <c r="AV198" s="13" t="s">
        <v>88</v>
      </c>
      <c r="AW198" s="13" t="s">
        <v>34</v>
      </c>
      <c r="AX198" s="13" t="s">
        <v>78</v>
      </c>
      <c r="AY198" s="244" t="s">
        <v>153</v>
      </c>
    </row>
    <row r="199" s="13" customFormat="1">
      <c r="A199" s="13"/>
      <c r="B199" s="233"/>
      <c r="C199" s="234"/>
      <c r="D199" s="235" t="s">
        <v>162</v>
      </c>
      <c r="E199" s="236" t="s">
        <v>1</v>
      </c>
      <c r="F199" s="237" t="s">
        <v>1042</v>
      </c>
      <c r="G199" s="234"/>
      <c r="H199" s="238">
        <v>15.731999999999999</v>
      </c>
      <c r="I199" s="239"/>
      <c r="J199" s="234"/>
      <c r="K199" s="234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162</v>
      </c>
      <c r="AU199" s="244" t="s">
        <v>88</v>
      </c>
      <c r="AV199" s="13" t="s">
        <v>88</v>
      </c>
      <c r="AW199" s="13" t="s">
        <v>34</v>
      </c>
      <c r="AX199" s="13" t="s">
        <v>78</v>
      </c>
      <c r="AY199" s="244" t="s">
        <v>153</v>
      </c>
    </row>
    <row r="200" s="13" customFormat="1">
      <c r="A200" s="13"/>
      <c r="B200" s="233"/>
      <c r="C200" s="234"/>
      <c r="D200" s="235" t="s">
        <v>162</v>
      </c>
      <c r="E200" s="236" t="s">
        <v>1</v>
      </c>
      <c r="F200" s="237" t="s">
        <v>1043</v>
      </c>
      <c r="G200" s="234"/>
      <c r="H200" s="238">
        <v>15.587999999999999</v>
      </c>
      <c r="I200" s="239"/>
      <c r="J200" s="234"/>
      <c r="K200" s="234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162</v>
      </c>
      <c r="AU200" s="244" t="s">
        <v>88</v>
      </c>
      <c r="AV200" s="13" t="s">
        <v>88</v>
      </c>
      <c r="AW200" s="13" t="s">
        <v>34</v>
      </c>
      <c r="AX200" s="13" t="s">
        <v>78</v>
      </c>
      <c r="AY200" s="244" t="s">
        <v>153</v>
      </c>
    </row>
    <row r="201" s="13" customFormat="1">
      <c r="A201" s="13"/>
      <c r="B201" s="233"/>
      <c r="C201" s="234"/>
      <c r="D201" s="235" t="s">
        <v>162</v>
      </c>
      <c r="E201" s="236" t="s">
        <v>1</v>
      </c>
      <c r="F201" s="237" t="s">
        <v>1044</v>
      </c>
      <c r="G201" s="234"/>
      <c r="H201" s="238">
        <v>4.4729999999999999</v>
      </c>
      <c r="I201" s="239"/>
      <c r="J201" s="234"/>
      <c r="K201" s="234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162</v>
      </c>
      <c r="AU201" s="244" t="s">
        <v>88</v>
      </c>
      <c r="AV201" s="13" t="s">
        <v>88</v>
      </c>
      <c r="AW201" s="13" t="s">
        <v>34</v>
      </c>
      <c r="AX201" s="13" t="s">
        <v>78</v>
      </c>
      <c r="AY201" s="244" t="s">
        <v>153</v>
      </c>
    </row>
    <row r="202" s="13" customFormat="1">
      <c r="A202" s="13"/>
      <c r="B202" s="233"/>
      <c r="C202" s="234"/>
      <c r="D202" s="235" t="s">
        <v>162</v>
      </c>
      <c r="E202" s="236" t="s">
        <v>1</v>
      </c>
      <c r="F202" s="237" t="s">
        <v>1045</v>
      </c>
      <c r="G202" s="234"/>
      <c r="H202" s="238">
        <v>1.8899999999999999</v>
      </c>
      <c r="I202" s="239"/>
      <c r="J202" s="234"/>
      <c r="K202" s="234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162</v>
      </c>
      <c r="AU202" s="244" t="s">
        <v>88</v>
      </c>
      <c r="AV202" s="13" t="s">
        <v>88</v>
      </c>
      <c r="AW202" s="13" t="s">
        <v>34</v>
      </c>
      <c r="AX202" s="13" t="s">
        <v>78</v>
      </c>
      <c r="AY202" s="244" t="s">
        <v>153</v>
      </c>
    </row>
    <row r="203" s="16" customFormat="1">
      <c r="A203" s="16"/>
      <c r="B203" s="266"/>
      <c r="C203" s="267"/>
      <c r="D203" s="235" t="s">
        <v>162</v>
      </c>
      <c r="E203" s="268" t="s">
        <v>115</v>
      </c>
      <c r="F203" s="269" t="s">
        <v>215</v>
      </c>
      <c r="G203" s="267"/>
      <c r="H203" s="270">
        <v>141.93899999999999</v>
      </c>
      <c r="I203" s="271"/>
      <c r="J203" s="267"/>
      <c r="K203" s="267"/>
      <c r="L203" s="272"/>
      <c r="M203" s="273"/>
      <c r="N203" s="274"/>
      <c r="O203" s="274"/>
      <c r="P203" s="274"/>
      <c r="Q203" s="274"/>
      <c r="R203" s="274"/>
      <c r="S203" s="274"/>
      <c r="T203" s="275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76" t="s">
        <v>162</v>
      </c>
      <c r="AU203" s="276" t="s">
        <v>88</v>
      </c>
      <c r="AV203" s="16" t="s">
        <v>160</v>
      </c>
      <c r="AW203" s="16" t="s">
        <v>34</v>
      </c>
      <c r="AX203" s="16" t="s">
        <v>86</v>
      </c>
      <c r="AY203" s="276" t="s">
        <v>153</v>
      </c>
    </row>
    <row r="204" s="2" customFormat="1" ht="16.5" customHeight="1">
      <c r="A204" s="39"/>
      <c r="B204" s="40"/>
      <c r="C204" s="277" t="s">
        <v>313</v>
      </c>
      <c r="D204" s="277" t="s">
        <v>276</v>
      </c>
      <c r="E204" s="278" t="s">
        <v>314</v>
      </c>
      <c r="F204" s="279" t="s">
        <v>315</v>
      </c>
      <c r="G204" s="280" t="s">
        <v>262</v>
      </c>
      <c r="H204" s="281">
        <v>283.87799999999999</v>
      </c>
      <c r="I204" s="282"/>
      <c r="J204" s="283">
        <f>ROUND(I204*H204,2)</f>
        <v>0</v>
      </c>
      <c r="K204" s="279" t="s">
        <v>159</v>
      </c>
      <c r="L204" s="284"/>
      <c r="M204" s="285" t="s">
        <v>1</v>
      </c>
      <c r="N204" s="286" t="s">
        <v>43</v>
      </c>
      <c r="O204" s="92"/>
      <c r="P204" s="229">
        <f>O204*H204</f>
        <v>0</v>
      </c>
      <c r="Q204" s="229">
        <v>1</v>
      </c>
      <c r="R204" s="229">
        <f>Q204*H204</f>
        <v>283.87799999999999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222</v>
      </c>
      <c r="AT204" s="231" t="s">
        <v>276</v>
      </c>
      <c r="AU204" s="231" t="s">
        <v>88</v>
      </c>
      <c r="AY204" s="18" t="s">
        <v>153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86</v>
      </c>
      <c r="BK204" s="232">
        <f>ROUND(I204*H204,2)</f>
        <v>0</v>
      </c>
      <c r="BL204" s="18" t="s">
        <v>160</v>
      </c>
      <c r="BM204" s="231" t="s">
        <v>1046</v>
      </c>
    </row>
    <row r="205" s="13" customFormat="1">
      <c r="A205" s="13"/>
      <c r="B205" s="233"/>
      <c r="C205" s="234"/>
      <c r="D205" s="235" t="s">
        <v>162</v>
      </c>
      <c r="E205" s="234"/>
      <c r="F205" s="237" t="s">
        <v>1047</v>
      </c>
      <c r="G205" s="234"/>
      <c r="H205" s="238">
        <v>283.87799999999999</v>
      </c>
      <c r="I205" s="239"/>
      <c r="J205" s="234"/>
      <c r="K205" s="234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162</v>
      </c>
      <c r="AU205" s="244" t="s">
        <v>88</v>
      </c>
      <c r="AV205" s="13" t="s">
        <v>88</v>
      </c>
      <c r="AW205" s="13" t="s">
        <v>4</v>
      </c>
      <c r="AX205" s="13" t="s">
        <v>86</v>
      </c>
      <c r="AY205" s="244" t="s">
        <v>153</v>
      </c>
    </row>
    <row r="206" s="2" customFormat="1" ht="21.75" customHeight="1">
      <c r="A206" s="39"/>
      <c r="B206" s="40"/>
      <c r="C206" s="220" t="s">
        <v>318</v>
      </c>
      <c r="D206" s="220" t="s">
        <v>155</v>
      </c>
      <c r="E206" s="221" t="s">
        <v>319</v>
      </c>
      <c r="F206" s="222" t="s">
        <v>320</v>
      </c>
      <c r="G206" s="223" t="s">
        <v>158</v>
      </c>
      <c r="H206" s="224">
        <v>517.95299999999997</v>
      </c>
      <c r="I206" s="225"/>
      <c r="J206" s="226">
        <f>ROUND(I206*H206,2)</f>
        <v>0</v>
      </c>
      <c r="K206" s="222" t="s">
        <v>159</v>
      </c>
      <c r="L206" s="45"/>
      <c r="M206" s="227" t="s">
        <v>1</v>
      </c>
      <c r="N206" s="228" t="s">
        <v>43</v>
      </c>
      <c r="O206" s="92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160</v>
      </c>
      <c r="AT206" s="231" t="s">
        <v>155</v>
      </c>
      <c r="AU206" s="231" t="s">
        <v>88</v>
      </c>
      <c r="AY206" s="18" t="s">
        <v>153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86</v>
      </c>
      <c r="BK206" s="232">
        <f>ROUND(I206*H206,2)</f>
        <v>0</v>
      </c>
      <c r="BL206" s="18" t="s">
        <v>160</v>
      </c>
      <c r="BM206" s="231" t="s">
        <v>1048</v>
      </c>
    </row>
    <row r="207" s="15" customFormat="1">
      <c r="A207" s="15"/>
      <c r="B207" s="256"/>
      <c r="C207" s="257"/>
      <c r="D207" s="235" t="s">
        <v>162</v>
      </c>
      <c r="E207" s="258" t="s">
        <v>1</v>
      </c>
      <c r="F207" s="259" t="s">
        <v>1049</v>
      </c>
      <c r="G207" s="257"/>
      <c r="H207" s="258" t="s">
        <v>1</v>
      </c>
      <c r="I207" s="260"/>
      <c r="J207" s="257"/>
      <c r="K207" s="257"/>
      <c r="L207" s="261"/>
      <c r="M207" s="262"/>
      <c r="N207" s="263"/>
      <c r="O207" s="263"/>
      <c r="P207" s="263"/>
      <c r="Q207" s="263"/>
      <c r="R207" s="263"/>
      <c r="S207" s="263"/>
      <c r="T207" s="26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5" t="s">
        <v>162</v>
      </c>
      <c r="AU207" s="265" t="s">
        <v>88</v>
      </c>
      <c r="AV207" s="15" t="s">
        <v>86</v>
      </c>
      <c r="AW207" s="15" t="s">
        <v>34</v>
      </c>
      <c r="AX207" s="15" t="s">
        <v>78</v>
      </c>
      <c r="AY207" s="265" t="s">
        <v>153</v>
      </c>
    </row>
    <row r="208" s="13" customFormat="1">
      <c r="A208" s="13"/>
      <c r="B208" s="233"/>
      <c r="C208" s="234"/>
      <c r="D208" s="235" t="s">
        <v>162</v>
      </c>
      <c r="E208" s="236" t="s">
        <v>1</v>
      </c>
      <c r="F208" s="237" t="s">
        <v>115</v>
      </c>
      <c r="G208" s="234"/>
      <c r="H208" s="238">
        <v>141.93899999999999</v>
      </c>
      <c r="I208" s="239"/>
      <c r="J208" s="234"/>
      <c r="K208" s="234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162</v>
      </c>
      <c r="AU208" s="244" t="s">
        <v>88</v>
      </c>
      <c r="AV208" s="13" t="s">
        <v>88</v>
      </c>
      <c r="AW208" s="13" t="s">
        <v>34</v>
      </c>
      <c r="AX208" s="13" t="s">
        <v>78</v>
      </c>
      <c r="AY208" s="244" t="s">
        <v>153</v>
      </c>
    </row>
    <row r="209" s="13" customFormat="1">
      <c r="A209" s="13"/>
      <c r="B209" s="233"/>
      <c r="C209" s="234"/>
      <c r="D209" s="235" t="s">
        <v>162</v>
      </c>
      <c r="E209" s="236" t="s">
        <v>1</v>
      </c>
      <c r="F209" s="237" t="s">
        <v>117</v>
      </c>
      <c r="G209" s="234"/>
      <c r="H209" s="238">
        <v>35.712000000000003</v>
      </c>
      <c r="I209" s="239"/>
      <c r="J209" s="234"/>
      <c r="K209" s="234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162</v>
      </c>
      <c r="AU209" s="244" t="s">
        <v>88</v>
      </c>
      <c r="AV209" s="13" t="s">
        <v>88</v>
      </c>
      <c r="AW209" s="13" t="s">
        <v>34</v>
      </c>
      <c r="AX209" s="13" t="s">
        <v>78</v>
      </c>
      <c r="AY209" s="244" t="s">
        <v>153</v>
      </c>
    </row>
    <row r="210" s="13" customFormat="1">
      <c r="A210" s="13"/>
      <c r="B210" s="233"/>
      <c r="C210" s="234"/>
      <c r="D210" s="235" t="s">
        <v>162</v>
      </c>
      <c r="E210" s="236" t="s">
        <v>1</v>
      </c>
      <c r="F210" s="237" t="s">
        <v>119</v>
      </c>
      <c r="G210" s="234"/>
      <c r="H210" s="238">
        <v>340.30200000000002</v>
      </c>
      <c r="I210" s="239"/>
      <c r="J210" s="234"/>
      <c r="K210" s="234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162</v>
      </c>
      <c r="AU210" s="244" t="s">
        <v>88</v>
      </c>
      <c r="AV210" s="13" t="s">
        <v>88</v>
      </c>
      <c r="AW210" s="13" t="s">
        <v>34</v>
      </c>
      <c r="AX210" s="13" t="s">
        <v>78</v>
      </c>
      <c r="AY210" s="244" t="s">
        <v>153</v>
      </c>
    </row>
    <row r="211" s="16" customFormat="1">
      <c r="A211" s="16"/>
      <c r="B211" s="266"/>
      <c r="C211" s="267"/>
      <c r="D211" s="235" t="s">
        <v>162</v>
      </c>
      <c r="E211" s="268" t="s">
        <v>1</v>
      </c>
      <c r="F211" s="269" t="s">
        <v>215</v>
      </c>
      <c r="G211" s="267"/>
      <c r="H211" s="270">
        <v>517.95299999999997</v>
      </c>
      <c r="I211" s="271"/>
      <c r="J211" s="267"/>
      <c r="K211" s="267"/>
      <c r="L211" s="272"/>
      <c r="M211" s="273"/>
      <c r="N211" s="274"/>
      <c r="O211" s="274"/>
      <c r="P211" s="274"/>
      <c r="Q211" s="274"/>
      <c r="R211" s="274"/>
      <c r="S211" s="274"/>
      <c r="T211" s="275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76" t="s">
        <v>162</v>
      </c>
      <c r="AU211" s="276" t="s">
        <v>88</v>
      </c>
      <c r="AV211" s="16" t="s">
        <v>160</v>
      </c>
      <c r="AW211" s="16" t="s">
        <v>34</v>
      </c>
      <c r="AX211" s="16" t="s">
        <v>86</v>
      </c>
      <c r="AY211" s="276" t="s">
        <v>153</v>
      </c>
    </row>
    <row r="212" s="12" customFormat="1" ht="22.8" customHeight="1">
      <c r="A212" s="12"/>
      <c r="B212" s="204"/>
      <c r="C212" s="205"/>
      <c r="D212" s="206" t="s">
        <v>77</v>
      </c>
      <c r="E212" s="218" t="s">
        <v>88</v>
      </c>
      <c r="F212" s="218" t="s">
        <v>323</v>
      </c>
      <c r="G212" s="205"/>
      <c r="H212" s="205"/>
      <c r="I212" s="208"/>
      <c r="J212" s="219">
        <f>BK212</f>
        <v>0</v>
      </c>
      <c r="K212" s="205"/>
      <c r="L212" s="210"/>
      <c r="M212" s="211"/>
      <c r="N212" s="212"/>
      <c r="O212" s="212"/>
      <c r="P212" s="213">
        <f>SUM(P213:P222)</f>
        <v>0</v>
      </c>
      <c r="Q212" s="212"/>
      <c r="R212" s="213">
        <f>SUM(R213:R222)</f>
        <v>77.139047500000004</v>
      </c>
      <c r="S212" s="212"/>
      <c r="T212" s="214">
        <f>SUM(T213:T222)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5" t="s">
        <v>86</v>
      </c>
      <c r="AT212" s="216" t="s">
        <v>77</v>
      </c>
      <c r="AU212" s="216" t="s">
        <v>86</v>
      </c>
      <c r="AY212" s="215" t="s">
        <v>153</v>
      </c>
      <c r="BK212" s="217">
        <f>SUM(BK213:BK222)</f>
        <v>0</v>
      </c>
    </row>
    <row r="213" s="2" customFormat="1" ht="24.15" customHeight="1">
      <c r="A213" s="39"/>
      <c r="B213" s="40"/>
      <c r="C213" s="220" t="s">
        <v>324</v>
      </c>
      <c r="D213" s="220" t="s">
        <v>155</v>
      </c>
      <c r="E213" s="221" t="s">
        <v>325</v>
      </c>
      <c r="F213" s="222" t="s">
        <v>326</v>
      </c>
      <c r="G213" s="223" t="s">
        <v>219</v>
      </c>
      <c r="H213" s="224">
        <v>376.60000000000002</v>
      </c>
      <c r="I213" s="225"/>
      <c r="J213" s="226">
        <f>ROUND(I213*H213,2)</f>
        <v>0</v>
      </c>
      <c r="K213" s="222" t="s">
        <v>159</v>
      </c>
      <c r="L213" s="45"/>
      <c r="M213" s="227" t="s">
        <v>1</v>
      </c>
      <c r="N213" s="228" t="s">
        <v>43</v>
      </c>
      <c r="O213" s="92"/>
      <c r="P213" s="229">
        <f>O213*H213</f>
        <v>0</v>
      </c>
      <c r="Q213" s="229">
        <v>0.20469000000000001</v>
      </c>
      <c r="R213" s="229">
        <f>Q213*H213</f>
        <v>77.086254000000011</v>
      </c>
      <c r="S213" s="229">
        <v>0</v>
      </c>
      <c r="T213" s="23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1" t="s">
        <v>160</v>
      </c>
      <c r="AT213" s="231" t="s">
        <v>155</v>
      </c>
      <c r="AU213" s="231" t="s">
        <v>88</v>
      </c>
      <c r="AY213" s="18" t="s">
        <v>153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86</v>
      </c>
      <c r="BK213" s="232">
        <f>ROUND(I213*H213,2)</f>
        <v>0</v>
      </c>
      <c r="BL213" s="18" t="s">
        <v>160</v>
      </c>
      <c r="BM213" s="231" t="s">
        <v>1050</v>
      </c>
    </row>
    <row r="214" s="2" customFormat="1" ht="16.5" customHeight="1">
      <c r="A214" s="39"/>
      <c r="B214" s="40"/>
      <c r="C214" s="220" t="s">
        <v>334</v>
      </c>
      <c r="D214" s="220" t="s">
        <v>155</v>
      </c>
      <c r="E214" s="221" t="s">
        <v>335</v>
      </c>
      <c r="F214" s="222" t="s">
        <v>336</v>
      </c>
      <c r="G214" s="223" t="s">
        <v>230</v>
      </c>
      <c r="H214" s="224">
        <v>92.007000000000005</v>
      </c>
      <c r="I214" s="225"/>
      <c r="J214" s="226">
        <f>ROUND(I214*H214,2)</f>
        <v>0</v>
      </c>
      <c r="K214" s="222" t="s">
        <v>159</v>
      </c>
      <c r="L214" s="45"/>
      <c r="M214" s="227" t="s">
        <v>1</v>
      </c>
      <c r="N214" s="228" t="s">
        <v>43</v>
      </c>
      <c r="O214" s="92"/>
      <c r="P214" s="229">
        <f>O214*H214</f>
        <v>0</v>
      </c>
      <c r="Q214" s="229">
        <v>0.00010000000000000001</v>
      </c>
      <c r="R214" s="229">
        <f>Q214*H214</f>
        <v>0.0092007000000000009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160</v>
      </c>
      <c r="AT214" s="231" t="s">
        <v>155</v>
      </c>
      <c r="AU214" s="231" t="s">
        <v>88</v>
      </c>
      <c r="AY214" s="18" t="s">
        <v>153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86</v>
      </c>
      <c r="BK214" s="232">
        <f>ROUND(I214*H214,2)</f>
        <v>0</v>
      </c>
      <c r="BL214" s="18" t="s">
        <v>160</v>
      </c>
      <c r="BM214" s="231" t="s">
        <v>1051</v>
      </c>
    </row>
    <row r="215" s="13" customFormat="1">
      <c r="A215" s="13"/>
      <c r="B215" s="233"/>
      <c r="C215" s="234"/>
      <c r="D215" s="235" t="s">
        <v>162</v>
      </c>
      <c r="E215" s="236" t="s">
        <v>1</v>
      </c>
      <c r="F215" s="237" t="s">
        <v>1052</v>
      </c>
      <c r="G215" s="234"/>
      <c r="H215" s="238">
        <v>42.479999999999997</v>
      </c>
      <c r="I215" s="239"/>
      <c r="J215" s="234"/>
      <c r="K215" s="234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162</v>
      </c>
      <c r="AU215" s="244" t="s">
        <v>88</v>
      </c>
      <c r="AV215" s="13" t="s">
        <v>88</v>
      </c>
      <c r="AW215" s="13" t="s">
        <v>34</v>
      </c>
      <c r="AX215" s="13" t="s">
        <v>78</v>
      </c>
      <c r="AY215" s="244" t="s">
        <v>153</v>
      </c>
    </row>
    <row r="216" s="13" customFormat="1">
      <c r="A216" s="13"/>
      <c r="B216" s="233"/>
      <c r="C216" s="234"/>
      <c r="D216" s="235" t="s">
        <v>162</v>
      </c>
      <c r="E216" s="236" t="s">
        <v>1</v>
      </c>
      <c r="F216" s="237" t="s">
        <v>1053</v>
      </c>
      <c r="G216" s="234"/>
      <c r="H216" s="238">
        <v>16.946999999999999</v>
      </c>
      <c r="I216" s="239"/>
      <c r="J216" s="234"/>
      <c r="K216" s="234"/>
      <c r="L216" s="240"/>
      <c r="M216" s="241"/>
      <c r="N216" s="242"/>
      <c r="O216" s="242"/>
      <c r="P216" s="242"/>
      <c r="Q216" s="242"/>
      <c r="R216" s="242"/>
      <c r="S216" s="242"/>
      <c r="T216" s="24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4" t="s">
        <v>162</v>
      </c>
      <c r="AU216" s="244" t="s">
        <v>88</v>
      </c>
      <c r="AV216" s="13" t="s">
        <v>88</v>
      </c>
      <c r="AW216" s="13" t="s">
        <v>34</v>
      </c>
      <c r="AX216" s="13" t="s">
        <v>78</v>
      </c>
      <c r="AY216" s="244" t="s">
        <v>153</v>
      </c>
    </row>
    <row r="217" s="13" customFormat="1">
      <c r="A217" s="13"/>
      <c r="B217" s="233"/>
      <c r="C217" s="234"/>
      <c r="D217" s="235" t="s">
        <v>162</v>
      </c>
      <c r="E217" s="236" t="s">
        <v>1</v>
      </c>
      <c r="F217" s="237" t="s">
        <v>1054</v>
      </c>
      <c r="G217" s="234"/>
      <c r="H217" s="238">
        <v>24.57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162</v>
      </c>
      <c r="AU217" s="244" t="s">
        <v>88</v>
      </c>
      <c r="AV217" s="13" t="s">
        <v>88</v>
      </c>
      <c r="AW217" s="13" t="s">
        <v>34</v>
      </c>
      <c r="AX217" s="13" t="s">
        <v>78</v>
      </c>
      <c r="AY217" s="244" t="s">
        <v>153</v>
      </c>
    </row>
    <row r="218" s="13" customFormat="1">
      <c r="A218" s="13"/>
      <c r="B218" s="233"/>
      <c r="C218" s="234"/>
      <c r="D218" s="235" t="s">
        <v>162</v>
      </c>
      <c r="E218" s="236" t="s">
        <v>1</v>
      </c>
      <c r="F218" s="237" t="s">
        <v>1055</v>
      </c>
      <c r="G218" s="234"/>
      <c r="H218" s="238">
        <v>4.5</v>
      </c>
      <c r="I218" s="239"/>
      <c r="J218" s="234"/>
      <c r="K218" s="234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162</v>
      </c>
      <c r="AU218" s="244" t="s">
        <v>88</v>
      </c>
      <c r="AV218" s="13" t="s">
        <v>88</v>
      </c>
      <c r="AW218" s="13" t="s">
        <v>34</v>
      </c>
      <c r="AX218" s="13" t="s">
        <v>78</v>
      </c>
      <c r="AY218" s="244" t="s">
        <v>153</v>
      </c>
    </row>
    <row r="219" s="13" customFormat="1">
      <c r="A219" s="13"/>
      <c r="B219" s="233"/>
      <c r="C219" s="234"/>
      <c r="D219" s="235" t="s">
        <v>162</v>
      </c>
      <c r="E219" s="236" t="s">
        <v>1</v>
      </c>
      <c r="F219" s="237" t="s">
        <v>1056</v>
      </c>
      <c r="G219" s="234"/>
      <c r="H219" s="238">
        <v>3.5099999999999998</v>
      </c>
      <c r="I219" s="239"/>
      <c r="J219" s="234"/>
      <c r="K219" s="234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162</v>
      </c>
      <c r="AU219" s="244" t="s">
        <v>88</v>
      </c>
      <c r="AV219" s="13" t="s">
        <v>88</v>
      </c>
      <c r="AW219" s="13" t="s">
        <v>34</v>
      </c>
      <c r="AX219" s="13" t="s">
        <v>78</v>
      </c>
      <c r="AY219" s="244" t="s">
        <v>153</v>
      </c>
    </row>
    <row r="220" s="16" customFormat="1">
      <c r="A220" s="16"/>
      <c r="B220" s="266"/>
      <c r="C220" s="267"/>
      <c r="D220" s="235" t="s">
        <v>162</v>
      </c>
      <c r="E220" s="268" t="s">
        <v>1</v>
      </c>
      <c r="F220" s="269" t="s">
        <v>215</v>
      </c>
      <c r="G220" s="267"/>
      <c r="H220" s="270">
        <v>92.007000000000005</v>
      </c>
      <c r="I220" s="271"/>
      <c r="J220" s="267"/>
      <c r="K220" s="267"/>
      <c r="L220" s="272"/>
      <c r="M220" s="273"/>
      <c r="N220" s="274"/>
      <c r="O220" s="274"/>
      <c r="P220" s="274"/>
      <c r="Q220" s="274"/>
      <c r="R220" s="274"/>
      <c r="S220" s="274"/>
      <c r="T220" s="275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T220" s="276" t="s">
        <v>162</v>
      </c>
      <c r="AU220" s="276" t="s">
        <v>88</v>
      </c>
      <c r="AV220" s="16" t="s">
        <v>160</v>
      </c>
      <c r="AW220" s="16" t="s">
        <v>34</v>
      </c>
      <c r="AX220" s="16" t="s">
        <v>86</v>
      </c>
      <c r="AY220" s="276" t="s">
        <v>153</v>
      </c>
    </row>
    <row r="221" s="2" customFormat="1" ht="16.5" customHeight="1">
      <c r="A221" s="39"/>
      <c r="B221" s="40"/>
      <c r="C221" s="277" t="s">
        <v>7</v>
      </c>
      <c r="D221" s="277" t="s">
        <v>276</v>
      </c>
      <c r="E221" s="278" t="s">
        <v>342</v>
      </c>
      <c r="F221" s="279" t="s">
        <v>343</v>
      </c>
      <c r="G221" s="280" t="s">
        <v>230</v>
      </c>
      <c r="H221" s="281">
        <v>108.982</v>
      </c>
      <c r="I221" s="282"/>
      <c r="J221" s="283">
        <f>ROUND(I221*H221,2)</f>
        <v>0</v>
      </c>
      <c r="K221" s="279" t="s">
        <v>159</v>
      </c>
      <c r="L221" s="284"/>
      <c r="M221" s="285" t="s">
        <v>1</v>
      </c>
      <c r="N221" s="286" t="s">
        <v>43</v>
      </c>
      <c r="O221" s="92"/>
      <c r="P221" s="229">
        <f>O221*H221</f>
        <v>0</v>
      </c>
      <c r="Q221" s="229">
        <v>0.00040000000000000002</v>
      </c>
      <c r="R221" s="229">
        <f>Q221*H221</f>
        <v>0.043592800000000001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222</v>
      </c>
      <c r="AT221" s="231" t="s">
        <v>276</v>
      </c>
      <c r="AU221" s="231" t="s">
        <v>88</v>
      </c>
      <c r="AY221" s="18" t="s">
        <v>153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86</v>
      </c>
      <c r="BK221" s="232">
        <f>ROUND(I221*H221,2)</f>
        <v>0</v>
      </c>
      <c r="BL221" s="18" t="s">
        <v>160</v>
      </c>
      <c r="BM221" s="231" t="s">
        <v>1057</v>
      </c>
    </row>
    <row r="222" s="13" customFormat="1">
      <c r="A222" s="13"/>
      <c r="B222" s="233"/>
      <c r="C222" s="234"/>
      <c r="D222" s="235" t="s">
        <v>162</v>
      </c>
      <c r="E222" s="234"/>
      <c r="F222" s="237" t="s">
        <v>1058</v>
      </c>
      <c r="G222" s="234"/>
      <c r="H222" s="238">
        <v>108.982</v>
      </c>
      <c r="I222" s="239"/>
      <c r="J222" s="234"/>
      <c r="K222" s="234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162</v>
      </c>
      <c r="AU222" s="244" t="s">
        <v>88</v>
      </c>
      <c r="AV222" s="13" t="s">
        <v>88</v>
      </c>
      <c r="AW222" s="13" t="s">
        <v>4</v>
      </c>
      <c r="AX222" s="13" t="s">
        <v>86</v>
      </c>
      <c r="AY222" s="244" t="s">
        <v>153</v>
      </c>
    </row>
    <row r="223" s="12" customFormat="1" ht="22.8" customHeight="1">
      <c r="A223" s="12"/>
      <c r="B223" s="204"/>
      <c r="C223" s="205"/>
      <c r="D223" s="206" t="s">
        <v>77</v>
      </c>
      <c r="E223" s="218" t="s">
        <v>160</v>
      </c>
      <c r="F223" s="218" t="s">
        <v>346</v>
      </c>
      <c r="G223" s="205"/>
      <c r="H223" s="205"/>
      <c r="I223" s="208"/>
      <c r="J223" s="219">
        <f>BK223</f>
        <v>0</v>
      </c>
      <c r="K223" s="205"/>
      <c r="L223" s="210"/>
      <c r="M223" s="211"/>
      <c r="N223" s="212"/>
      <c r="O223" s="212"/>
      <c r="P223" s="213">
        <f>SUM(P224:P246)</f>
        <v>0</v>
      </c>
      <c r="Q223" s="212"/>
      <c r="R223" s="213">
        <f>SUM(R224:R246)</f>
        <v>77.806533210000012</v>
      </c>
      <c r="S223" s="212"/>
      <c r="T223" s="214">
        <f>SUM(T224:T246)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5" t="s">
        <v>86</v>
      </c>
      <c r="AT223" s="216" t="s">
        <v>77</v>
      </c>
      <c r="AU223" s="216" t="s">
        <v>86</v>
      </c>
      <c r="AY223" s="215" t="s">
        <v>153</v>
      </c>
      <c r="BK223" s="217">
        <f>SUM(BK224:BK246)</f>
        <v>0</v>
      </c>
    </row>
    <row r="224" s="2" customFormat="1" ht="16.5" customHeight="1">
      <c r="A224" s="39"/>
      <c r="B224" s="40"/>
      <c r="C224" s="220" t="s">
        <v>347</v>
      </c>
      <c r="D224" s="220" t="s">
        <v>155</v>
      </c>
      <c r="E224" s="221" t="s">
        <v>348</v>
      </c>
      <c r="F224" s="222" t="s">
        <v>349</v>
      </c>
      <c r="G224" s="223" t="s">
        <v>158</v>
      </c>
      <c r="H224" s="224">
        <v>35.712000000000003</v>
      </c>
      <c r="I224" s="225"/>
      <c r="J224" s="226">
        <f>ROUND(I224*H224,2)</f>
        <v>0</v>
      </c>
      <c r="K224" s="222" t="s">
        <v>159</v>
      </c>
      <c r="L224" s="45"/>
      <c r="M224" s="227" t="s">
        <v>1</v>
      </c>
      <c r="N224" s="228" t="s">
        <v>43</v>
      </c>
      <c r="O224" s="92"/>
      <c r="P224" s="229">
        <f>O224*H224</f>
        <v>0</v>
      </c>
      <c r="Q224" s="229">
        <v>1.8907700000000001</v>
      </c>
      <c r="R224" s="229">
        <f>Q224*H224</f>
        <v>67.523178240000007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160</v>
      </c>
      <c r="AT224" s="231" t="s">
        <v>155</v>
      </c>
      <c r="AU224" s="231" t="s">
        <v>88</v>
      </c>
      <c r="AY224" s="18" t="s">
        <v>153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86</v>
      </c>
      <c r="BK224" s="232">
        <f>ROUND(I224*H224,2)</f>
        <v>0</v>
      </c>
      <c r="BL224" s="18" t="s">
        <v>160</v>
      </c>
      <c r="BM224" s="231" t="s">
        <v>1059</v>
      </c>
    </row>
    <row r="225" s="13" customFormat="1">
      <c r="A225" s="13"/>
      <c r="B225" s="233"/>
      <c r="C225" s="234"/>
      <c r="D225" s="235" t="s">
        <v>162</v>
      </c>
      <c r="E225" s="236" t="s">
        <v>1</v>
      </c>
      <c r="F225" s="237" t="s">
        <v>1060</v>
      </c>
      <c r="G225" s="234"/>
      <c r="H225" s="238">
        <v>1.3049999999999999</v>
      </c>
      <c r="I225" s="239"/>
      <c r="J225" s="234"/>
      <c r="K225" s="234"/>
      <c r="L225" s="240"/>
      <c r="M225" s="241"/>
      <c r="N225" s="242"/>
      <c r="O225" s="242"/>
      <c r="P225" s="242"/>
      <c r="Q225" s="242"/>
      <c r="R225" s="242"/>
      <c r="S225" s="242"/>
      <c r="T225" s="24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4" t="s">
        <v>162</v>
      </c>
      <c r="AU225" s="244" t="s">
        <v>88</v>
      </c>
      <c r="AV225" s="13" t="s">
        <v>88</v>
      </c>
      <c r="AW225" s="13" t="s">
        <v>34</v>
      </c>
      <c r="AX225" s="13" t="s">
        <v>78</v>
      </c>
      <c r="AY225" s="244" t="s">
        <v>153</v>
      </c>
    </row>
    <row r="226" s="13" customFormat="1">
      <c r="A226" s="13"/>
      <c r="B226" s="233"/>
      <c r="C226" s="234"/>
      <c r="D226" s="235" t="s">
        <v>162</v>
      </c>
      <c r="E226" s="236" t="s">
        <v>1</v>
      </c>
      <c r="F226" s="237" t="s">
        <v>1061</v>
      </c>
      <c r="G226" s="234"/>
      <c r="H226" s="238">
        <v>22.239000000000001</v>
      </c>
      <c r="I226" s="239"/>
      <c r="J226" s="234"/>
      <c r="K226" s="234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162</v>
      </c>
      <c r="AU226" s="244" t="s">
        <v>88</v>
      </c>
      <c r="AV226" s="13" t="s">
        <v>88</v>
      </c>
      <c r="AW226" s="13" t="s">
        <v>34</v>
      </c>
      <c r="AX226" s="13" t="s">
        <v>78</v>
      </c>
      <c r="AY226" s="244" t="s">
        <v>153</v>
      </c>
    </row>
    <row r="227" s="13" customFormat="1">
      <c r="A227" s="13"/>
      <c r="B227" s="233"/>
      <c r="C227" s="234"/>
      <c r="D227" s="235" t="s">
        <v>162</v>
      </c>
      <c r="E227" s="236" t="s">
        <v>1</v>
      </c>
      <c r="F227" s="237" t="s">
        <v>1062</v>
      </c>
      <c r="G227" s="234"/>
      <c r="H227" s="238">
        <v>2.52</v>
      </c>
      <c r="I227" s="239"/>
      <c r="J227" s="234"/>
      <c r="K227" s="234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162</v>
      </c>
      <c r="AU227" s="244" t="s">
        <v>88</v>
      </c>
      <c r="AV227" s="13" t="s">
        <v>88</v>
      </c>
      <c r="AW227" s="13" t="s">
        <v>34</v>
      </c>
      <c r="AX227" s="13" t="s">
        <v>78</v>
      </c>
      <c r="AY227" s="244" t="s">
        <v>153</v>
      </c>
    </row>
    <row r="228" s="13" customFormat="1">
      <c r="A228" s="13"/>
      <c r="B228" s="233"/>
      <c r="C228" s="234"/>
      <c r="D228" s="235" t="s">
        <v>162</v>
      </c>
      <c r="E228" s="236" t="s">
        <v>1</v>
      </c>
      <c r="F228" s="237" t="s">
        <v>1063</v>
      </c>
      <c r="G228" s="234"/>
      <c r="H228" s="238">
        <v>3.9329999999999998</v>
      </c>
      <c r="I228" s="239"/>
      <c r="J228" s="234"/>
      <c r="K228" s="234"/>
      <c r="L228" s="240"/>
      <c r="M228" s="241"/>
      <c r="N228" s="242"/>
      <c r="O228" s="242"/>
      <c r="P228" s="242"/>
      <c r="Q228" s="242"/>
      <c r="R228" s="242"/>
      <c r="S228" s="242"/>
      <c r="T228" s="24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4" t="s">
        <v>162</v>
      </c>
      <c r="AU228" s="244" t="s">
        <v>88</v>
      </c>
      <c r="AV228" s="13" t="s">
        <v>88</v>
      </c>
      <c r="AW228" s="13" t="s">
        <v>34</v>
      </c>
      <c r="AX228" s="13" t="s">
        <v>78</v>
      </c>
      <c r="AY228" s="244" t="s">
        <v>153</v>
      </c>
    </row>
    <row r="229" s="13" customFormat="1">
      <c r="A229" s="13"/>
      <c r="B229" s="233"/>
      <c r="C229" s="234"/>
      <c r="D229" s="235" t="s">
        <v>162</v>
      </c>
      <c r="E229" s="236" t="s">
        <v>1</v>
      </c>
      <c r="F229" s="237" t="s">
        <v>1064</v>
      </c>
      <c r="G229" s="234"/>
      <c r="H229" s="238">
        <v>3.8969999999999998</v>
      </c>
      <c r="I229" s="239"/>
      <c r="J229" s="234"/>
      <c r="K229" s="234"/>
      <c r="L229" s="240"/>
      <c r="M229" s="241"/>
      <c r="N229" s="242"/>
      <c r="O229" s="242"/>
      <c r="P229" s="242"/>
      <c r="Q229" s="242"/>
      <c r="R229" s="242"/>
      <c r="S229" s="242"/>
      <c r="T229" s="24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4" t="s">
        <v>162</v>
      </c>
      <c r="AU229" s="244" t="s">
        <v>88</v>
      </c>
      <c r="AV229" s="13" t="s">
        <v>88</v>
      </c>
      <c r="AW229" s="13" t="s">
        <v>34</v>
      </c>
      <c r="AX229" s="13" t="s">
        <v>78</v>
      </c>
      <c r="AY229" s="244" t="s">
        <v>153</v>
      </c>
    </row>
    <row r="230" s="13" customFormat="1">
      <c r="A230" s="13"/>
      <c r="B230" s="233"/>
      <c r="C230" s="234"/>
      <c r="D230" s="235" t="s">
        <v>162</v>
      </c>
      <c r="E230" s="236" t="s">
        <v>1</v>
      </c>
      <c r="F230" s="237" t="s">
        <v>1065</v>
      </c>
      <c r="G230" s="234"/>
      <c r="H230" s="238">
        <v>1.278</v>
      </c>
      <c r="I230" s="239"/>
      <c r="J230" s="234"/>
      <c r="K230" s="234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162</v>
      </c>
      <c r="AU230" s="244" t="s">
        <v>88</v>
      </c>
      <c r="AV230" s="13" t="s">
        <v>88</v>
      </c>
      <c r="AW230" s="13" t="s">
        <v>34</v>
      </c>
      <c r="AX230" s="13" t="s">
        <v>78</v>
      </c>
      <c r="AY230" s="244" t="s">
        <v>153</v>
      </c>
    </row>
    <row r="231" s="13" customFormat="1">
      <c r="A231" s="13"/>
      <c r="B231" s="233"/>
      <c r="C231" s="234"/>
      <c r="D231" s="235" t="s">
        <v>162</v>
      </c>
      <c r="E231" s="236" t="s">
        <v>1</v>
      </c>
      <c r="F231" s="237" t="s">
        <v>1066</v>
      </c>
      <c r="G231" s="234"/>
      <c r="H231" s="238">
        <v>0.54000000000000004</v>
      </c>
      <c r="I231" s="239"/>
      <c r="J231" s="234"/>
      <c r="K231" s="234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162</v>
      </c>
      <c r="AU231" s="244" t="s">
        <v>88</v>
      </c>
      <c r="AV231" s="13" t="s">
        <v>88</v>
      </c>
      <c r="AW231" s="13" t="s">
        <v>34</v>
      </c>
      <c r="AX231" s="13" t="s">
        <v>78</v>
      </c>
      <c r="AY231" s="244" t="s">
        <v>153</v>
      </c>
    </row>
    <row r="232" s="16" customFormat="1">
      <c r="A232" s="16"/>
      <c r="B232" s="266"/>
      <c r="C232" s="267"/>
      <c r="D232" s="235" t="s">
        <v>162</v>
      </c>
      <c r="E232" s="268" t="s">
        <v>117</v>
      </c>
      <c r="F232" s="269" t="s">
        <v>215</v>
      </c>
      <c r="G232" s="267"/>
      <c r="H232" s="270">
        <v>35.712000000000003</v>
      </c>
      <c r="I232" s="271"/>
      <c r="J232" s="267"/>
      <c r="K232" s="267"/>
      <c r="L232" s="272"/>
      <c r="M232" s="273"/>
      <c r="N232" s="274"/>
      <c r="O232" s="274"/>
      <c r="P232" s="274"/>
      <c r="Q232" s="274"/>
      <c r="R232" s="274"/>
      <c r="S232" s="274"/>
      <c r="T232" s="275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T232" s="276" t="s">
        <v>162</v>
      </c>
      <c r="AU232" s="276" t="s">
        <v>88</v>
      </c>
      <c r="AV232" s="16" t="s">
        <v>160</v>
      </c>
      <c r="AW232" s="16" t="s">
        <v>34</v>
      </c>
      <c r="AX232" s="16" t="s">
        <v>86</v>
      </c>
      <c r="AY232" s="276" t="s">
        <v>153</v>
      </c>
    </row>
    <row r="233" s="2" customFormat="1" ht="16.5" customHeight="1">
      <c r="A233" s="39"/>
      <c r="B233" s="40"/>
      <c r="C233" s="220" t="s">
        <v>365</v>
      </c>
      <c r="D233" s="220" t="s">
        <v>155</v>
      </c>
      <c r="E233" s="221" t="s">
        <v>371</v>
      </c>
      <c r="F233" s="222" t="s">
        <v>372</v>
      </c>
      <c r="G233" s="223" t="s">
        <v>230</v>
      </c>
      <c r="H233" s="224">
        <v>6</v>
      </c>
      <c r="I233" s="225"/>
      <c r="J233" s="226">
        <f>ROUND(I233*H233,2)</f>
        <v>0</v>
      </c>
      <c r="K233" s="222" t="s">
        <v>159</v>
      </c>
      <c r="L233" s="45"/>
      <c r="M233" s="227" t="s">
        <v>1</v>
      </c>
      <c r="N233" s="228" t="s">
        <v>43</v>
      </c>
      <c r="O233" s="92"/>
      <c r="P233" s="229">
        <f>O233*H233</f>
        <v>0</v>
      </c>
      <c r="Q233" s="229">
        <v>0.34499999999999997</v>
      </c>
      <c r="R233" s="229">
        <f>Q233*H233</f>
        <v>2.0699999999999998</v>
      </c>
      <c r="S233" s="229">
        <v>0</v>
      </c>
      <c r="T233" s="23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1" t="s">
        <v>160</v>
      </c>
      <c r="AT233" s="231" t="s">
        <v>155</v>
      </c>
      <c r="AU233" s="231" t="s">
        <v>88</v>
      </c>
      <c r="AY233" s="18" t="s">
        <v>153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86</v>
      </c>
      <c r="BK233" s="232">
        <f>ROUND(I233*H233,2)</f>
        <v>0</v>
      </c>
      <c r="BL233" s="18" t="s">
        <v>160</v>
      </c>
      <c r="BM233" s="231" t="s">
        <v>1067</v>
      </c>
    </row>
    <row r="234" s="13" customFormat="1">
      <c r="A234" s="13"/>
      <c r="B234" s="233"/>
      <c r="C234" s="234"/>
      <c r="D234" s="235" t="s">
        <v>162</v>
      </c>
      <c r="E234" s="236" t="s">
        <v>1</v>
      </c>
      <c r="F234" s="237" t="s">
        <v>1068</v>
      </c>
      <c r="G234" s="234"/>
      <c r="H234" s="238">
        <v>6</v>
      </c>
      <c r="I234" s="239"/>
      <c r="J234" s="234"/>
      <c r="K234" s="234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162</v>
      </c>
      <c r="AU234" s="244" t="s">
        <v>88</v>
      </c>
      <c r="AV234" s="13" t="s">
        <v>88</v>
      </c>
      <c r="AW234" s="13" t="s">
        <v>34</v>
      </c>
      <c r="AX234" s="13" t="s">
        <v>86</v>
      </c>
      <c r="AY234" s="244" t="s">
        <v>153</v>
      </c>
    </row>
    <row r="235" s="2" customFormat="1" ht="21.75" customHeight="1">
      <c r="A235" s="39"/>
      <c r="B235" s="40"/>
      <c r="C235" s="220" t="s">
        <v>370</v>
      </c>
      <c r="D235" s="220" t="s">
        <v>155</v>
      </c>
      <c r="E235" s="221" t="s">
        <v>366</v>
      </c>
      <c r="F235" s="222" t="s">
        <v>1069</v>
      </c>
      <c r="G235" s="223" t="s">
        <v>158</v>
      </c>
      <c r="H235" s="224">
        <v>1.2</v>
      </c>
      <c r="I235" s="225"/>
      <c r="J235" s="226">
        <f>ROUND(I235*H235,2)</f>
        <v>0</v>
      </c>
      <c r="K235" s="222" t="s">
        <v>159</v>
      </c>
      <c r="L235" s="45"/>
      <c r="M235" s="227" t="s">
        <v>1</v>
      </c>
      <c r="N235" s="228" t="s">
        <v>43</v>
      </c>
      <c r="O235" s="92"/>
      <c r="P235" s="229">
        <f>O235*H235</f>
        <v>0</v>
      </c>
      <c r="Q235" s="229">
        <v>2.3010199999999998</v>
      </c>
      <c r="R235" s="229">
        <f>Q235*H235</f>
        <v>2.7612239999999999</v>
      </c>
      <c r="S235" s="229">
        <v>0</v>
      </c>
      <c r="T235" s="23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1" t="s">
        <v>160</v>
      </c>
      <c r="AT235" s="231" t="s">
        <v>155</v>
      </c>
      <c r="AU235" s="231" t="s">
        <v>88</v>
      </c>
      <c r="AY235" s="18" t="s">
        <v>153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86</v>
      </c>
      <c r="BK235" s="232">
        <f>ROUND(I235*H235,2)</f>
        <v>0</v>
      </c>
      <c r="BL235" s="18" t="s">
        <v>160</v>
      </c>
      <c r="BM235" s="231" t="s">
        <v>1070</v>
      </c>
    </row>
    <row r="236" s="13" customFormat="1">
      <c r="A236" s="13"/>
      <c r="B236" s="233"/>
      <c r="C236" s="234"/>
      <c r="D236" s="235" t="s">
        <v>162</v>
      </c>
      <c r="E236" s="236" t="s">
        <v>1</v>
      </c>
      <c r="F236" s="237" t="s">
        <v>1071</v>
      </c>
      <c r="G236" s="234"/>
      <c r="H236" s="238">
        <v>1.2</v>
      </c>
      <c r="I236" s="239"/>
      <c r="J236" s="234"/>
      <c r="K236" s="234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162</v>
      </c>
      <c r="AU236" s="244" t="s">
        <v>88</v>
      </c>
      <c r="AV236" s="13" t="s">
        <v>88</v>
      </c>
      <c r="AW236" s="13" t="s">
        <v>34</v>
      </c>
      <c r="AX236" s="13" t="s">
        <v>86</v>
      </c>
      <c r="AY236" s="244" t="s">
        <v>153</v>
      </c>
    </row>
    <row r="237" s="2" customFormat="1" ht="16.5" customHeight="1">
      <c r="A237" s="39"/>
      <c r="B237" s="40"/>
      <c r="C237" s="220" t="s">
        <v>376</v>
      </c>
      <c r="D237" s="220" t="s">
        <v>155</v>
      </c>
      <c r="E237" s="221" t="s">
        <v>1072</v>
      </c>
      <c r="F237" s="222" t="s">
        <v>1073</v>
      </c>
      <c r="G237" s="223" t="s">
        <v>262</v>
      </c>
      <c r="H237" s="224">
        <v>0.052999999999999998</v>
      </c>
      <c r="I237" s="225"/>
      <c r="J237" s="226">
        <f>ROUND(I237*H237,2)</f>
        <v>0</v>
      </c>
      <c r="K237" s="222" t="s">
        <v>159</v>
      </c>
      <c r="L237" s="45"/>
      <c r="M237" s="227" t="s">
        <v>1</v>
      </c>
      <c r="N237" s="228" t="s">
        <v>43</v>
      </c>
      <c r="O237" s="92"/>
      <c r="P237" s="229">
        <f>O237*H237</f>
        <v>0</v>
      </c>
      <c r="Q237" s="229">
        <v>1.06277</v>
      </c>
      <c r="R237" s="229">
        <f>Q237*H237</f>
        <v>0.056326809999999998</v>
      </c>
      <c r="S237" s="229">
        <v>0</v>
      </c>
      <c r="T237" s="23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1" t="s">
        <v>160</v>
      </c>
      <c r="AT237" s="231" t="s">
        <v>155</v>
      </c>
      <c r="AU237" s="231" t="s">
        <v>88</v>
      </c>
      <c r="AY237" s="18" t="s">
        <v>153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86</v>
      </c>
      <c r="BK237" s="232">
        <f>ROUND(I237*H237,2)</f>
        <v>0</v>
      </c>
      <c r="BL237" s="18" t="s">
        <v>160</v>
      </c>
      <c r="BM237" s="231" t="s">
        <v>1074</v>
      </c>
    </row>
    <row r="238" s="13" customFormat="1">
      <c r="A238" s="13"/>
      <c r="B238" s="233"/>
      <c r="C238" s="234"/>
      <c r="D238" s="235" t="s">
        <v>162</v>
      </c>
      <c r="E238" s="236" t="s">
        <v>1</v>
      </c>
      <c r="F238" s="237" t="s">
        <v>1075</v>
      </c>
      <c r="G238" s="234"/>
      <c r="H238" s="238">
        <v>0.052999999999999998</v>
      </c>
      <c r="I238" s="239"/>
      <c r="J238" s="234"/>
      <c r="K238" s="234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162</v>
      </c>
      <c r="AU238" s="244" t="s">
        <v>88</v>
      </c>
      <c r="AV238" s="13" t="s">
        <v>88</v>
      </c>
      <c r="AW238" s="13" t="s">
        <v>34</v>
      </c>
      <c r="AX238" s="13" t="s">
        <v>86</v>
      </c>
      <c r="AY238" s="244" t="s">
        <v>153</v>
      </c>
    </row>
    <row r="239" s="2" customFormat="1" ht="16.5" customHeight="1">
      <c r="A239" s="39"/>
      <c r="B239" s="40"/>
      <c r="C239" s="220" t="s">
        <v>396</v>
      </c>
      <c r="D239" s="220" t="s">
        <v>155</v>
      </c>
      <c r="E239" s="221" t="s">
        <v>1076</v>
      </c>
      <c r="F239" s="222" t="s">
        <v>1077</v>
      </c>
      <c r="G239" s="223" t="s">
        <v>158</v>
      </c>
      <c r="H239" s="224">
        <v>2.048</v>
      </c>
      <c r="I239" s="225"/>
      <c r="J239" s="226">
        <f>ROUND(I239*H239,2)</f>
        <v>0</v>
      </c>
      <c r="K239" s="222" t="s">
        <v>159</v>
      </c>
      <c r="L239" s="45"/>
      <c r="M239" s="227" t="s">
        <v>1</v>
      </c>
      <c r="N239" s="228" t="s">
        <v>43</v>
      </c>
      <c r="O239" s="92"/>
      <c r="P239" s="229">
        <f>O239*H239</f>
        <v>0</v>
      </c>
      <c r="Q239" s="229">
        <v>2.5018699999999998</v>
      </c>
      <c r="R239" s="229">
        <f>Q239*H239</f>
        <v>5.1238297599999996</v>
      </c>
      <c r="S239" s="229">
        <v>0</v>
      </c>
      <c r="T239" s="23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1" t="s">
        <v>160</v>
      </c>
      <c r="AT239" s="231" t="s">
        <v>155</v>
      </c>
      <c r="AU239" s="231" t="s">
        <v>88</v>
      </c>
      <c r="AY239" s="18" t="s">
        <v>153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86</v>
      </c>
      <c r="BK239" s="232">
        <f>ROUND(I239*H239,2)</f>
        <v>0</v>
      </c>
      <c r="BL239" s="18" t="s">
        <v>160</v>
      </c>
      <c r="BM239" s="231" t="s">
        <v>1078</v>
      </c>
    </row>
    <row r="240" s="13" customFormat="1">
      <c r="A240" s="13"/>
      <c r="B240" s="233"/>
      <c r="C240" s="234"/>
      <c r="D240" s="235" t="s">
        <v>162</v>
      </c>
      <c r="E240" s="236" t="s">
        <v>1</v>
      </c>
      <c r="F240" s="237" t="s">
        <v>1079</v>
      </c>
      <c r="G240" s="234"/>
      <c r="H240" s="238">
        <v>1.792</v>
      </c>
      <c r="I240" s="239"/>
      <c r="J240" s="234"/>
      <c r="K240" s="234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162</v>
      </c>
      <c r="AU240" s="244" t="s">
        <v>88</v>
      </c>
      <c r="AV240" s="13" t="s">
        <v>88</v>
      </c>
      <c r="AW240" s="13" t="s">
        <v>34</v>
      </c>
      <c r="AX240" s="13" t="s">
        <v>78</v>
      </c>
      <c r="AY240" s="244" t="s">
        <v>153</v>
      </c>
    </row>
    <row r="241" s="13" customFormat="1">
      <c r="A241" s="13"/>
      <c r="B241" s="233"/>
      <c r="C241" s="234"/>
      <c r="D241" s="235" t="s">
        <v>162</v>
      </c>
      <c r="E241" s="236" t="s">
        <v>1</v>
      </c>
      <c r="F241" s="237" t="s">
        <v>1080</v>
      </c>
      <c r="G241" s="234"/>
      <c r="H241" s="238">
        <v>0.25600000000000001</v>
      </c>
      <c r="I241" s="239"/>
      <c r="J241" s="234"/>
      <c r="K241" s="234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162</v>
      </c>
      <c r="AU241" s="244" t="s">
        <v>88</v>
      </c>
      <c r="AV241" s="13" t="s">
        <v>88</v>
      </c>
      <c r="AW241" s="13" t="s">
        <v>34</v>
      </c>
      <c r="AX241" s="13" t="s">
        <v>78</v>
      </c>
      <c r="AY241" s="244" t="s">
        <v>153</v>
      </c>
    </row>
    <row r="242" s="16" customFormat="1">
      <c r="A242" s="16"/>
      <c r="B242" s="266"/>
      <c r="C242" s="267"/>
      <c r="D242" s="235" t="s">
        <v>162</v>
      </c>
      <c r="E242" s="268" t="s">
        <v>1</v>
      </c>
      <c r="F242" s="269" t="s">
        <v>215</v>
      </c>
      <c r="G242" s="267"/>
      <c r="H242" s="270">
        <v>2.048</v>
      </c>
      <c r="I242" s="271"/>
      <c r="J242" s="267"/>
      <c r="K242" s="267"/>
      <c r="L242" s="272"/>
      <c r="M242" s="273"/>
      <c r="N242" s="274"/>
      <c r="O242" s="274"/>
      <c r="P242" s="274"/>
      <c r="Q242" s="274"/>
      <c r="R242" s="274"/>
      <c r="S242" s="274"/>
      <c r="T242" s="275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T242" s="276" t="s">
        <v>162</v>
      </c>
      <c r="AU242" s="276" t="s">
        <v>88</v>
      </c>
      <c r="AV242" s="16" t="s">
        <v>160</v>
      </c>
      <c r="AW242" s="16" t="s">
        <v>34</v>
      </c>
      <c r="AX242" s="16" t="s">
        <v>86</v>
      </c>
      <c r="AY242" s="276" t="s">
        <v>153</v>
      </c>
    </row>
    <row r="243" s="2" customFormat="1" ht="16.5" customHeight="1">
      <c r="A243" s="39"/>
      <c r="B243" s="40"/>
      <c r="C243" s="220" t="s">
        <v>402</v>
      </c>
      <c r="D243" s="220" t="s">
        <v>155</v>
      </c>
      <c r="E243" s="221" t="s">
        <v>1081</v>
      </c>
      <c r="F243" s="222" t="s">
        <v>1082</v>
      </c>
      <c r="G243" s="223" t="s">
        <v>230</v>
      </c>
      <c r="H243" s="224">
        <v>20.48</v>
      </c>
      <c r="I243" s="225"/>
      <c r="J243" s="226">
        <f>ROUND(I243*H243,2)</f>
        <v>0</v>
      </c>
      <c r="K243" s="222" t="s">
        <v>159</v>
      </c>
      <c r="L243" s="45"/>
      <c r="M243" s="227" t="s">
        <v>1</v>
      </c>
      <c r="N243" s="228" t="s">
        <v>43</v>
      </c>
      <c r="O243" s="92"/>
      <c r="P243" s="229">
        <f>O243*H243</f>
        <v>0</v>
      </c>
      <c r="Q243" s="229">
        <v>0.01328</v>
      </c>
      <c r="R243" s="229">
        <f>Q243*H243</f>
        <v>0.27197440000000001</v>
      </c>
      <c r="S243" s="229">
        <v>0</v>
      </c>
      <c r="T243" s="23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1" t="s">
        <v>160</v>
      </c>
      <c r="AT243" s="231" t="s">
        <v>155</v>
      </c>
      <c r="AU243" s="231" t="s">
        <v>88</v>
      </c>
      <c r="AY243" s="18" t="s">
        <v>153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86</v>
      </c>
      <c r="BK243" s="232">
        <f>ROUND(I243*H243,2)</f>
        <v>0</v>
      </c>
      <c r="BL243" s="18" t="s">
        <v>160</v>
      </c>
      <c r="BM243" s="231" t="s">
        <v>1083</v>
      </c>
    </row>
    <row r="244" s="13" customFormat="1">
      <c r="A244" s="13"/>
      <c r="B244" s="233"/>
      <c r="C244" s="234"/>
      <c r="D244" s="235" t="s">
        <v>162</v>
      </c>
      <c r="E244" s="236" t="s">
        <v>1</v>
      </c>
      <c r="F244" s="237" t="s">
        <v>1084</v>
      </c>
      <c r="G244" s="234"/>
      <c r="H244" s="238">
        <v>17.920000000000002</v>
      </c>
      <c r="I244" s="239"/>
      <c r="J244" s="234"/>
      <c r="K244" s="234"/>
      <c r="L244" s="240"/>
      <c r="M244" s="241"/>
      <c r="N244" s="242"/>
      <c r="O244" s="242"/>
      <c r="P244" s="242"/>
      <c r="Q244" s="242"/>
      <c r="R244" s="242"/>
      <c r="S244" s="242"/>
      <c r="T244" s="24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4" t="s">
        <v>162</v>
      </c>
      <c r="AU244" s="244" t="s">
        <v>88</v>
      </c>
      <c r="AV244" s="13" t="s">
        <v>88</v>
      </c>
      <c r="AW244" s="13" t="s">
        <v>34</v>
      </c>
      <c r="AX244" s="13" t="s">
        <v>78</v>
      </c>
      <c r="AY244" s="244" t="s">
        <v>153</v>
      </c>
    </row>
    <row r="245" s="13" customFormat="1">
      <c r="A245" s="13"/>
      <c r="B245" s="233"/>
      <c r="C245" s="234"/>
      <c r="D245" s="235" t="s">
        <v>162</v>
      </c>
      <c r="E245" s="236" t="s">
        <v>1</v>
      </c>
      <c r="F245" s="237" t="s">
        <v>1085</v>
      </c>
      <c r="G245" s="234"/>
      <c r="H245" s="238">
        <v>2.5600000000000001</v>
      </c>
      <c r="I245" s="239"/>
      <c r="J245" s="234"/>
      <c r="K245" s="234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162</v>
      </c>
      <c r="AU245" s="244" t="s">
        <v>88</v>
      </c>
      <c r="AV245" s="13" t="s">
        <v>88</v>
      </c>
      <c r="AW245" s="13" t="s">
        <v>34</v>
      </c>
      <c r="AX245" s="13" t="s">
        <v>78</v>
      </c>
      <c r="AY245" s="244" t="s">
        <v>153</v>
      </c>
    </row>
    <row r="246" s="16" customFormat="1">
      <c r="A246" s="16"/>
      <c r="B246" s="266"/>
      <c r="C246" s="267"/>
      <c r="D246" s="235" t="s">
        <v>162</v>
      </c>
      <c r="E246" s="268" t="s">
        <v>1</v>
      </c>
      <c r="F246" s="269" t="s">
        <v>215</v>
      </c>
      <c r="G246" s="267"/>
      <c r="H246" s="270">
        <v>20.48</v>
      </c>
      <c r="I246" s="271"/>
      <c r="J246" s="267"/>
      <c r="K246" s="267"/>
      <c r="L246" s="272"/>
      <c r="M246" s="273"/>
      <c r="N246" s="274"/>
      <c r="O246" s="274"/>
      <c r="P246" s="274"/>
      <c r="Q246" s="274"/>
      <c r="R246" s="274"/>
      <c r="S246" s="274"/>
      <c r="T246" s="275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T246" s="276" t="s">
        <v>162</v>
      </c>
      <c r="AU246" s="276" t="s">
        <v>88</v>
      </c>
      <c r="AV246" s="16" t="s">
        <v>160</v>
      </c>
      <c r="AW246" s="16" t="s">
        <v>34</v>
      </c>
      <c r="AX246" s="16" t="s">
        <v>86</v>
      </c>
      <c r="AY246" s="276" t="s">
        <v>153</v>
      </c>
    </row>
    <row r="247" s="12" customFormat="1" ht="22.8" customHeight="1">
      <c r="A247" s="12"/>
      <c r="B247" s="204"/>
      <c r="C247" s="205"/>
      <c r="D247" s="206" t="s">
        <v>77</v>
      </c>
      <c r="E247" s="218" t="s">
        <v>204</v>
      </c>
      <c r="F247" s="218" t="s">
        <v>375</v>
      </c>
      <c r="G247" s="205"/>
      <c r="H247" s="205"/>
      <c r="I247" s="208"/>
      <c r="J247" s="219">
        <f>BK247</f>
        <v>0</v>
      </c>
      <c r="K247" s="205"/>
      <c r="L247" s="210"/>
      <c r="M247" s="211"/>
      <c r="N247" s="212"/>
      <c r="O247" s="212"/>
      <c r="P247" s="213">
        <f>SUM(P248:P254)</f>
        <v>0</v>
      </c>
      <c r="Q247" s="212"/>
      <c r="R247" s="213">
        <f>SUM(R248:R254)</f>
        <v>0</v>
      </c>
      <c r="S247" s="212"/>
      <c r="T247" s="214">
        <f>SUM(T248:T254)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5" t="s">
        <v>86</v>
      </c>
      <c r="AT247" s="216" t="s">
        <v>77</v>
      </c>
      <c r="AU247" s="216" t="s">
        <v>86</v>
      </c>
      <c r="AY247" s="215" t="s">
        <v>153</v>
      </c>
      <c r="BK247" s="217">
        <f>SUM(BK248:BK254)</f>
        <v>0</v>
      </c>
    </row>
    <row r="248" s="2" customFormat="1" ht="16.5" customHeight="1">
      <c r="A248" s="39"/>
      <c r="B248" s="40"/>
      <c r="C248" s="220" t="s">
        <v>407</v>
      </c>
      <c r="D248" s="220" t="s">
        <v>155</v>
      </c>
      <c r="E248" s="221" t="s">
        <v>377</v>
      </c>
      <c r="F248" s="222" t="s">
        <v>378</v>
      </c>
      <c r="G248" s="223" t="s">
        <v>230</v>
      </c>
      <c r="H248" s="224">
        <v>254.85300000000001</v>
      </c>
      <c r="I248" s="225"/>
      <c r="J248" s="226">
        <f>ROUND(I248*H248,2)</f>
        <v>0</v>
      </c>
      <c r="K248" s="222" t="s">
        <v>159</v>
      </c>
      <c r="L248" s="45"/>
      <c r="M248" s="227" t="s">
        <v>1</v>
      </c>
      <c r="N248" s="228" t="s">
        <v>43</v>
      </c>
      <c r="O248" s="92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1" t="s">
        <v>160</v>
      </c>
      <c r="AT248" s="231" t="s">
        <v>155</v>
      </c>
      <c r="AU248" s="231" t="s">
        <v>88</v>
      </c>
      <c r="AY248" s="18" t="s">
        <v>153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86</v>
      </c>
      <c r="BK248" s="232">
        <f>ROUND(I248*H248,2)</f>
        <v>0</v>
      </c>
      <c r="BL248" s="18" t="s">
        <v>160</v>
      </c>
      <c r="BM248" s="231" t="s">
        <v>1086</v>
      </c>
    </row>
    <row r="249" s="13" customFormat="1">
      <c r="A249" s="13"/>
      <c r="B249" s="233"/>
      <c r="C249" s="234"/>
      <c r="D249" s="235" t="s">
        <v>162</v>
      </c>
      <c r="E249" s="236" t="s">
        <v>1</v>
      </c>
      <c r="F249" s="237" t="s">
        <v>1087</v>
      </c>
      <c r="G249" s="234"/>
      <c r="H249" s="238">
        <v>4.3200000000000003</v>
      </c>
      <c r="I249" s="239"/>
      <c r="J249" s="234"/>
      <c r="K249" s="234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162</v>
      </c>
      <c r="AU249" s="244" t="s">
        <v>88</v>
      </c>
      <c r="AV249" s="13" t="s">
        <v>88</v>
      </c>
      <c r="AW249" s="13" t="s">
        <v>34</v>
      </c>
      <c r="AX249" s="13" t="s">
        <v>78</v>
      </c>
      <c r="AY249" s="244" t="s">
        <v>153</v>
      </c>
    </row>
    <row r="250" s="13" customFormat="1">
      <c r="A250" s="13"/>
      <c r="B250" s="233"/>
      <c r="C250" s="234"/>
      <c r="D250" s="235" t="s">
        <v>162</v>
      </c>
      <c r="E250" s="236" t="s">
        <v>1</v>
      </c>
      <c r="F250" s="237" t="s">
        <v>1088</v>
      </c>
      <c r="G250" s="234"/>
      <c r="H250" s="238">
        <v>162.96299999999999</v>
      </c>
      <c r="I250" s="239"/>
      <c r="J250" s="234"/>
      <c r="K250" s="234"/>
      <c r="L250" s="240"/>
      <c r="M250" s="241"/>
      <c r="N250" s="242"/>
      <c r="O250" s="242"/>
      <c r="P250" s="242"/>
      <c r="Q250" s="242"/>
      <c r="R250" s="242"/>
      <c r="S250" s="242"/>
      <c r="T250" s="24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4" t="s">
        <v>162</v>
      </c>
      <c r="AU250" s="244" t="s">
        <v>88</v>
      </c>
      <c r="AV250" s="13" t="s">
        <v>88</v>
      </c>
      <c r="AW250" s="13" t="s">
        <v>34</v>
      </c>
      <c r="AX250" s="13" t="s">
        <v>78</v>
      </c>
      <c r="AY250" s="244" t="s">
        <v>153</v>
      </c>
    </row>
    <row r="251" s="13" customFormat="1">
      <c r="A251" s="13"/>
      <c r="B251" s="233"/>
      <c r="C251" s="234"/>
      <c r="D251" s="235" t="s">
        <v>162</v>
      </c>
      <c r="E251" s="236" t="s">
        <v>1</v>
      </c>
      <c r="F251" s="237" t="s">
        <v>1089</v>
      </c>
      <c r="G251" s="234"/>
      <c r="H251" s="238">
        <v>39.329999999999998</v>
      </c>
      <c r="I251" s="239"/>
      <c r="J251" s="234"/>
      <c r="K251" s="234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162</v>
      </c>
      <c r="AU251" s="244" t="s">
        <v>88</v>
      </c>
      <c r="AV251" s="13" t="s">
        <v>88</v>
      </c>
      <c r="AW251" s="13" t="s">
        <v>34</v>
      </c>
      <c r="AX251" s="13" t="s">
        <v>78</v>
      </c>
      <c r="AY251" s="244" t="s">
        <v>153</v>
      </c>
    </row>
    <row r="252" s="13" customFormat="1">
      <c r="A252" s="13"/>
      <c r="B252" s="233"/>
      <c r="C252" s="234"/>
      <c r="D252" s="235" t="s">
        <v>162</v>
      </c>
      <c r="E252" s="236" t="s">
        <v>1</v>
      </c>
      <c r="F252" s="237" t="s">
        <v>1090</v>
      </c>
      <c r="G252" s="234"/>
      <c r="H252" s="238">
        <v>35.460000000000001</v>
      </c>
      <c r="I252" s="239"/>
      <c r="J252" s="234"/>
      <c r="K252" s="234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162</v>
      </c>
      <c r="AU252" s="244" t="s">
        <v>88</v>
      </c>
      <c r="AV252" s="13" t="s">
        <v>88</v>
      </c>
      <c r="AW252" s="13" t="s">
        <v>34</v>
      </c>
      <c r="AX252" s="13" t="s">
        <v>78</v>
      </c>
      <c r="AY252" s="244" t="s">
        <v>153</v>
      </c>
    </row>
    <row r="253" s="13" customFormat="1">
      <c r="A253" s="13"/>
      <c r="B253" s="233"/>
      <c r="C253" s="234"/>
      <c r="D253" s="235" t="s">
        <v>162</v>
      </c>
      <c r="E253" s="236" t="s">
        <v>1</v>
      </c>
      <c r="F253" s="237" t="s">
        <v>1091</v>
      </c>
      <c r="G253" s="234"/>
      <c r="H253" s="238">
        <v>12.779999999999999</v>
      </c>
      <c r="I253" s="239"/>
      <c r="J253" s="234"/>
      <c r="K253" s="234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162</v>
      </c>
      <c r="AU253" s="244" t="s">
        <v>88</v>
      </c>
      <c r="AV253" s="13" t="s">
        <v>88</v>
      </c>
      <c r="AW253" s="13" t="s">
        <v>34</v>
      </c>
      <c r="AX253" s="13" t="s">
        <v>78</v>
      </c>
      <c r="AY253" s="244" t="s">
        <v>153</v>
      </c>
    </row>
    <row r="254" s="16" customFormat="1">
      <c r="A254" s="16"/>
      <c r="B254" s="266"/>
      <c r="C254" s="267"/>
      <c r="D254" s="235" t="s">
        <v>162</v>
      </c>
      <c r="E254" s="268" t="s">
        <v>1</v>
      </c>
      <c r="F254" s="269" t="s">
        <v>215</v>
      </c>
      <c r="G254" s="267"/>
      <c r="H254" s="270">
        <v>254.85300000000001</v>
      </c>
      <c r="I254" s="271"/>
      <c r="J254" s="267"/>
      <c r="K254" s="267"/>
      <c r="L254" s="272"/>
      <c r="M254" s="273"/>
      <c r="N254" s="274"/>
      <c r="O254" s="274"/>
      <c r="P254" s="274"/>
      <c r="Q254" s="274"/>
      <c r="R254" s="274"/>
      <c r="S254" s="274"/>
      <c r="T254" s="275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T254" s="276" t="s">
        <v>162</v>
      </c>
      <c r="AU254" s="276" t="s">
        <v>88</v>
      </c>
      <c r="AV254" s="16" t="s">
        <v>160</v>
      </c>
      <c r="AW254" s="16" t="s">
        <v>34</v>
      </c>
      <c r="AX254" s="16" t="s">
        <v>86</v>
      </c>
      <c r="AY254" s="276" t="s">
        <v>153</v>
      </c>
    </row>
    <row r="255" s="12" customFormat="1" ht="22.8" customHeight="1">
      <c r="A255" s="12"/>
      <c r="B255" s="204"/>
      <c r="C255" s="205"/>
      <c r="D255" s="206" t="s">
        <v>77</v>
      </c>
      <c r="E255" s="218" t="s">
        <v>222</v>
      </c>
      <c r="F255" s="218" t="s">
        <v>395</v>
      </c>
      <c r="G255" s="205"/>
      <c r="H255" s="205"/>
      <c r="I255" s="208"/>
      <c r="J255" s="219">
        <f>BK255</f>
        <v>0</v>
      </c>
      <c r="K255" s="205"/>
      <c r="L255" s="210"/>
      <c r="M255" s="211"/>
      <c r="N255" s="212"/>
      <c r="O255" s="212"/>
      <c r="P255" s="213">
        <f>SUM(P256:P376)</f>
        <v>0</v>
      </c>
      <c r="Q255" s="212"/>
      <c r="R255" s="213">
        <f>SUM(R256:R376)</f>
        <v>19.164325899999998</v>
      </c>
      <c r="S255" s="212"/>
      <c r="T255" s="214">
        <f>SUM(T256:T376)</f>
        <v>0.26859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5" t="s">
        <v>86</v>
      </c>
      <c r="AT255" s="216" t="s">
        <v>77</v>
      </c>
      <c r="AU255" s="216" t="s">
        <v>86</v>
      </c>
      <c r="AY255" s="215" t="s">
        <v>153</v>
      </c>
      <c r="BK255" s="217">
        <f>SUM(BK256:BK376)</f>
        <v>0</v>
      </c>
    </row>
    <row r="256" s="2" customFormat="1" ht="16.5" customHeight="1">
      <c r="A256" s="39"/>
      <c r="B256" s="40"/>
      <c r="C256" s="220" t="s">
        <v>411</v>
      </c>
      <c r="D256" s="220" t="s">
        <v>155</v>
      </c>
      <c r="E256" s="221" t="s">
        <v>1092</v>
      </c>
      <c r="F256" s="222" t="s">
        <v>1093</v>
      </c>
      <c r="G256" s="223" t="s">
        <v>399</v>
      </c>
      <c r="H256" s="224">
        <v>23</v>
      </c>
      <c r="I256" s="225"/>
      <c r="J256" s="226">
        <f>ROUND(I256*H256,2)</f>
        <v>0</v>
      </c>
      <c r="K256" s="222" t="s">
        <v>159</v>
      </c>
      <c r="L256" s="45"/>
      <c r="M256" s="227" t="s">
        <v>1</v>
      </c>
      <c r="N256" s="228" t="s">
        <v>43</v>
      </c>
      <c r="O256" s="92"/>
      <c r="P256" s="229">
        <f>O256*H256</f>
        <v>0</v>
      </c>
      <c r="Q256" s="229">
        <v>0.00167</v>
      </c>
      <c r="R256" s="229">
        <f>Q256*H256</f>
        <v>0.03841</v>
      </c>
      <c r="S256" s="229">
        <v>0</v>
      </c>
      <c r="T256" s="23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160</v>
      </c>
      <c r="AT256" s="231" t="s">
        <v>155</v>
      </c>
      <c r="AU256" s="231" t="s">
        <v>88</v>
      </c>
      <c r="AY256" s="18" t="s">
        <v>153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86</v>
      </c>
      <c r="BK256" s="232">
        <f>ROUND(I256*H256,2)</f>
        <v>0</v>
      </c>
      <c r="BL256" s="18" t="s">
        <v>160</v>
      </c>
      <c r="BM256" s="231" t="s">
        <v>1094</v>
      </c>
    </row>
    <row r="257" s="13" customFormat="1">
      <c r="A257" s="13"/>
      <c r="B257" s="233"/>
      <c r="C257" s="234"/>
      <c r="D257" s="235" t="s">
        <v>162</v>
      </c>
      <c r="E257" s="236" t="s">
        <v>1</v>
      </c>
      <c r="F257" s="237" t="s">
        <v>1095</v>
      </c>
      <c r="G257" s="234"/>
      <c r="H257" s="238">
        <v>23</v>
      </c>
      <c r="I257" s="239"/>
      <c r="J257" s="234"/>
      <c r="K257" s="234"/>
      <c r="L257" s="240"/>
      <c r="M257" s="241"/>
      <c r="N257" s="242"/>
      <c r="O257" s="242"/>
      <c r="P257" s="242"/>
      <c r="Q257" s="242"/>
      <c r="R257" s="242"/>
      <c r="S257" s="242"/>
      <c r="T257" s="24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4" t="s">
        <v>162</v>
      </c>
      <c r="AU257" s="244" t="s">
        <v>88</v>
      </c>
      <c r="AV257" s="13" t="s">
        <v>88</v>
      </c>
      <c r="AW257" s="13" t="s">
        <v>34</v>
      </c>
      <c r="AX257" s="13" t="s">
        <v>86</v>
      </c>
      <c r="AY257" s="244" t="s">
        <v>153</v>
      </c>
    </row>
    <row r="258" s="2" customFormat="1" ht="16.5" customHeight="1">
      <c r="A258" s="39"/>
      <c r="B258" s="40"/>
      <c r="C258" s="277" t="s">
        <v>415</v>
      </c>
      <c r="D258" s="277" t="s">
        <v>276</v>
      </c>
      <c r="E258" s="278" t="s">
        <v>1096</v>
      </c>
      <c r="F258" s="279" t="s">
        <v>1097</v>
      </c>
      <c r="G258" s="280" t="s">
        <v>399</v>
      </c>
      <c r="H258" s="281">
        <v>1</v>
      </c>
      <c r="I258" s="282"/>
      <c r="J258" s="283">
        <f>ROUND(I258*H258,2)</f>
        <v>0</v>
      </c>
      <c r="K258" s="279" t="s">
        <v>1</v>
      </c>
      <c r="L258" s="284"/>
      <c r="M258" s="285" t="s">
        <v>1</v>
      </c>
      <c r="N258" s="286" t="s">
        <v>43</v>
      </c>
      <c r="O258" s="92"/>
      <c r="P258" s="229">
        <f>O258*H258</f>
        <v>0</v>
      </c>
      <c r="Q258" s="229">
        <v>0.0035999999999999999</v>
      </c>
      <c r="R258" s="229">
        <f>Q258*H258</f>
        <v>0.0035999999999999999</v>
      </c>
      <c r="S258" s="229">
        <v>0</v>
      </c>
      <c r="T258" s="23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222</v>
      </c>
      <c r="AT258" s="231" t="s">
        <v>276</v>
      </c>
      <c r="AU258" s="231" t="s">
        <v>88</v>
      </c>
      <c r="AY258" s="18" t="s">
        <v>153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86</v>
      </c>
      <c r="BK258" s="232">
        <f>ROUND(I258*H258,2)</f>
        <v>0</v>
      </c>
      <c r="BL258" s="18" t="s">
        <v>160</v>
      </c>
      <c r="BM258" s="231" t="s">
        <v>1098</v>
      </c>
    </row>
    <row r="259" s="2" customFormat="1" ht="16.5" customHeight="1">
      <c r="A259" s="39"/>
      <c r="B259" s="40"/>
      <c r="C259" s="277" t="s">
        <v>419</v>
      </c>
      <c r="D259" s="277" t="s">
        <v>276</v>
      </c>
      <c r="E259" s="278" t="s">
        <v>1099</v>
      </c>
      <c r="F259" s="279" t="s">
        <v>1100</v>
      </c>
      <c r="G259" s="280" t="s">
        <v>399</v>
      </c>
      <c r="H259" s="281">
        <v>1</v>
      </c>
      <c r="I259" s="282"/>
      <c r="J259" s="283">
        <f>ROUND(I259*H259,2)</f>
        <v>0</v>
      </c>
      <c r="K259" s="279" t="s">
        <v>1</v>
      </c>
      <c r="L259" s="284"/>
      <c r="M259" s="285" t="s">
        <v>1</v>
      </c>
      <c r="N259" s="286" t="s">
        <v>43</v>
      </c>
      <c r="O259" s="92"/>
      <c r="P259" s="229">
        <f>O259*H259</f>
        <v>0</v>
      </c>
      <c r="Q259" s="229">
        <v>0.012999999999999999</v>
      </c>
      <c r="R259" s="229">
        <f>Q259*H259</f>
        <v>0.012999999999999999</v>
      </c>
      <c r="S259" s="229">
        <v>0</v>
      </c>
      <c r="T259" s="230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1" t="s">
        <v>222</v>
      </c>
      <c r="AT259" s="231" t="s">
        <v>276</v>
      </c>
      <c r="AU259" s="231" t="s">
        <v>88</v>
      </c>
      <c r="AY259" s="18" t="s">
        <v>153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86</v>
      </c>
      <c r="BK259" s="232">
        <f>ROUND(I259*H259,2)</f>
        <v>0</v>
      </c>
      <c r="BL259" s="18" t="s">
        <v>160</v>
      </c>
      <c r="BM259" s="231" t="s">
        <v>1101</v>
      </c>
    </row>
    <row r="260" s="2" customFormat="1" ht="16.5" customHeight="1">
      <c r="A260" s="39"/>
      <c r="B260" s="40"/>
      <c r="C260" s="277" t="s">
        <v>423</v>
      </c>
      <c r="D260" s="277" t="s">
        <v>276</v>
      </c>
      <c r="E260" s="278" t="s">
        <v>1102</v>
      </c>
      <c r="F260" s="279" t="s">
        <v>1103</v>
      </c>
      <c r="G260" s="280" t="s">
        <v>399</v>
      </c>
      <c r="H260" s="281">
        <v>1</v>
      </c>
      <c r="I260" s="282"/>
      <c r="J260" s="283">
        <f>ROUND(I260*H260,2)</f>
        <v>0</v>
      </c>
      <c r="K260" s="279" t="s">
        <v>1</v>
      </c>
      <c r="L260" s="284"/>
      <c r="M260" s="285" t="s">
        <v>1</v>
      </c>
      <c r="N260" s="286" t="s">
        <v>43</v>
      </c>
      <c r="O260" s="92"/>
      <c r="P260" s="229">
        <f>O260*H260</f>
        <v>0</v>
      </c>
      <c r="Q260" s="229">
        <v>0.0086999999999999994</v>
      </c>
      <c r="R260" s="229">
        <f>Q260*H260</f>
        <v>0.0086999999999999994</v>
      </c>
      <c r="S260" s="229">
        <v>0</v>
      </c>
      <c r="T260" s="23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1" t="s">
        <v>222</v>
      </c>
      <c r="AT260" s="231" t="s">
        <v>276</v>
      </c>
      <c r="AU260" s="231" t="s">
        <v>88</v>
      </c>
      <c r="AY260" s="18" t="s">
        <v>153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86</v>
      </c>
      <c r="BK260" s="232">
        <f>ROUND(I260*H260,2)</f>
        <v>0</v>
      </c>
      <c r="BL260" s="18" t="s">
        <v>160</v>
      </c>
      <c r="BM260" s="231" t="s">
        <v>1104</v>
      </c>
    </row>
    <row r="261" s="2" customFormat="1" ht="16.5" customHeight="1">
      <c r="A261" s="39"/>
      <c r="B261" s="40"/>
      <c r="C261" s="277" t="s">
        <v>429</v>
      </c>
      <c r="D261" s="277" t="s">
        <v>276</v>
      </c>
      <c r="E261" s="278" t="s">
        <v>1105</v>
      </c>
      <c r="F261" s="279" t="s">
        <v>1106</v>
      </c>
      <c r="G261" s="280" t="s">
        <v>399</v>
      </c>
      <c r="H261" s="281">
        <v>1</v>
      </c>
      <c r="I261" s="282"/>
      <c r="J261" s="283">
        <f>ROUND(I261*H261,2)</f>
        <v>0</v>
      </c>
      <c r="K261" s="279" t="s">
        <v>1</v>
      </c>
      <c r="L261" s="284"/>
      <c r="M261" s="285" t="s">
        <v>1</v>
      </c>
      <c r="N261" s="286" t="s">
        <v>43</v>
      </c>
      <c r="O261" s="92"/>
      <c r="P261" s="229">
        <f>O261*H261</f>
        <v>0</v>
      </c>
      <c r="Q261" s="229">
        <v>0.012</v>
      </c>
      <c r="R261" s="229">
        <f>Q261*H261</f>
        <v>0.012</v>
      </c>
      <c r="S261" s="229">
        <v>0</v>
      </c>
      <c r="T261" s="23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1" t="s">
        <v>222</v>
      </c>
      <c r="AT261" s="231" t="s">
        <v>276</v>
      </c>
      <c r="AU261" s="231" t="s">
        <v>88</v>
      </c>
      <c r="AY261" s="18" t="s">
        <v>153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86</v>
      </c>
      <c r="BK261" s="232">
        <f>ROUND(I261*H261,2)</f>
        <v>0</v>
      </c>
      <c r="BL261" s="18" t="s">
        <v>160</v>
      </c>
      <c r="BM261" s="231" t="s">
        <v>1107</v>
      </c>
    </row>
    <row r="262" s="2" customFormat="1" ht="16.5" customHeight="1">
      <c r="A262" s="39"/>
      <c r="B262" s="40"/>
      <c r="C262" s="277" t="s">
        <v>434</v>
      </c>
      <c r="D262" s="277" t="s">
        <v>276</v>
      </c>
      <c r="E262" s="278" t="s">
        <v>1108</v>
      </c>
      <c r="F262" s="279" t="s">
        <v>1109</v>
      </c>
      <c r="G262" s="280" t="s">
        <v>399</v>
      </c>
      <c r="H262" s="281">
        <v>7</v>
      </c>
      <c r="I262" s="282"/>
      <c r="J262" s="283">
        <f>ROUND(I262*H262,2)</f>
        <v>0</v>
      </c>
      <c r="K262" s="279" t="s">
        <v>1</v>
      </c>
      <c r="L262" s="284"/>
      <c r="M262" s="285" t="s">
        <v>1</v>
      </c>
      <c r="N262" s="286" t="s">
        <v>43</v>
      </c>
      <c r="O262" s="92"/>
      <c r="P262" s="229">
        <f>O262*H262</f>
        <v>0</v>
      </c>
      <c r="Q262" s="229">
        <v>0.012999999999999999</v>
      </c>
      <c r="R262" s="229">
        <f>Q262*H262</f>
        <v>0.090999999999999998</v>
      </c>
      <c r="S262" s="229">
        <v>0</v>
      </c>
      <c r="T262" s="230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1" t="s">
        <v>222</v>
      </c>
      <c r="AT262" s="231" t="s">
        <v>276</v>
      </c>
      <c r="AU262" s="231" t="s">
        <v>88</v>
      </c>
      <c r="AY262" s="18" t="s">
        <v>153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86</v>
      </c>
      <c r="BK262" s="232">
        <f>ROUND(I262*H262,2)</f>
        <v>0</v>
      </c>
      <c r="BL262" s="18" t="s">
        <v>160</v>
      </c>
      <c r="BM262" s="231" t="s">
        <v>1110</v>
      </c>
    </row>
    <row r="263" s="2" customFormat="1" ht="16.5" customHeight="1">
      <c r="A263" s="39"/>
      <c r="B263" s="40"/>
      <c r="C263" s="277" t="s">
        <v>440</v>
      </c>
      <c r="D263" s="277" t="s">
        <v>276</v>
      </c>
      <c r="E263" s="278" t="s">
        <v>1111</v>
      </c>
      <c r="F263" s="279" t="s">
        <v>1112</v>
      </c>
      <c r="G263" s="280" t="s">
        <v>399</v>
      </c>
      <c r="H263" s="281">
        <v>7</v>
      </c>
      <c r="I263" s="282"/>
      <c r="J263" s="283">
        <f>ROUND(I263*H263,2)</f>
        <v>0</v>
      </c>
      <c r="K263" s="279" t="s">
        <v>1</v>
      </c>
      <c r="L263" s="284"/>
      <c r="M263" s="285" t="s">
        <v>1</v>
      </c>
      <c r="N263" s="286" t="s">
        <v>43</v>
      </c>
      <c r="O263" s="92"/>
      <c r="P263" s="229">
        <f>O263*H263</f>
        <v>0</v>
      </c>
      <c r="Q263" s="229">
        <v>6.9999999999999994E-05</v>
      </c>
      <c r="R263" s="229">
        <f>Q263*H263</f>
        <v>0.00048999999999999998</v>
      </c>
      <c r="S263" s="229">
        <v>0</v>
      </c>
      <c r="T263" s="230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1" t="s">
        <v>222</v>
      </c>
      <c r="AT263" s="231" t="s">
        <v>276</v>
      </c>
      <c r="AU263" s="231" t="s">
        <v>88</v>
      </c>
      <c r="AY263" s="18" t="s">
        <v>153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86</v>
      </c>
      <c r="BK263" s="232">
        <f>ROUND(I263*H263,2)</f>
        <v>0</v>
      </c>
      <c r="BL263" s="18" t="s">
        <v>160</v>
      </c>
      <c r="BM263" s="231" t="s">
        <v>1113</v>
      </c>
    </row>
    <row r="264" s="13" customFormat="1">
      <c r="A264" s="13"/>
      <c r="B264" s="233"/>
      <c r="C264" s="234"/>
      <c r="D264" s="235" t="s">
        <v>162</v>
      </c>
      <c r="E264" s="236" t="s">
        <v>1</v>
      </c>
      <c r="F264" s="237" t="s">
        <v>1114</v>
      </c>
      <c r="G264" s="234"/>
      <c r="H264" s="238">
        <v>7</v>
      </c>
      <c r="I264" s="239"/>
      <c r="J264" s="234"/>
      <c r="K264" s="234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162</v>
      </c>
      <c r="AU264" s="244" t="s">
        <v>88</v>
      </c>
      <c r="AV264" s="13" t="s">
        <v>88</v>
      </c>
      <c r="AW264" s="13" t="s">
        <v>34</v>
      </c>
      <c r="AX264" s="13" t="s">
        <v>86</v>
      </c>
      <c r="AY264" s="244" t="s">
        <v>153</v>
      </c>
    </row>
    <row r="265" s="2" customFormat="1" ht="24.15" customHeight="1">
      <c r="A265" s="39"/>
      <c r="B265" s="40"/>
      <c r="C265" s="277" t="s">
        <v>445</v>
      </c>
      <c r="D265" s="277" t="s">
        <v>276</v>
      </c>
      <c r="E265" s="278" t="s">
        <v>1115</v>
      </c>
      <c r="F265" s="279" t="s">
        <v>1116</v>
      </c>
      <c r="G265" s="280" t="s">
        <v>399</v>
      </c>
      <c r="H265" s="281">
        <v>3</v>
      </c>
      <c r="I265" s="282"/>
      <c r="J265" s="283">
        <f>ROUND(I265*H265,2)</f>
        <v>0</v>
      </c>
      <c r="K265" s="279" t="s">
        <v>1</v>
      </c>
      <c r="L265" s="284"/>
      <c r="M265" s="285" t="s">
        <v>1</v>
      </c>
      <c r="N265" s="286" t="s">
        <v>43</v>
      </c>
      <c r="O265" s="92"/>
      <c r="P265" s="229">
        <f>O265*H265</f>
        <v>0</v>
      </c>
      <c r="Q265" s="229">
        <v>0.0067000000000000002</v>
      </c>
      <c r="R265" s="229">
        <f>Q265*H265</f>
        <v>0.0201</v>
      </c>
      <c r="S265" s="229">
        <v>0</v>
      </c>
      <c r="T265" s="230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1" t="s">
        <v>222</v>
      </c>
      <c r="AT265" s="231" t="s">
        <v>276</v>
      </c>
      <c r="AU265" s="231" t="s">
        <v>88</v>
      </c>
      <c r="AY265" s="18" t="s">
        <v>153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86</v>
      </c>
      <c r="BK265" s="232">
        <f>ROUND(I265*H265,2)</f>
        <v>0</v>
      </c>
      <c r="BL265" s="18" t="s">
        <v>160</v>
      </c>
      <c r="BM265" s="231" t="s">
        <v>1117</v>
      </c>
    </row>
    <row r="266" s="2" customFormat="1" ht="16.5" customHeight="1">
      <c r="A266" s="39"/>
      <c r="B266" s="40"/>
      <c r="C266" s="277" t="s">
        <v>450</v>
      </c>
      <c r="D266" s="277" t="s">
        <v>276</v>
      </c>
      <c r="E266" s="278" t="s">
        <v>1118</v>
      </c>
      <c r="F266" s="279" t="s">
        <v>1119</v>
      </c>
      <c r="G266" s="280" t="s">
        <v>399</v>
      </c>
      <c r="H266" s="281">
        <v>2</v>
      </c>
      <c r="I266" s="282"/>
      <c r="J266" s="283">
        <f>ROUND(I266*H266,2)</f>
        <v>0</v>
      </c>
      <c r="K266" s="279" t="s">
        <v>1</v>
      </c>
      <c r="L266" s="284"/>
      <c r="M266" s="285" t="s">
        <v>1</v>
      </c>
      <c r="N266" s="286" t="s">
        <v>43</v>
      </c>
      <c r="O266" s="92"/>
      <c r="P266" s="229">
        <f>O266*H266</f>
        <v>0</v>
      </c>
      <c r="Q266" s="229">
        <v>0.0074999999999999997</v>
      </c>
      <c r="R266" s="229">
        <f>Q266*H266</f>
        <v>0.014999999999999999</v>
      </c>
      <c r="S266" s="229">
        <v>0</v>
      </c>
      <c r="T266" s="23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222</v>
      </c>
      <c r="AT266" s="231" t="s">
        <v>276</v>
      </c>
      <c r="AU266" s="231" t="s">
        <v>88</v>
      </c>
      <c r="AY266" s="18" t="s">
        <v>153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86</v>
      </c>
      <c r="BK266" s="232">
        <f>ROUND(I266*H266,2)</f>
        <v>0</v>
      </c>
      <c r="BL266" s="18" t="s">
        <v>160</v>
      </c>
      <c r="BM266" s="231" t="s">
        <v>1120</v>
      </c>
    </row>
    <row r="267" s="13" customFormat="1">
      <c r="A267" s="13"/>
      <c r="B267" s="233"/>
      <c r="C267" s="234"/>
      <c r="D267" s="235" t="s">
        <v>162</v>
      </c>
      <c r="E267" s="236" t="s">
        <v>1</v>
      </c>
      <c r="F267" s="237" t="s">
        <v>1121</v>
      </c>
      <c r="G267" s="234"/>
      <c r="H267" s="238">
        <v>2</v>
      </c>
      <c r="I267" s="239"/>
      <c r="J267" s="234"/>
      <c r="K267" s="234"/>
      <c r="L267" s="240"/>
      <c r="M267" s="241"/>
      <c r="N267" s="242"/>
      <c r="O267" s="242"/>
      <c r="P267" s="242"/>
      <c r="Q267" s="242"/>
      <c r="R267" s="242"/>
      <c r="S267" s="242"/>
      <c r="T267" s="24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4" t="s">
        <v>162</v>
      </c>
      <c r="AU267" s="244" t="s">
        <v>88</v>
      </c>
      <c r="AV267" s="13" t="s">
        <v>88</v>
      </c>
      <c r="AW267" s="13" t="s">
        <v>34</v>
      </c>
      <c r="AX267" s="13" t="s">
        <v>86</v>
      </c>
      <c r="AY267" s="244" t="s">
        <v>153</v>
      </c>
    </row>
    <row r="268" s="2" customFormat="1" ht="16.5" customHeight="1">
      <c r="A268" s="39"/>
      <c r="B268" s="40"/>
      <c r="C268" s="220" t="s">
        <v>455</v>
      </c>
      <c r="D268" s="220" t="s">
        <v>155</v>
      </c>
      <c r="E268" s="221" t="s">
        <v>1122</v>
      </c>
      <c r="F268" s="222" t="s">
        <v>1123</v>
      </c>
      <c r="G268" s="223" t="s">
        <v>399</v>
      </c>
      <c r="H268" s="224">
        <v>8</v>
      </c>
      <c r="I268" s="225"/>
      <c r="J268" s="226">
        <f>ROUND(I268*H268,2)</f>
        <v>0</v>
      </c>
      <c r="K268" s="222" t="s">
        <v>159</v>
      </c>
      <c r="L268" s="45"/>
      <c r="M268" s="227" t="s">
        <v>1</v>
      </c>
      <c r="N268" s="228" t="s">
        <v>43</v>
      </c>
      <c r="O268" s="92"/>
      <c r="P268" s="229">
        <f>O268*H268</f>
        <v>0</v>
      </c>
      <c r="Q268" s="229">
        <v>0.0017099999999999999</v>
      </c>
      <c r="R268" s="229">
        <f>Q268*H268</f>
        <v>0.01368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160</v>
      </c>
      <c r="AT268" s="231" t="s">
        <v>155</v>
      </c>
      <c r="AU268" s="231" t="s">
        <v>88</v>
      </c>
      <c r="AY268" s="18" t="s">
        <v>153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86</v>
      </c>
      <c r="BK268" s="232">
        <f>ROUND(I268*H268,2)</f>
        <v>0</v>
      </c>
      <c r="BL268" s="18" t="s">
        <v>160</v>
      </c>
      <c r="BM268" s="231" t="s">
        <v>1124</v>
      </c>
    </row>
    <row r="269" s="13" customFormat="1">
      <c r="A269" s="13"/>
      <c r="B269" s="233"/>
      <c r="C269" s="234"/>
      <c r="D269" s="235" t="s">
        <v>162</v>
      </c>
      <c r="E269" s="236" t="s">
        <v>1</v>
      </c>
      <c r="F269" s="237" t="s">
        <v>1125</v>
      </c>
      <c r="G269" s="234"/>
      <c r="H269" s="238">
        <v>8</v>
      </c>
      <c r="I269" s="239"/>
      <c r="J269" s="234"/>
      <c r="K269" s="234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162</v>
      </c>
      <c r="AU269" s="244" t="s">
        <v>88</v>
      </c>
      <c r="AV269" s="13" t="s">
        <v>88</v>
      </c>
      <c r="AW269" s="13" t="s">
        <v>34</v>
      </c>
      <c r="AX269" s="13" t="s">
        <v>86</v>
      </c>
      <c r="AY269" s="244" t="s">
        <v>153</v>
      </c>
    </row>
    <row r="270" s="2" customFormat="1" ht="16.5" customHeight="1">
      <c r="A270" s="39"/>
      <c r="B270" s="40"/>
      <c r="C270" s="277" t="s">
        <v>467</v>
      </c>
      <c r="D270" s="277" t="s">
        <v>276</v>
      </c>
      <c r="E270" s="278" t="s">
        <v>1126</v>
      </c>
      <c r="F270" s="279" t="s">
        <v>1127</v>
      </c>
      <c r="G270" s="280" t="s">
        <v>399</v>
      </c>
      <c r="H270" s="281">
        <v>7</v>
      </c>
      <c r="I270" s="282"/>
      <c r="J270" s="283">
        <f>ROUND(I270*H270,2)</f>
        <v>0</v>
      </c>
      <c r="K270" s="279" t="s">
        <v>1</v>
      </c>
      <c r="L270" s="284"/>
      <c r="M270" s="285" t="s">
        <v>1</v>
      </c>
      <c r="N270" s="286" t="s">
        <v>43</v>
      </c>
      <c r="O270" s="92"/>
      <c r="P270" s="229">
        <f>O270*H270</f>
        <v>0</v>
      </c>
      <c r="Q270" s="229">
        <v>0.015599999999999999</v>
      </c>
      <c r="R270" s="229">
        <f>Q270*H270</f>
        <v>0.10919999999999999</v>
      </c>
      <c r="S270" s="229">
        <v>0</v>
      </c>
      <c r="T270" s="23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1" t="s">
        <v>222</v>
      </c>
      <c r="AT270" s="231" t="s">
        <v>276</v>
      </c>
      <c r="AU270" s="231" t="s">
        <v>88</v>
      </c>
      <c r="AY270" s="18" t="s">
        <v>153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86</v>
      </c>
      <c r="BK270" s="232">
        <f>ROUND(I270*H270,2)</f>
        <v>0</v>
      </c>
      <c r="BL270" s="18" t="s">
        <v>160</v>
      </c>
      <c r="BM270" s="231" t="s">
        <v>1128</v>
      </c>
    </row>
    <row r="271" s="2" customFormat="1" ht="16.5" customHeight="1">
      <c r="A271" s="39"/>
      <c r="B271" s="40"/>
      <c r="C271" s="277" t="s">
        <v>472</v>
      </c>
      <c r="D271" s="277" t="s">
        <v>276</v>
      </c>
      <c r="E271" s="278" t="s">
        <v>1129</v>
      </c>
      <c r="F271" s="279" t="s">
        <v>1130</v>
      </c>
      <c r="G271" s="280" t="s">
        <v>399</v>
      </c>
      <c r="H271" s="281">
        <v>1</v>
      </c>
      <c r="I271" s="282"/>
      <c r="J271" s="283">
        <f>ROUND(I271*H271,2)</f>
        <v>0</v>
      </c>
      <c r="K271" s="279" t="s">
        <v>1</v>
      </c>
      <c r="L271" s="284"/>
      <c r="M271" s="285" t="s">
        <v>1</v>
      </c>
      <c r="N271" s="286" t="s">
        <v>43</v>
      </c>
      <c r="O271" s="92"/>
      <c r="P271" s="229">
        <f>O271*H271</f>
        <v>0</v>
      </c>
      <c r="Q271" s="229">
        <v>0.02</v>
      </c>
      <c r="R271" s="229">
        <f>Q271*H271</f>
        <v>0.02</v>
      </c>
      <c r="S271" s="229">
        <v>0</v>
      </c>
      <c r="T271" s="23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1" t="s">
        <v>222</v>
      </c>
      <c r="AT271" s="231" t="s">
        <v>276</v>
      </c>
      <c r="AU271" s="231" t="s">
        <v>88</v>
      </c>
      <c r="AY271" s="18" t="s">
        <v>153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86</v>
      </c>
      <c r="BK271" s="232">
        <f>ROUND(I271*H271,2)</f>
        <v>0</v>
      </c>
      <c r="BL271" s="18" t="s">
        <v>160</v>
      </c>
      <c r="BM271" s="231" t="s">
        <v>1131</v>
      </c>
    </row>
    <row r="272" s="2" customFormat="1" ht="16.5" customHeight="1">
      <c r="A272" s="39"/>
      <c r="B272" s="40"/>
      <c r="C272" s="220" t="s">
        <v>477</v>
      </c>
      <c r="D272" s="220" t="s">
        <v>155</v>
      </c>
      <c r="E272" s="221" t="s">
        <v>1132</v>
      </c>
      <c r="F272" s="222" t="s">
        <v>1133</v>
      </c>
      <c r="G272" s="223" t="s">
        <v>219</v>
      </c>
      <c r="H272" s="224">
        <v>22.199999999999999</v>
      </c>
      <c r="I272" s="225"/>
      <c r="J272" s="226">
        <f>ROUND(I272*H272,2)</f>
        <v>0</v>
      </c>
      <c r="K272" s="222" t="s">
        <v>159</v>
      </c>
      <c r="L272" s="45"/>
      <c r="M272" s="227" t="s">
        <v>1</v>
      </c>
      <c r="N272" s="228" t="s">
        <v>43</v>
      </c>
      <c r="O272" s="92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160</v>
      </c>
      <c r="AT272" s="231" t="s">
        <v>155</v>
      </c>
      <c r="AU272" s="231" t="s">
        <v>88</v>
      </c>
      <c r="AY272" s="18" t="s">
        <v>153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86</v>
      </c>
      <c r="BK272" s="232">
        <f>ROUND(I272*H272,2)</f>
        <v>0</v>
      </c>
      <c r="BL272" s="18" t="s">
        <v>160</v>
      </c>
      <c r="BM272" s="231" t="s">
        <v>1134</v>
      </c>
    </row>
    <row r="273" s="2" customFormat="1" ht="16.5" customHeight="1">
      <c r="A273" s="39"/>
      <c r="B273" s="40"/>
      <c r="C273" s="277" t="s">
        <v>482</v>
      </c>
      <c r="D273" s="277" t="s">
        <v>276</v>
      </c>
      <c r="E273" s="278" t="s">
        <v>1135</v>
      </c>
      <c r="F273" s="279" t="s">
        <v>1136</v>
      </c>
      <c r="G273" s="280" t="s">
        <v>219</v>
      </c>
      <c r="H273" s="281">
        <v>22.533000000000001</v>
      </c>
      <c r="I273" s="282"/>
      <c r="J273" s="283">
        <f>ROUND(I273*H273,2)</f>
        <v>0</v>
      </c>
      <c r="K273" s="279" t="s">
        <v>1</v>
      </c>
      <c r="L273" s="284"/>
      <c r="M273" s="285" t="s">
        <v>1</v>
      </c>
      <c r="N273" s="286" t="s">
        <v>43</v>
      </c>
      <c r="O273" s="92"/>
      <c r="P273" s="229">
        <f>O273*H273</f>
        <v>0</v>
      </c>
      <c r="Q273" s="229">
        <v>0.00038999999999999999</v>
      </c>
      <c r="R273" s="229">
        <f>Q273*H273</f>
        <v>0.0087878699999999997</v>
      </c>
      <c r="S273" s="229">
        <v>0</v>
      </c>
      <c r="T273" s="23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222</v>
      </c>
      <c r="AT273" s="231" t="s">
        <v>276</v>
      </c>
      <c r="AU273" s="231" t="s">
        <v>88</v>
      </c>
      <c r="AY273" s="18" t="s">
        <v>153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86</v>
      </c>
      <c r="BK273" s="232">
        <f>ROUND(I273*H273,2)</f>
        <v>0</v>
      </c>
      <c r="BL273" s="18" t="s">
        <v>160</v>
      </c>
      <c r="BM273" s="231" t="s">
        <v>1137</v>
      </c>
    </row>
    <row r="274" s="13" customFormat="1">
      <c r="A274" s="13"/>
      <c r="B274" s="233"/>
      <c r="C274" s="234"/>
      <c r="D274" s="235" t="s">
        <v>162</v>
      </c>
      <c r="E274" s="236" t="s">
        <v>1</v>
      </c>
      <c r="F274" s="237" t="s">
        <v>1138</v>
      </c>
      <c r="G274" s="234"/>
      <c r="H274" s="238">
        <v>22.533000000000001</v>
      </c>
      <c r="I274" s="239"/>
      <c r="J274" s="234"/>
      <c r="K274" s="234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162</v>
      </c>
      <c r="AU274" s="244" t="s">
        <v>88</v>
      </c>
      <c r="AV274" s="13" t="s">
        <v>88</v>
      </c>
      <c r="AW274" s="13" t="s">
        <v>34</v>
      </c>
      <c r="AX274" s="13" t="s">
        <v>86</v>
      </c>
      <c r="AY274" s="244" t="s">
        <v>153</v>
      </c>
    </row>
    <row r="275" s="2" customFormat="1" ht="16.5" customHeight="1">
      <c r="A275" s="39"/>
      <c r="B275" s="40"/>
      <c r="C275" s="220" t="s">
        <v>487</v>
      </c>
      <c r="D275" s="220" t="s">
        <v>155</v>
      </c>
      <c r="E275" s="221" t="s">
        <v>1139</v>
      </c>
      <c r="F275" s="222" t="s">
        <v>1140</v>
      </c>
      <c r="G275" s="223" t="s">
        <v>219</v>
      </c>
      <c r="H275" s="224">
        <v>376.60000000000002</v>
      </c>
      <c r="I275" s="225"/>
      <c r="J275" s="226">
        <f>ROUND(I275*H275,2)</f>
        <v>0</v>
      </c>
      <c r="K275" s="222" t="s">
        <v>159</v>
      </c>
      <c r="L275" s="45"/>
      <c r="M275" s="227" t="s">
        <v>1</v>
      </c>
      <c r="N275" s="228" t="s">
        <v>43</v>
      </c>
      <c r="O275" s="92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1" t="s">
        <v>160</v>
      </c>
      <c r="AT275" s="231" t="s">
        <v>155</v>
      </c>
      <c r="AU275" s="231" t="s">
        <v>88</v>
      </c>
      <c r="AY275" s="18" t="s">
        <v>153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86</v>
      </c>
      <c r="BK275" s="232">
        <f>ROUND(I275*H275,2)</f>
        <v>0</v>
      </c>
      <c r="BL275" s="18" t="s">
        <v>160</v>
      </c>
      <c r="BM275" s="231" t="s">
        <v>1141</v>
      </c>
    </row>
    <row r="276" s="2" customFormat="1" ht="16.5" customHeight="1">
      <c r="A276" s="39"/>
      <c r="B276" s="40"/>
      <c r="C276" s="277" t="s">
        <v>492</v>
      </c>
      <c r="D276" s="277" t="s">
        <v>276</v>
      </c>
      <c r="E276" s="278" t="s">
        <v>1142</v>
      </c>
      <c r="F276" s="279" t="s">
        <v>1143</v>
      </c>
      <c r="G276" s="280" t="s">
        <v>219</v>
      </c>
      <c r="H276" s="281">
        <v>382.24900000000002</v>
      </c>
      <c r="I276" s="282"/>
      <c r="J276" s="283">
        <f>ROUND(I276*H276,2)</f>
        <v>0</v>
      </c>
      <c r="K276" s="279" t="s">
        <v>159</v>
      </c>
      <c r="L276" s="284"/>
      <c r="M276" s="285" t="s">
        <v>1</v>
      </c>
      <c r="N276" s="286" t="s">
        <v>43</v>
      </c>
      <c r="O276" s="92"/>
      <c r="P276" s="229">
        <f>O276*H276</f>
        <v>0</v>
      </c>
      <c r="Q276" s="229">
        <v>0.00147</v>
      </c>
      <c r="R276" s="229">
        <f>Q276*H276</f>
        <v>0.56190603000000006</v>
      </c>
      <c r="S276" s="229">
        <v>0</v>
      </c>
      <c r="T276" s="23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1" t="s">
        <v>222</v>
      </c>
      <c r="AT276" s="231" t="s">
        <v>276</v>
      </c>
      <c r="AU276" s="231" t="s">
        <v>88</v>
      </c>
      <c r="AY276" s="18" t="s">
        <v>153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86</v>
      </c>
      <c r="BK276" s="232">
        <f>ROUND(I276*H276,2)</f>
        <v>0</v>
      </c>
      <c r="BL276" s="18" t="s">
        <v>160</v>
      </c>
      <c r="BM276" s="231" t="s">
        <v>1144</v>
      </c>
    </row>
    <row r="277" s="13" customFormat="1">
      <c r="A277" s="13"/>
      <c r="B277" s="233"/>
      <c r="C277" s="234"/>
      <c r="D277" s="235" t="s">
        <v>162</v>
      </c>
      <c r="E277" s="236" t="s">
        <v>1</v>
      </c>
      <c r="F277" s="237" t="s">
        <v>1145</v>
      </c>
      <c r="G277" s="234"/>
      <c r="H277" s="238">
        <v>382.24900000000002</v>
      </c>
      <c r="I277" s="239"/>
      <c r="J277" s="234"/>
      <c r="K277" s="234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162</v>
      </c>
      <c r="AU277" s="244" t="s">
        <v>88</v>
      </c>
      <c r="AV277" s="13" t="s">
        <v>88</v>
      </c>
      <c r="AW277" s="13" t="s">
        <v>34</v>
      </c>
      <c r="AX277" s="13" t="s">
        <v>86</v>
      </c>
      <c r="AY277" s="244" t="s">
        <v>153</v>
      </c>
    </row>
    <row r="278" s="2" customFormat="1" ht="16.5" customHeight="1">
      <c r="A278" s="39"/>
      <c r="B278" s="40"/>
      <c r="C278" s="277" t="s">
        <v>497</v>
      </c>
      <c r="D278" s="277" t="s">
        <v>276</v>
      </c>
      <c r="E278" s="278" t="s">
        <v>1146</v>
      </c>
      <c r="F278" s="279" t="s">
        <v>1147</v>
      </c>
      <c r="G278" s="280" t="s">
        <v>399</v>
      </c>
      <c r="H278" s="281">
        <v>23</v>
      </c>
      <c r="I278" s="282"/>
      <c r="J278" s="283">
        <f>ROUND(I278*H278,2)</f>
        <v>0</v>
      </c>
      <c r="K278" s="279" t="s">
        <v>1</v>
      </c>
      <c r="L278" s="284"/>
      <c r="M278" s="285" t="s">
        <v>1</v>
      </c>
      <c r="N278" s="286" t="s">
        <v>43</v>
      </c>
      <c r="O278" s="92"/>
      <c r="P278" s="229">
        <f>O278*H278</f>
        <v>0</v>
      </c>
      <c r="Q278" s="229">
        <v>0.00139</v>
      </c>
      <c r="R278" s="229">
        <f>Q278*H278</f>
        <v>0.031969999999999998</v>
      </c>
      <c r="S278" s="229">
        <v>0</v>
      </c>
      <c r="T278" s="23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1" t="s">
        <v>222</v>
      </c>
      <c r="AT278" s="231" t="s">
        <v>276</v>
      </c>
      <c r="AU278" s="231" t="s">
        <v>88</v>
      </c>
      <c r="AY278" s="18" t="s">
        <v>153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86</v>
      </c>
      <c r="BK278" s="232">
        <f>ROUND(I278*H278,2)</f>
        <v>0</v>
      </c>
      <c r="BL278" s="18" t="s">
        <v>160</v>
      </c>
      <c r="BM278" s="231" t="s">
        <v>1148</v>
      </c>
    </row>
    <row r="279" s="2" customFormat="1" ht="16.5" customHeight="1">
      <c r="A279" s="39"/>
      <c r="B279" s="40"/>
      <c r="C279" s="277" t="s">
        <v>501</v>
      </c>
      <c r="D279" s="277" t="s">
        <v>276</v>
      </c>
      <c r="E279" s="278" t="s">
        <v>1149</v>
      </c>
      <c r="F279" s="279" t="s">
        <v>1150</v>
      </c>
      <c r="G279" s="280" t="s">
        <v>399</v>
      </c>
      <c r="H279" s="281">
        <v>23</v>
      </c>
      <c r="I279" s="282"/>
      <c r="J279" s="283">
        <f>ROUND(I279*H279,2)</f>
        <v>0</v>
      </c>
      <c r="K279" s="279" t="s">
        <v>1</v>
      </c>
      <c r="L279" s="284"/>
      <c r="M279" s="285" t="s">
        <v>1</v>
      </c>
      <c r="N279" s="286" t="s">
        <v>43</v>
      </c>
      <c r="O279" s="92"/>
      <c r="P279" s="229">
        <f>O279*H279</f>
        <v>0</v>
      </c>
      <c r="Q279" s="229">
        <v>0.00038999999999999999</v>
      </c>
      <c r="R279" s="229">
        <f>Q279*H279</f>
        <v>0.0089700000000000005</v>
      </c>
      <c r="S279" s="229">
        <v>0</v>
      </c>
      <c r="T279" s="23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1" t="s">
        <v>222</v>
      </c>
      <c r="AT279" s="231" t="s">
        <v>276</v>
      </c>
      <c r="AU279" s="231" t="s">
        <v>88</v>
      </c>
      <c r="AY279" s="18" t="s">
        <v>153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86</v>
      </c>
      <c r="BK279" s="232">
        <f>ROUND(I279*H279,2)</f>
        <v>0</v>
      </c>
      <c r="BL279" s="18" t="s">
        <v>160</v>
      </c>
      <c r="BM279" s="231" t="s">
        <v>1151</v>
      </c>
    </row>
    <row r="280" s="2" customFormat="1" ht="16.5" customHeight="1">
      <c r="A280" s="39"/>
      <c r="B280" s="40"/>
      <c r="C280" s="277" t="s">
        <v>505</v>
      </c>
      <c r="D280" s="277" t="s">
        <v>276</v>
      </c>
      <c r="E280" s="278" t="s">
        <v>1152</v>
      </c>
      <c r="F280" s="279" t="s">
        <v>1153</v>
      </c>
      <c r="G280" s="280" t="s">
        <v>399</v>
      </c>
      <c r="H280" s="281">
        <v>2</v>
      </c>
      <c r="I280" s="282"/>
      <c r="J280" s="283">
        <f>ROUND(I280*H280,2)</f>
        <v>0</v>
      </c>
      <c r="K280" s="279" t="s">
        <v>1</v>
      </c>
      <c r="L280" s="284"/>
      <c r="M280" s="285" t="s">
        <v>1</v>
      </c>
      <c r="N280" s="286" t="s">
        <v>43</v>
      </c>
      <c r="O280" s="92"/>
      <c r="P280" s="229">
        <f>O280*H280</f>
        <v>0</v>
      </c>
      <c r="Q280" s="229">
        <v>0.00048999999999999998</v>
      </c>
      <c r="R280" s="229">
        <f>Q280*H280</f>
        <v>0.00097999999999999997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222</v>
      </c>
      <c r="AT280" s="231" t="s">
        <v>276</v>
      </c>
      <c r="AU280" s="231" t="s">
        <v>88</v>
      </c>
      <c r="AY280" s="18" t="s">
        <v>153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86</v>
      </c>
      <c r="BK280" s="232">
        <f>ROUND(I280*H280,2)</f>
        <v>0</v>
      </c>
      <c r="BL280" s="18" t="s">
        <v>160</v>
      </c>
      <c r="BM280" s="231" t="s">
        <v>1154</v>
      </c>
    </row>
    <row r="281" s="2" customFormat="1" ht="16.5" customHeight="1">
      <c r="A281" s="39"/>
      <c r="B281" s="40"/>
      <c r="C281" s="277" t="s">
        <v>510</v>
      </c>
      <c r="D281" s="277" t="s">
        <v>276</v>
      </c>
      <c r="E281" s="278" t="s">
        <v>1155</v>
      </c>
      <c r="F281" s="279" t="s">
        <v>1156</v>
      </c>
      <c r="G281" s="280" t="s">
        <v>399</v>
      </c>
      <c r="H281" s="281">
        <v>3</v>
      </c>
      <c r="I281" s="282"/>
      <c r="J281" s="283">
        <f>ROUND(I281*H281,2)</f>
        <v>0</v>
      </c>
      <c r="K281" s="279" t="s">
        <v>1</v>
      </c>
      <c r="L281" s="284"/>
      <c r="M281" s="285" t="s">
        <v>1</v>
      </c>
      <c r="N281" s="286" t="s">
        <v>43</v>
      </c>
      <c r="O281" s="92"/>
      <c r="P281" s="229">
        <f>O281*H281</f>
        <v>0</v>
      </c>
      <c r="Q281" s="229">
        <v>0.00036999999999999999</v>
      </c>
      <c r="R281" s="229">
        <f>Q281*H281</f>
        <v>0.0011099999999999999</v>
      </c>
      <c r="S281" s="229">
        <v>0</v>
      </c>
      <c r="T281" s="230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1" t="s">
        <v>222</v>
      </c>
      <c r="AT281" s="231" t="s">
        <v>276</v>
      </c>
      <c r="AU281" s="231" t="s">
        <v>88</v>
      </c>
      <c r="AY281" s="18" t="s">
        <v>153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86</v>
      </c>
      <c r="BK281" s="232">
        <f>ROUND(I281*H281,2)</f>
        <v>0</v>
      </c>
      <c r="BL281" s="18" t="s">
        <v>160</v>
      </c>
      <c r="BM281" s="231" t="s">
        <v>1157</v>
      </c>
    </row>
    <row r="282" s="2" customFormat="1" ht="24.15" customHeight="1">
      <c r="A282" s="39"/>
      <c r="B282" s="40"/>
      <c r="C282" s="277" t="s">
        <v>514</v>
      </c>
      <c r="D282" s="277" t="s">
        <v>276</v>
      </c>
      <c r="E282" s="278" t="s">
        <v>1158</v>
      </c>
      <c r="F282" s="279" t="s">
        <v>1159</v>
      </c>
      <c r="G282" s="280" t="s">
        <v>399</v>
      </c>
      <c r="H282" s="281">
        <v>2</v>
      </c>
      <c r="I282" s="282"/>
      <c r="J282" s="283">
        <f>ROUND(I282*H282,2)</f>
        <v>0</v>
      </c>
      <c r="K282" s="279" t="s">
        <v>1</v>
      </c>
      <c r="L282" s="284"/>
      <c r="M282" s="285" t="s">
        <v>1</v>
      </c>
      <c r="N282" s="286" t="s">
        <v>43</v>
      </c>
      <c r="O282" s="92"/>
      <c r="P282" s="229">
        <f>O282*H282</f>
        <v>0</v>
      </c>
      <c r="Q282" s="229">
        <v>0.00089999999999999998</v>
      </c>
      <c r="R282" s="229">
        <f>Q282*H282</f>
        <v>0.0018</v>
      </c>
      <c r="S282" s="229">
        <v>0</v>
      </c>
      <c r="T282" s="23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1" t="s">
        <v>222</v>
      </c>
      <c r="AT282" s="231" t="s">
        <v>276</v>
      </c>
      <c r="AU282" s="231" t="s">
        <v>88</v>
      </c>
      <c r="AY282" s="18" t="s">
        <v>153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8" t="s">
        <v>86</v>
      </c>
      <c r="BK282" s="232">
        <f>ROUND(I282*H282,2)</f>
        <v>0</v>
      </c>
      <c r="BL282" s="18" t="s">
        <v>160</v>
      </c>
      <c r="BM282" s="231" t="s">
        <v>1160</v>
      </c>
    </row>
    <row r="283" s="2" customFormat="1" ht="24.15" customHeight="1">
      <c r="A283" s="39"/>
      <c r="B283" s="40"/>
      <c r="C283" s="277" t="s">
        <v>518</v>
      </c>
      <c r="D283" s="277" t="s">
        <v>276</v>
      </c>
      <c r="E283" s="278" t="s">
        <v>1161</v>
      </c>
      <c r="F283" s="279" t="s">
        <v>1162</v>
      </c>
      <c r="G283" s="280" t="s">
        <v>399</v>
      </c>
      <c r="H283" s="281">
        <v>3</v>
      </c>
      <c r="I283" s="282"/>
      <c r="J283" s="283">
        <f>ROUND(I283*H283,2)</f>
        <v>0</v>
      </c>
      <c r="K283" s="279" t="s">
        <v>1</v>
      </c>
      <c r="L283" s="284"/>
      <c r="M283" s="285" t="s">
        <v>1</v>
      </c>
      <c r="N283" s="286" t="s">
        <v>43</v>
      </c>
      <c r="O283" s="92"/>
      <c r="P283" s="229">
        <f>O283*H283</f>
        <v>0</v>
      </c>
      <c r="Q283" s="229">
        <v>0.00080000000000000004</v>
      </c>
      <c r="R283" s="229">
        <f>Q283*H283</f>
        <v>0.0024000000000000002</v>
      </c>
      <c r="S283" s="229">
        <v>0</v>
      </c>
      <c r="T283" s="230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1" t="s">
        <v>222</v>
      </c>
      <c r="AT283" s="231" t="s">
        <v>276</v>
      </c>
      <c r="AU283" s="231" t="s">
        <v>88</v>
      </c>
      <c r="AY283" s="18" t="s">
        <v>153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86</v>
      </c>
      <c r="BK283" s="232">
        <f>ROUND(I283*H283,2)</f>
        <v>0</v>
      </c>
      <c r="BL283" s="18" t="s">
        <v>160</v>
      </c>
      <c r="BM283" s="231" t="s">
        <v>1163</v>
      </c>
    </row>
    <row r="284" s="2" customFormat="1" ht="24.15" customHeight="1">
      <c r="A284" s="39"/>
      <c r="B284" s="40"/>
      <c r="C284" s="277" t="s">
        <v>522</v>
      </c>
      <c r="D284" s="277" t="s">
        <v>276</v>
      </c>
      <c r="E284" s="278" t="s">
        <v>1164</v>
      </c>
      <c r="F284" s="279" t="s">
        <v>1165</v>
      </c>
      <c r="G284" s="280" t="s">
        <v>399</v>
      </c>
      <c r="H284" s="281">
        <v>3</v>
      </c>
      <c r="I284" s="282"/>
      <c r="J284" s="283">
        <f>ROUND(I284*H284,2)</f>
        <v>0</v>
      </c>
      <c r="K284" s="279" t="s">
        <v>1</v>
      </c>
      <c r="L284" s="284"/>
      <c r="M284" s="285" t="s">
        <v>1</v>
      </c>
      <c r="N284" s="286" t="s">
        <v>43</v>
      </c>
      <c r="O284" s="92"/>
      <c r="P284" s="229">
        <f>O284*H284</f>
        <v>0</v>
      </c>
      <c r="Q284" s="229">
        <v>0.00069999999999999999</v>
      </c>
      <c r="R284" s="229">
        <f>Q284*H284</f>
        <v>0.0020999999999999999</v>
      </c>
      <c r="S284" s="229">
        <v>0</v>
      </c>
      <c r="T284" s="23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1" t="s">
        <v>222</v>
      </c>
      <c r="AT284" s="231" t="s">
        <v>276</v>
      </c>
      <c r="AU284" s="231" t="s">
        <v>88</v>
      </c>
      <c r="AY284" s="18" t="s">
        <v>153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86</v>
      </c>
      <c r="BK284" s="232">
        <f>ROUND(I284*H284,2)</f>
        <v>0</v>
      </c>
      <c r="BL284" s="18" t="s">
        <v>160</v>
      </c>
      <c r="BM284" s="231" t="s">
        <v>1166</v>
      </c>
    </row>
    <row r="285" s="2" customFormat="1" ht="24.15" customHeight="1">
      <c r="A285" s="39"/>
      <c r="B285" s="40"/>
      <c r="C285" s="277" t="s">
        <v>526</v>
      </c>
      <c r="D285" s="277" t="s">
        <v>276</v>
      </c>
      <c r="E285" s="278" t="s">
        <v>1167</v>
      </c>
      <c r="F285" s="279" t="s">
        <v>1168</v>
      </c>
      <c r="G285" s="280" t="s">
        <v>399</v>
      </c>
      <c r="H285" s="281">
        <v>2</v>
      </c>
      <c r="I285" s="282"/>
      <c r="J285" s="283">
        <f>ROUND(I285*H285,2)</f>
        <v>0</v>
      </c>
      <c r="K285" s="279" t="s">
        <v>1</v>
      </c>
      <c r="L285" s="284"/>
      <c r="M285" s="285" t="s">
        <v>1</v>
      </c>
      <c r="N285" s="286" t="s">
        <v>43</v>
      </c>
      <c r="O285" s="92"/>
      <c r="P285" s="229">
        <f>O285*H285</f>
        <v>0</v>
      </c>
      <c r="Q285" s="229">
        <v>0.00089999999999999998</v>
      </c>
      <c r="R285" s="229">
        <f>Q285*H285</f>
        <v>0.0018</v>
      </c>
      <c r="S285" s="229">
        <v>0</v>
      </c>
      <c r="T285" s="23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1" t="s">
        <v>222</v>
      </c>
      <c r="AT285" s="231" t="s">
        <v>276</v>
      </c>
      <c r="AU285" s="231" t="s">
        <v>88</v>
      </c>
      <c r="AY285" s="18" t="s">
        <v>153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86</v>
      </c>
      <c r="BK285" s="232">
        <f>ROUND(I285*H285,2)</f>
        <v>0</v>
      </c>
      <c r="BL285" s="18" t="s">
        <v>160</v>
      </c>
      <c r="BM285" s="231" t="s">
        <v>1169</v>
      </c>
    </row>
    <row r="286" s="2" customFormat="1" ht="24.15" customHeight="1">
      <c r="A286" s="39"/>
      <c r="B286" s="40"/>
      <c r="C286" s="277" t="s">
        <v>531</v>
      </c>
      <c r="D286" s="277" t="s">
        <v>276</v>
      </c>
      <c r="E286" s="278" t="s">
        <v>1170</v>
      </c>
      <c r="F286" s="279" t="s">
        <v>1171</v>
      </c>
      <c r="G286" s="280" t="s">
        <v>399</v>
      </c>
      <c r="H286" s="281">
        <v>1</v>
      </c>
      <c r="I286" s="282"/>
      <c r="J286" s="283">
        <f>ROUND(I286*H286,2)</f>
        <v>0</v>
      </c>
      <c r="K286" s="279" t="s">
        <v>1</v>
      </c>
      <c r="L286" s="284"/>
      <c r="M286" s="285" t="s">
        <v>1</v>
      </c>
      <c r="N286" s="286" t="s">
        <v>43</v>
      </c>
      <c r="O286" s="92"/>
      <c r="P286" s="229">
        <f>O286*H286</f>
        <v>0</v>
      </c>
      <c r="Q286" s="229">
        <v>0.001</v>
      </c>
      <c r="R286" s="229">
        <f>Q286*H286</f>
        <v>0.001</v>
      </c>
      <c r="S286" s="229">
        <v>0</v>
      </c>
      <c r="T286" s="23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1" t="s">
        <v>222</v>
      </c>
      <c r="AT286" s="231" t="s">
        <v>276</v>
      </c>
      <c r="AU286" s="231" t="s">
        <v>88</v>
      </c>
      <c r="AY286" s="18" t="s">
        <v>153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86</v>
      </c>
      <c r="BK286" s="232">
        <f>ROUND(I286*H286,2)</f>
        <v>0</v>
      </c>
      <c r="BL286" s="18" t="s">
        <v>160</v>
      </c>
      <c r="BM286" s="231" t="s">
        <v>1172</v>
      </c>
    </row>
    <row r="287" s="2" customFormat="1" ht="16.5" customHeight="1">
      <c r="A287" s="39"/>
      <c r="B287" s="40"/>
      <c r="C287" s="220" t="s">
        <v>535</v>
      </c>
      <c r="D287" s="220" t="s">
        <v>155</v>
      </c>
      <c r="E287" s="221" t="s">
        <v>1173</v>
      </c>
      <c r="F287" s="222" t="s">
        <v>1174</v>
      </c>
      <c r="G287" s="223" t="s">
        <v>399</v>
      </c>
      <c r="H287" s="224">
        <v>87</v>
      </c>
      <c r="I287" s="225"/>
      <c r="J287" s="226">
        <f>ROUND(I287*H287,2)</f>
        <v>0</v>
      </c>
      <c r="K287" s="222" t="s">
        <v>159</v>
      </c>
      <c r="L287" s="45"/>
      <c r="M287" s="227" t="s">
        <v>1</v>
      </c>
      <c r="N287" s="228" t="s">
        <v>43</v>
      </c>
      <c r="O287" s="92"/>
      <c r="P287" s="229">
        <f>O287*H287</f>
        <v>0</v>
      </c>
      <c r="Q287" s="229">
        <v>0</v>
      </c>
      <c r="R287" s="229">
        <f>Q287*H287</f>
        <v>0</v>
      </c>
      <c r="S287" s="229">
        <v>0</v>
      </c>
      <c r="T287" s="230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1" t="s">
        <v>160</v>
      </c>
      <c r="AT287" s="231" t="s">
        <v>155</v>
      </c>
      <c r="AU287" s="231" t="s">
        <v>88</v>
      </c>
      <c r="AY287" s="18" t="s">
        <v>153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8" t="s">
        <v>86</v>
      </c>
      <c r="BK287" s="232">
        <f>ROUND(I287*H287,2)</f>
        <v>0</v>
      </c>
      <c r="BL287" s="18" t="s">
        <v>160</v>
      </c>
      <c r="BM287" s="231" t="s">
        <v>1175</v>
      </c>
    </row>
    <row r="288" s="2" customFormat="1" ht="16.5" customHeight="1">
      <c r="A288" s="39"/>
      <c r="B288" s="40"/>
      <c r="C288" s="277" t="s">
        <v>539</v>
      </c>
      <c r="D288" s="277" t="s">
        <v>276</v>
      </c>
      <c r="E288" s="278" t="s">
        <v>1176</v>
      </c>
      <c r="F288" s="279" t="s">
        <v>1177</v>
      </c>
      <c r="G288" s="280" t="s">
        <v>399</v>
      </c>
      <c r="H288" s="281">
        <v>87</v>
      </c>
      <c r="I288" s="282"/>
      <c r="J288" s="283">
        <f>ROUND(I288*H288,2)</f>
        <v>0</v>
      </c>
      <c r="K288" s="279" t="s">
        <v>159</v>
      </c>
      <c r="L288" s="284"/>
      <c r="M288" s="285" t="s">
        <v>1</v>
      </c>
      <c r="N288" s="286" t="s">
        <v>43</v>
      </c>
      <c r="O288" s="92"/>
      <c r="P288" s="229">
        <f>O288*H288</f>
        <v>0</v>
      </c>
      <c r="Q288" s="229">
        <v>0.00038999999999999999</v>
      </c>
      <c r="R288" s="229">
        <f>Q288*H288</f>
        <v>0.033930000000000002</v>
      </c>
      <c r="S288" s="229">
        <v>0</v>
      </c>
      <c r="T288" s="23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1" t="s">
        <v>222</v>
      </c>
      <c r="AT288" s="231" t="s">
        <v>276</v>
      </c>
      <c r="AU288" s="231" t="s">
        <v>88</v>
      </c>
      <c r="AY288" s="18" t="s">
        <v>153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86</v>
      </c>
      <c r="BK288" s="232">
        <f>ROUND(I288*H288,2)</f>
        <v>0</v>
      </c>
      <c r="BL288" s="18" t="s">
        <v>160</v>
      </c>
      <c r="BM288" s="231" t="s">
        <v>1178</v>
      </c>
    </row>
    <row r="289" s="13" customFormat="1">
      <c r="A289" s="13"/>
      <c r="B289" s="233"/>
      <c r="C289" s="234"/>
      <c r="D289" s="235" t="s">
        <v>162</v>
      </c>
      <c r="E289" s="236" t="s">
        <v>1</v>
      </c>
      <c r="F289" s="237" t="s">
        <v>1179</v>
      </c>
      <c r="G289" s="234"/>
      <c r="H289" s="238">
        <v>32</v>
      </c>
      <c r="I289" s="239"/>
      <c r="J289" s="234"/>
      <c r="K289" s="234"/>
      <c r="L289" s="240"/>
      <c r="M289" s="241"/>
      <c r="N289" s="242"/>
      <c r="O289" s="242"/>
      <c r="P289" s="242"/>
      <c r="Q289" s="242"/>
      <c r="R289" s="242"/>
      <c r="S289" s="242"/>
      <c r="T289" s="24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4" t="s">
        <v>162</v>
      </c>
      <c r="AU289" s="244" t="s">
        <v>88</v>
      </c>
      <c r="AV289" s="13" t="s">
        <v>88</v>
      </c>
      <c r="AW289" s="13" t="s">
        <v>34</v>
      </c>
      <c r="AX289" s="13" t="s">
        <v>78</v>
      </c>
      <c r="AY289" s="244" t="s">
        <v>153</v>
      </c>
    </row>
    <row r="290" s="13" customFormat="1">
      <c r="A290" s="13"/>
      <c r="B290" s="233"/>
      <c r="C290" s="234"/>
      <c r="D290" s="235" t="s">
        <v>162</v>
      </c>
      <c r="E290" s="236" t="s">
        <v>1</v>
      </c>
      <c r="F290" s="237" t="s">
        <v>1180</v>
      </c>
      <c r="G290" s="234"/>
      <c r="H290" s="238">
        <v>23</v>
      </c>
      <c r="I290" s="239"/>
      <c r="J290" s="234"/>
      <c r="K290" s="234"/>
      <c r="L290" s="240"/>
      <c r="M290" s="241"/>
      <c r="N290" s="242"/>
      <c r="O290" s="242"/>
      <c r="P290" s="242"/>
      <c r="Q290" s="242"/>
      <c r="R290" s="242"/>
      <c r="S290" s="242"/>
      <c r="T290" s="24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4" t="s">
        <v>162</v>
      </c>
      <c r="AU290" s="244" t="s">
        <v>88</v>
      </c>
      <c r="AV290" s="13" t="s">
        <v>88</v>
      </c>
      <c r="AW290" s="13" t="s">
        <v>34</v>
      </c>
      <c r="AX290" s="13" t="s">
        <v>78</v>
      </c>
      <c r="AY290" s="244" t="s">
        <v>153</v>
      </c>
    </row>
    <row r="291" s="13" customFormat="1">
      <c r="A291" s="13"/>
      <c r="B291" s="233"/>
      <c r="C291" s="234"/>
      <c r="D291" s="235" t="s">
        <v>162</v>
      </c>
      <c r="E291" s="236" t="s">
        <v>1</v>
      </c>
      <c r="F291" s="237" t="s">
        <v>1181</v>
      </c>
      <c r="G291" s="234"/>
      <c r="H291" s="238">
        <v>32</v>
      </c>
      <c r="I291" s="239"/>
      <c r="J291" s="234"/>
      <c r="K291" s="234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162</v>
      </c>
      <c r="AU291" s="244" t="s">
        <v>88</v>
      </c>
      <c r="AV291" s="13" t="s">
        <v>88</v>
      </c>
      <c r="AW291" s="13" t="s">
        <v>34</v>
      </c>
      <c r="AX291" s="13" t="s">
        <v>78</v>
      </c>
      <c r="AY291" s="244" t="s">
        <v>153</v>
      </c>
    </row>
    <row r="292" s="16" customFormat="1">
      <c r="A292" s="16"/>
      <c r="B292" s="266"/>
      <c r="C292" s="267"/>
      <c r="D292" s="235" t="s">
        <v>162</v>
      </c>
      <c r="E292" s="268" t="s">
        <v>1</v>
      </c>
      <c r="F292" s="269" t="s">
        <v>215</v>
      </c>
      <c r="G292" s="267"/>
      <c r="H292" s="270">
        <v>87</v>
      </c>
      <c r="I292" s="271"/>
      <c r="J292" s="267"/>
      <c r="K292" s="267"/>
      <c r="L292" s="272"/>
      <c r="M292" s="273"/>
      <c r="N292" s="274"/>
      <c r="O292" s="274"/>
      <c r="P292" s="274"/>
      <c r="Q292" s="274"/>
      <c r="R292" s="274"/>
      <c r="S292" s="274"/>
      <c r="T292" s="275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76" t="s">
        <v>162</v>
      </c>
      <c r="AU292" s="276" t="s">
        <v>88</v>
      </c>
      <c r="AV292" s="16" t="s">
        <v>160</v>
      </c>
      <c r="AW292" s="16" t="s">
        <v>34</v>
      </c>
      <c r="AX292" s="16" t="s">
        <v>86</v>
      </c>
      <c r="AY292" s="276" t="s">
        <v>153</v>
      </c>
    </row>
    <row r="293" s="2" customFormat="1" ht="16.5" customHeight="1">
      <c r="A293" s="39"/>
      <c r="B293" s="40"/>
      <c r="C293" s="220" t="s">
        <v>543</v>
      </c>
      <c r="D293" s="220" t="s">
        <v>155</v>
      </c>
      <c r="E293" s="221" t="s">
        <v>1182</v>
      </c>
      <c r="F293" s="222" t="s">
        <v>1183</v>
      </c>
      <c r="G293" s="223" t="s">
        <v>399</v>
      </c>
      <c r="H293" s="224">
        <v>2</v>
      </c>
      <c r="I293" s="225"/>
      <c r="J293" s="226">
        <f>ROUND(I293*H293,2)</f>
        <v>0</v>
      </c>
      <c r="K293" s="222" t="s">
        <v>159</v>
      </c>
      <c r="L293" s="45"/>
      <c r="M293" s="227" t="s">
        <v>1</v>
      </c>
      <c r="N293" s="228" t="s">
        <v>43</v>
      </c>
      <c r="O293" s="92"/>
      <c r="P293" s="229">
        <f>O293*H293</f>
        <v>0</v>
      </c>
      <c r="Q293" s="229">
        <v>0</v>
      </c>
      <c r="R293" s="229">
        <f>Q293*H293</f>
        <v>0</v>
      </c>
      <c r="S293" s="229">
        <v>0</v>
      </c>
      <c r="T293" s="23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1" t="s">
        <v>160</v>
      </c>
      <c r="AT293" s="231" t="s">
        <v>155</v>
      </c>
      <c r="AU293" s="231" t="s">
        <v>88</v>
      </c>
      <c r="AY293" s="18" t="s">
        <v>153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86</v>
      </c>
      <c r="BK293" s="232">
        <f>ROUND(I293*H293,2)</f>
        <v>0</v>
      </c>
      <c r="BL293" s="18" t="s">
        <v>160</v>
      </c>
      <c r="BM293" s="231" t="s">
        <v>1184</v>
      </c>
    </row>
    <row r="294" s="2" customFormat="1" ht="16.5" customHeight="1">
      <c r="A294" s="39"/>
      <c r="B294" s="40"/>
      <c r="C294" s="277" t="s">
        <v>547</v>
      </c>
      <c r="D294" s="277" t="s">
        <v>276</v>
      </c>
      <c r="E294" s="278" t="s">
        <v>1185</v>
      </c>
      <c r="F294" s="279" t="s">
        <v>1186</v>
      </c>
      <c r="G294" s="280" t="s">
        <v>399</v>
      </c>
      <c r="H294" s="281">
        <v>2</v>
      </c>
      <c r="I294" s="282"/>
      <c r="J294" s="283">
        <f>ROUND(I294*H294,2)</f>
        <v>0</v>
      </c>
      <c r="K294" s="279" t="s">
        <v>1</v>
      </c>
      <c r="L294" s="284"/>
      <c r="M294" s="285" t="s">
        <v>1</v>
      </c>
      <c r="N294" s="286" t="s">
        <v>43</v>
      </c>
      <c r="O294" s="92"/>
      <c r="P294" s="229">
        <f>O294*H294</f>
        <v>0</v>
      </c>
      <c r="Q294" s="229">
        <v>0</v>
      </c>
      <c r="R294" s="229">
        <f>Q294*H294</f>
        <v>0</v>
      </c>
      <c r="S294" s="229">
        <v>0</v>
      </c>
      <c r="T294" s="23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1" t="s">
        <v>222</v>
      </c>
      <c r="AT294" s="231" t="s">
        <v>276</v>
      </c>
      <c r="AU294" s="231" t="s">
        <v>88</v>
      </c>
      <c r="AY294" s="18" t="s">
        <v>153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8" t="s">
        <v>86</v>
      </c>
      <c r="BK294" s="232">
        <f>ROUND(I294*H294,2)</f>
        <v>0</v>
      </c>
      <c r="BL294" s="18" t="s">
        <v>160</v>
      </c>
      <c r="BM294" s="231" t="s">
        <v>1187</v>
      </c>
    </row>
    <row r="295" s="2" customFormat="1" ht="16.5" customHeight="1">
      <c r="A295" s="39"/>
      <c r="B295" s="40"/>
      <c r="C295" s="220" t="s">
        <v>552</v>
      </c>
      <c r="D295" s="220" t="s">
        <v>155</v>
      </c>
      <c r="E295" s="221" t="s">
        <v>1188</v>
      </c>
      <c r="F295" s="222" t="s">
        <v>1189</v>
      </c>
      <c r="G295" s="223" t="s">
        <v>399</v>
      </c>
      <c r="H295" s="224">
        <v>2</v>
      </c>
      <c r="I295" s="225"/>
      <c r="J295" s="226">
        <f>ROUND(I295*H295,2)</f>
        <v>0</v>
      </c>
      <c r="K295" s="222" t="s">
        <v>159</v>
      </c>
      <c r="L295" s="45"/>
      <c r="M295" s="227" t="s">
        <v>1</v>
      </c>
      <c r="N295" s="228" t="s">
        <v>43</v>
      </c>
      <c r="O295" s="92"/>
      <c r="P295" s="229">
        <f>O295*H295</f>
        <v>0</v>
      </c>
      <c r="Q295" s="229">
        <v>0</v>
      </c>
      <c r="R295" s="229">
        <f>Q295*H295</f>
        <v>0</v>
      </c>
      <c r="S295" s="229">
        <v>0</v>
      </c>
      <c r="T295" s="23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1" t="s">
        <v>160</v>
      </c>
      <c r="AT295" s="231" t="s">
        <v>155</v>
      </c>
      <c r="AU295" s="231" t="s">
        <v>88</v>
      </c>
      <c r="AY295" s="18" t="s">
        <v>153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8" t="s">
        <v>86</v>
      </c>
      <c r="BK295" s="232">
        <f>ROUND(I295*H295,2)</f>
        <v>0</v>
      </c>
      <c r="BL295" s="18" t="s">
        <v>160</v>
      </c>
      <c r="BM295" s="231" t="s">
        <v>1190</v>
      </c>
    </row>
    <row r="296" s="13" customFormat="1">
      <c r="A296" s="13"/>
      <c r="B296" s="233"/>
      <c r="C296" s="234"/>
      <c r="D296" s="235" t="s">
        <v>162</v>
      </c>
      <c r="E296" s="236" t="s">
        <v>1</v>
      </c>
      <c r="F296" s="237" t="s">
        <v>1191</v>
      </c>
      <c r="G296" s="234"/>
      <c r="H296" s="238">
        <v>2</v>
      </c>
      <c r="I296" s="239"/>
      <c r="J296" s="234"/>
      <c r="K296" s="234"/>
      <c r="L296" s="240"/>
      <c r="M296" s="241"/>
      <c r="N296" s="242"/>
      <c r="O296" s="242"/>
      <c r="P296" s="242"/>
      <c r="Q296" s="242"/>
      <c r="R296" s="242"/>
      <c r="S296" s="242"/>
      <c r="T296" s="24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4" t="s">
        <v>162</v>
      </c>
      <c r="AU296" s="244" t="s">
        <v>88</v>
      </c>
      <c r="AV296" s="13" t="s">
        <v>88</v>
      </c>
      <c r="AW296" s="13" t="s">
        <v>34</v>
      </c>
      <c r="AX296" s="13" t="s">
        <v>86</v>
      </c>
      <c r="AY296" s="244" t="s">
        <v>153</v>
      </c>
    </row>
    <row r="297" s="2" customFormat="1" ht="16.5" customHeight="1">
      <c r="A297" s="39"/>
      <c r="B297" s="40"/>
      <c r="C297" s="277" t="s">
        <v>556</v>
      </c>
      <c r="D297" s="277" t="s">
        <v>276</v>
      </c>
      <c r="E297" s="278" t="s">
        <v>1192</v>
      </c>
      <c r="F297" s="279" t="s">
        <v>1193</v>
      </c>
      <c r="G297" s="280" t="s">
        <v>399</v>
      </c>
      <c r="H297" s="281">
        <v>2</v>
      </c>
      <c r="I297" s="282"/>
      <c r="J297" s="283">
        <f>ROUND(I297*H297,2)</f>
        <v>0</v>
      </c>
      <c r="K297" s="279" t="s">
        <v>159</v>
      </c>
      <c r="L297" s="284"/>
      <c r="M297" s="285" t="s">
        <v>1</v>
      </c>
      <c r="N297" s="286" t="s">
        <v>43</v>
      </c>
      <c r="O297" s="92"/>
      <c r="P297" s="229">
        <f>O297*H297</f>
        <v>0</v>
      </c>
      <c r="Q297" s="229">
        <v>0.00055999999999999995</v>
      </c>
      <c r="R297" s="229">
        <f>Q297*H297</f>
        <v>0.0011199999999999999</v>
      </c>
      <c r="S297" s="229">
        <v>0</v>
      </c>
      <c r="T297" s="230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1" t="s">
        <v>222</v>
      </c>
      <c r="AT297" s="231" t="s">
        <v>276</v>
      </c>
      <c r="AU297" s="231" t="s">
        <v>88</v>
      </c>
      <c r="AY297" s="18" t="s">
        <v>153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8" t="s">
        <v>86</v>
      </c>
      <c r="BK297" s="232">
        <f>ROUND(I297*H297,2)</f>
        <v>0</v>
      </c>
      <c r="BL297" s="18" t="s">
        <v>160</v>
      </c>
      <c r="BM297" s="231" t="s">
        <v>1194</v>
      </c>
    </row>
    <row r="298" s="13" customFormat="1">
      <c r="A298" s="13"/>
      <c r="B298" s="233"/>
      <c r="C298" s="234"/>
      <c r="D298" s="235" t="s">
        <v>162</v>
      </c>
      <c r="E298" s="236" t="s">
        <v>1</v>
      </c>
      <c r="F298" s="237" t="s">
        <v>1191</v>
      </c>
      <c r="G298" s="234"/>
      <c r="H298" s="238">
        <v>2</v>
      </c>
      <c r="I298" s="239"/>
      <c r="J298" s="234"/>
      <c r="K298" s="234"/>
      <c r="L298" s="240"/>
      <c r="M298" s="241"/>
      <c r="N298" s="242"/>
      <c r="O298" s="242"/>
      <c r="P298" s="242"/>
      <c r="Q298" s="242"/>
      <c r="R298" s="242"/>
      <c r="S298" s="242"/>
      <c r="T298" s="24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4" t="s">
        <v>162</v>
      </c>
      <c r="AU298" s="244" t="s">
        <v>88</v>
      </c>
      <c r="AV298" s="13" t="s">
        <v>88</v>
      </c>
      <c r="AW298" s="13" t="s">
        <v>34</v>
      </c>
      <c r="AX298" s="13" t="s">
        <v>86</v>
      </c>
      <c r="AY298" s="244" t="s">
        <v>153</v>
      </c>
    </row>
    <row r="299" s="2" customFormat="1" ht="16.5" customHeight="1">
      <c r="A299" s="39"/>
      <c r="B299" s="40"/>
      <c r="C299" s="220" t="s">
        <v>560</v>
      </c>
      <c r="D299" s="220" t="s">
        <v>155</v>
      </c>
      <c r="E299" s="221" t="s">
        <v>1195</v>
      </c>
      <c r="F299" s="222" t="s">
        <v>1196</v>
      </c>
      <c r="G299" s="223" t="s">
        <v>399</v>
      </c>
      <c r="H299" s="224">
        <v>2</v>
      </c>
      <c r="I299" s="225"/>
      <c r="J299" s="226">
        <f>ROUND(I299*H299,2)</f>
        <v>0</v>
      </c>
      <c r="K299" s="222" t="s">
        <v>159</v>
      </c>
      <c r="L299" s="45"/>
      <c r="M299" s="227" t="s">
        <v>1</v>
      </c>
      <c r="N299" s="228" t="s">
        <v>43</v>
      </c>
      <c r="O299" s="92"/>
      <c r="P299" s="229">
        <f>O299*H299</f>
        <v>0</v>
      </c>
      <c r="Q299" s="229">
        <v>0.00024000000000000001</v>
      </c>
      <c r="R299" s="229">
        <f>Q299*H299</f>
        <v>0.00048000000000000001</v>
      </c>
      <c r="S299" s="229">
        <v>0</v>
      </c>
      <c r="T299" s="230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1" t="s">
        <v>160</v>
      </c>
      <c r="AT299" s="231" t="s">
        <v>155</v>
      </c>
      <c r="AU299" s="231" t="s">
        <v>88</v>
      </c>
      <c r="AY299" s="18" t="s">
        <v>153</v>
      </c>
      <c r="BE299" s="232">
        <f>IF(N299="základní",J299,0)</f>
        <v>0</v>
      </c>
      <c r="BF299" s="232">
        <f>IF(N299="snížená",J299,0)</f>
        <v>0</v>
      </c>
      <c r="BG299" s="232">
        <f>IF(N299="zákl. přenesená",J299,0)</f>
        <v>0</v>
      </c>
      <c r="BH299" s="232">
        <f>IF(N299="sníž. přenesená",J299,0)</f>
        <v>0</v>
      </c>
      <c r="BI299" s="232">
        <f>IF(N299="nulová",J299,0)</f>
        <v>0</v>
      </c>
      <c r="BJ299" s="18" t="s">
        <v>86</v>
      </c>
      <c r="BK299" s="232">
        <f>ROUND(I299*H299,2)</f>
        <v>0</v>
      </c>
      <c r="BL299" s="18" t="s">
        <v>160</v>
      </c>
      <c r="BM299" s="231" t="s">
        <v>1197</v>
      </c>
    </row>
    <row r="300" s="2" customFormat="1" ht="21.75" customHeight="1">
      <c r="A300" s="39"/>
      <c r="B300" s="40"/>
      <c r="C300" s="277" t="s">
        <v>564</v>
      </c>
      <c r="D300" s="277" t="s">
        <v>276</v>
      </c>
      <c r="E300" s="278" t="s">
        <v>1198</v>
      </c>
      <c r="F300" s="279" t="s">
        <v>1199</v>
      </c>
      <c r="G300" s="280" t="s">
        <v>399</v>
      </c>
      <c r="H300" s="281">
        <v>2</v>
      </c>
      <c r="I300" s="282"/>
      <c r="J300" s="283">
        <f>ROUND(I300*H300,2)</f>
        <v>0</v>
      </c>
      <c r="K300" s="279" t="s">
        <v>1</v>
      </c>
      <c r="L300" s="284"/>
      <c r="M300" s="285" t="s">
        <v>1</v>
      </c>
      <c r="N300" s="286" t="s">
        <v>43</v>
      </c>
      <c r="O300" s="92"/>
      <c r="P300" s="229">
        <f>O300*H300</f>
        <v>0</v>
      </c>
      <c r="Q300" s="229">
        <v>0.0030000000000000001</v>
      </c>
      <c r="R300" s="229">
        <f>Q300*H300</f>
        <v>0.0060000000000000001</v>
      </c>
      <c r="S300" s="229">
        <v>0</v>
      </c>
      <c r="T300" s="230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1" t="s">
        <v>222</v>
      </c>
      <c r="AT300" s="231" t="s">
        <v>276</v>
      </c>
      <c r="AU300" s="231" t="s">
        <v>88</v>
      </c>
      <c r="AY300" s="18" t="s">
        <v>153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8" t="s">
        <v>86</v>
      </c>
      <c r="BK300" s="232">
        <f>ROUND(I300*H300,2)</f>
        <v>0</v>
      </c>
      <c r="BL300" s="18" t="s">
        <v>160</v>
      </c>
      <c r="BM300" s="231" t="s">
        <v>1200</v>
      </c>
    </row>
    <row r="301" s="2" customFormat="1" ht="16.5" customHeight="1">
      <c r="A301" s="39"/>
      <c r="B301" s="40"/>
      <c r="C301" s="277" t="s">
        <v>568</v>
      </c>
      <c r="D301" s="277" t="s">
        <v>276</v>
      </c>
      <c r="E301" s="278" t="s">
        <v>1201</v>
      </c>
      <c r="F301" s="279" t="s">
        <v>1202</v>
      </c>
      <c r="G301" s="280" t="s">
        <v>399</v>
      </c>
      <c r="H301" s="281">
        <v>2</v>
      </c>
      <c r="I301" s="282"/>
      <c r="J301" s="283">
        <f>ROUND(I301*H301,2)</f>
        <v>0</v>
      </c>
      <c r="K301" s="279" t="s">
        <v>1</v>
      </c>
      <c r="L301" s="284"/>
      <c r="M301" s="285" t="s">
        <v>1</v>
      </c>
      <c r="N301" s="286" t="s">
        <v>43</v>
      </c>
      <c r="O301" s="92"/>
      <c r="P301" s="229">
        <f>O301*H301</f>
        <v>0</v>
      </c>
      <c r="Q301" s="229">
        <v>0.0050000000000000001</v>
      </c>
      <c r="R301" s="229">
        <f>Q301*H301</f>
        <v>0.01</v>
      </c>
      <c r="S301" s="229">
        <v>0</v>
      </c>
      <c r="T301" s="230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1" t="s">
        <v>222</v>
      </c>
      <c r="AT301" s="231" t="s">
        <v>276</v>
      </c>
      <c r="AU301" s="231" t="s">
        <v>88</v>
      </c>
      <c r="AY301" s="18" t="s">
        <v>153</v>
      </c>
      <c r="BE301" s="232">
        <f>IF(N301="základní",J301,0)</f>
        <v>0</v>
      </c>
      <c r="BF301" s="232">
        <f>IF(N301="snížená",J301,0)</f>
        <v>0</v>
      </c>
      <c r="BG301" s="232">
        <f>IF(N301="zákl. přenesená",J301,0)</f>
        <v>0</v>
      </c>
      <c r="BH301" s="232">
        <f>IF(N301="sníž. přenesená",J301,0)</f>
        <v>0</v>
      </c>
      <c r="BI301" s="232">
        <f>IF(N301="nulová",J301,0)</f>
        <v>0</v>
      </c>
      <c r="BJ301" s="18" t="s">
        <v>86</v>
      </c>
      <c r="BK301" s="232">
        <f>ROUND(I301*H301,2)</f>
        <v>0</v>
      </c>
      <c r="BL301" s="18" t="s">
        <v>160</v>
      </c>
      <c r="BM301" s="231" t="s">
        <v>1203</v>
      </c>
    </row>
    <row r="302" s="2" customFormat="1" ht="16.5" customHeight="1">
      <c r="A302" s="39"/>
      <c r="B302" s="40"/>
      <c r="C302" s="220" t="s">
        <v>572</v>
      </c>
      <c r="D302" s="220" t="s">
        <v>155</v>
      </c>
      <c r="E302" s="221" t="s">
        <v>1204</v>
      </c>
      <c r="F302" s="222" t="s">
        <v>1205</v>
      </c>
      <c r="G302" s="223" t="s">
        <v>399</v>
      </c>
      <c r="H302" s="224">
        <v>17</v>
      </c>
      <c r="I302" s="225"/>
      <c r="J302" s="226">
        <f>ROUND(I302*H302,2)</f>
        <v>0</v>
      </c>
      <c r="K302" s="222" t="s">
        <v>159</v>
      </c>
      <c r="L302" s="45"/>
      <c r="M302" s="227" t="s">
        <v>1</v>
      </c>
      <c r="N302" s="228" t="s">
        <v>43</v>
      </c>
      <c r="O302" s="92"/>
      <c r="P302" s="229">
        <f>O302*H302</f>
        <v>0</v>
      </c>
      <c r="Q302" s="229">
        <v>0.0016199999999999999</v>
      </c>
      <c r="R302" s="229">
        <f>Q302*H302</f>
        <v>0.027539999999999999</v>
      </c>
      <c r="S302" s="229">
        <v>0</v>
      </c>
      <c r="T302" s="230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1" t="s">
        <v>160</v>
      </c>
      <c r="AT302" s="231" t="s">
        <v>155</v>
      </c>
      <c r="AU302" s="231" t="s">
        <v>88</v>
      </c>
      <c r="AY302" s="18" t="s">
        <v>153</v>
      </c>
      <c r="BE302" s="232">
        <f>IF(N302="základní",J302,0)</f>
        <v>0</v>
      </c>
      <c r="BF302" s="232">
        <f>IF(N302="snížená",J302,0)</f>
        <v>0</v>
      </c>
      <c r="BG302" s="232">
        <f>IF(N302="zákl. přenesená",J302,0)</f>
        <v>0</v>
      </c>
      <c r="BH302" s="232">
        <f>IF(N302="sníž. přenesená",J302,0)</f>
        <v>0</v>
      </c>
      <c r="BI302" s="232">
        <f>IF(N302="nulová",J302,0)</f>
        <v>0</v>
      </c>
      <c r="BJ302" s="18" t="s">
        <v>86</v>
      </c>
      <c r="BK302" s="232">
        <f>ROUND(I302*H302,2)</f>
        <v>0</v>
      </c>
      <c r="BL302" s="18" t="s">
        <v>160</v>
      </c>
      <c r="BM302" s="231" t="s">
        <v>1206</v>
      </c>
    </row>
    <row r="303" s="2" customFormat="1" ht="16.5" customHeight="1">
      <c r="A303" s="39"/>
      <c r="B303" s="40"/>
      <c r="C303" s="277" t="s">
        <v>576</v>
      </c>
      <c r="D303" s="277" t="s">
        <v>276</v>
      </c>
      <c r="E303" s="278" t="s">
        <v>1207</v>
      </c>
      <c r="F303" s="279" t="s">
        <v>1208</v>
      </c>
      <c r="G303" s="280" t="s">
        <v>399</v>
      </c>
      <c r="H303" s="281">
        <v>17</v>
      </c>
      <c r="I303" s="282"/>
      <c r="J303" s="283">
        <f>ROUND(I303*H303,2)</f>
        <v>0</v>
      </c>
      <c r="K303" s="279" t="s">
        <v>1</v>
      </c>
      <c r="L303" s="284"/>
      <c r="M303" s="285" t="s">
        <v>1</v>
      </c>
      <c r="N303" s="286" t="s">
        <v>43</v>
      </c>
      <c r="O303" s="92"/>
      <c r="P303" s="229">
        <f>O303*H303</f>
        <v>0</v>
      </c>
      <c r="Q303" s="229">
        <v>0.017999999999999999</v>
      </c>
      <c r="R303" s="229">
        <f>Q303*H303</f>
        <v>0.30599999999999999</v>
      </c>
      <c r="S303" s="229">
        <v>0</v>
      </c>
      <c r="T303" s="230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1" t="s">
        <v>222</v>
      </c>
      <c r="AT303" s="231" t="s">
        <v>276</v>
      </c>
      <c r="AU303" s="231" t="s">
        <v>88</v>
      </c>
      <c r="AY303" s="18" t="s">
        <v>153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8" t="s">
        <v>86</v>
      </c>
      <c r="BK303" s="232">
        <f>ROUND(I303*H303,2)</f>
        <v>0</v>
      </c>
      <c r="BL303" s="18" t="s">
        <v>160</v>
      </c>
      <c r="BM303" s="231" t="s">
        <v>1209</v>
      </c>
    </row>
    <row r="304" s="2" customFormat="1" ht="16.5" customHeight="1">
      <c r="A304" s="39"/>
      <c r="B304" s="40"/>
      <c r="C304" s="277" t="s">
        <v>580</v>
      </c>
      <c r="D304" s="277" t="s">
        <v>276</v>
      </c>
      <c r="E304" s="278" t="s">
        <v>1210</v>
      </c>
      <c r="F304" s="279" t="s">
        <v>1211</v>
      </c>
      <c r="G304" s="280" t="s">
        <v>399</v>
      </c>
      <c r="H304" s="281">
        <v>15</v>
      </c>
      <c r="I304" s="282"/>
      <c r="J304" s="283">
        <f>ROUND(I304*H304,2)</f>
        <v>0</v>
      </c>
      <c r="K304" s="279" t="s">
        <v>1</v>
      </c>
      <c r="L304" s="284"/>
      <c r="M304" s="285" t="s">
        <v>1</v>
      </c>
      <c r="N304" s="286" t="s">
        <v>43</v>
      </c>
      <c r="O304" s="92"/>
      <c r="P304" s="229">
        <f>O304*H304</f>
        <v>0</v>
      </c>
      <c r="Q304" s="229">
        <v>0.0060000000000000001</v>
      </c>
      <c r="R304" s="229">
        <f>Q304*H304</f>
        <v>0.089999999999999997</v>
      </c>
      <c r="S304" s="229">
        <v>0</v>
      </c>
      <c r="T304" s="230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1" t="s">
        <v>222</v>
      </c>
      <c r="AT304" s="231" t="s">
        <v>276</v>
      </c>
      <c r="AU304" s="231" t="s">
        <v>88</v>
      </c>
      <c r="AY304" s="18" t="s">
        <v>153</v>
      </c>
      <c r="BE304" s="232">
        <f>IF(N304="základní",J304,0)</f>
        <v>0</v>
      </c>
      <c r="BF304" s="232">
        <f>IF(N304="snížená",J304,0)</f>
        <v>0</v>
      </c>
      <c r="BG304" s="232">
        <f>IF(N304="zákl. přenesená",J304,0)</f>
        <v>0</v>
      </c>
      <c r="BH304" s="232">
        <f>IF(N304="sníž. přenesená",J304,0)</f>
        <v>0</v>
      </c>
      <c r="BI304" s="232">
        <f>IF(N304="nulová",J304,0)</f>
        <v>0</v>
      </c>
      <c r="BJ304" s="18" t="s">
        <v>86</v>
      </c>
      <c r="BK304" s="232">
        <f>ROUND(I304*H304,2)</f>
        <v>0</v>
      </c>
      <c r="BL304" s="18" t="s">
        <v>160</v>
      </c>
      <c r="BM304" s="231" t="s">
        <v>1212</v>
      </c>
    </row>
    <row r="305" s="2" customFormat="1" ht="16.5" customHeight="1">
      <c r="A305" s="39"/>
      <c r="B305" s="40"/>
      <c r="C305" s="277" t="s">
        <v>584</v>
      </c>
      <c r="D305" s="277" t="s">
        <v>276</v>
      </c>
      <c r="E305" s="278" t="s">
        <v>1213</v>
      </c>
      <c r="F305" s="279" t="s">
        <v>1214</v>
      </c>
      <c r="G305" s="280" t="s">
        <v>399</v>
      </c>
      <c r="H305" s="281">
        <v>2</v>
      </c>
      <c r="I305" s="282"/>
      <c r="J305" s="283">
        <f>ROUND(I305*H305,2)</f>
        <v>0</v>
      </c>
      <c r="K305" s="279" t="s">
        <v>1</v>
      </c>
      <c r="L305" s="284"/>
      <c r="M305" s="285" t="s">
        <v>1</v>
      </c>
      <c r="N305" s="286" t="s">
        <v>43</v>
      </c>
      <c r="O305" s="92"/>
      <c r="P305" s="229">
        <f>O305*H305</f>
        <v>0</v>
      </c>
      <c r="Q305" s="229">
        <v>0.002</v>
      </c>
      <c r="R305" s="229">
        <f>Q305*H305</f>
        <v>0.0040000000000000001</v>
      </c>
      <c r="S305" s="229">
        <v>0</v>
      </c>
      <c r="T305" s="230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1" t="s">
        <v>222</v>
      </c>
      <c r="AT305" s="231" t="s">
        <v>276</v>
      </c>
      <c r="AU305" s="231" t="s">
        <v>88</v>
      </c>
      <c r="AY305" s="18" t="s">
        <v>153</v>
      </c>
      <c r="BE305" s="232">
        <f>IF(N305="základní",J305,0)</f>
        <v>0</v>
      </c>
      <c r="BF305" s="232">
        <f>IF(N305="snížená",J305,0)</f>
        <v>0</v>
      </c>
      <c r="BG305" s="232">
        <f>IF(N305="zákl. přenesená",J305,0)</f>
        <v>0</v>
      </c>
      <c r="BH305" s="232">
        <f>IF(N305="sníž. přenesená",J305,0)</f>
        <v>0</v>
      </c>
      <c r="BI305" s="232">
        <f>IF(N305="nulová",J305,0)</f>
        <v>0</v>
      </c>
      <c r="BJ305" s="18" t="s">
        <v>86</v>
      </c>
      <c r="BK305" s="232">
        <f>ROUND(I305*H305,2)</f>
        <v>0</v>
      </c>
      <c r="BL305" s="18" t="s">
        <v>160</v>
      </c>
      <c r="BM305" s="231" t="s">
        <v>1215</v>
      </c>
    </row>
    <row r="306" s="2" customFormat="1" ht="16.5" customHeight="1">
      <c r="A306" s="39"/>
      <c r="B306" s="40"/>
      <c r="C306" s="220" t="s">
        <v>588</v>
      </c>
      <c r="D306" s="220" t="s">
        <v>155</v>
      </c>
      <c r="E306" s="221" t="s">
        <v>1216</v>
      </c>
      <c r="F306" s="222" t="s">
        <v>1217</v>
      </c>
      <c r="G306" s="223" t="s">
        <v>399</v>
      </c>
      <c r="H306" s="224">
        <v>5</v>
      </c>
      <c r="I306" s="225"/>
      <c r="J306" s="226">
        <f>ROUND(I306*H306,2)</f>
        <v>0</v>
      </c>
      <c r="K306" s="222" t="s">
        <v>159</v>
      </c>
      <c r="L306" s="45"/>
      <c r="M306" s="227" t="s">
        <v>1</v>
      </c>
      <c r="N306" s="228" t="s">
        <v>43</v>
      </c>
      <c r="O306" s="92"/>
      <c r="P306" s="229">
        <f>O306*H306</f>
        <v>0</v>
      </c>
      <c r="Q306" s="229">
        <v>0.0013600000000000001</v>
      </c>
      <c r="R306" s="229">
        <f>Q306*H306</f>
        <v>0.0068000000000000005</v>
      </c>
      <c r="S306" s="229">
        <v>0</v>
      </c>
      <c r="T306" s="230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1" t="s">
        <v>160</v>
      </c>
      <c r="AT306" s="231" t="s">
        <v>155</v>
      </c>
      <c r="AU306" s="231" t="s">
        <v>88</v>
      </c>
      <c r="AY306" s="18" t="s">
        <v>153</v>
      </c>
      <c r="BE306" s="232">
        <f>IF(N306="základní",J306,0)</f>
        <v>0</v>
      </c>
      <c r="BF306" s="232">
        <f>IF(N306="snížená",J306,0)</f>
        <v>0</v>
      </c>
      <c r="BG306" s="232">
        <f>IF(N306="zákl. přenesená",J306,0)</f>
        <v>0</v>
      </c>
      <c r="BH306" s="232">
        <f>IF(N306="sníž. přenesená",J306,0)</f>
        <v>0</v>
      </c>
      <c r="BI306" s="232">
        <f>IF(N306="nulová",J306,0)</f>
        <v>0</v>
      </c>
      <c r="BJ306" s="18" t="s">
        <v>86</v>
      </c>
      <c r="BK306" s="232">
        <f>ROUND(I306*H306,2)</f>
        <v>0</v>
      </c>
      <c r="BL306" s="18" t="s">
        <v>160</v>
      </c>
      <c r="BM306" s="231" t="s">
        <v>1218</v>
      </c>
    </row>
    <row r="307" s="2" customFormat="1" ht="16.5" customHeight="1">
      <c r="A307" s="39"/>
      <c r="B307" s="40"/>
      <c r="C307" s="277" t="s">
        <v>592</v>
      </c>
      <c r="D307" s="277" t="s">
        <v>276</v>
      </c>
      <c r="E307" s="278" t="s">
        <v>1219</v>
      </c>
      <c r="F307" s="279" t="s">
        <v>1220</v>
      </c>
      <c r="G307" s="280" t="s">
        <v>399</v>
      </c>
      <c r="H307" s="281">
        <v>5</v>
      </c>
      <c r="I307" s="282"/>
      <c r="J307" s="283">
        <f>ROUND(I307*H307,2)</f>
        <v>0</v>
      </c>
      <c r="K307" s="279" t="s">
        <v>1</v>
      </c>
      <c r="L307" s="284"/>
      <c r="M307" s="285" t="s">
        <v>1</v>
      </c>
      <c r="N307" s="286" t="s">
        <v>43</v>
      </c>
      <c r="O307" s="92"/>
      <c r="P307" s="229">
        <f>O307*H307</f>
        <v>0</v>
      </c>
      <c r="Q307" s="229">
        <v>0.042999999999999997</v>
      </c>
      <c r="R307" s="229">
        <f>Q307*H307</f>
        <v>0.21499999999999997</v>
      </c>
      <c r="S307" s="229">
        <v>0</v>
      </c>
      <c r="T307" s="230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1" t="s">
        <v>222</v>
      </c>
      <c r="AT307" s="231" t="s">
        <v>276</v>
      </c>
      <c r="AU307" s="231" t="s">
        <v>88</v>
      </c>
      <c r="AY307" s="18" t="s">
        <v>153</v>
      </c>
      <c r="BE307" s="232">
        <f>IF(N307="základní",J307,0)</f>
        <v>0</v>
      </c>
      <c r="BF307" s="232">
        <f>IF(N307="snížená",J307,0)</f>
        <v>0</v>
      </c>
      <c r="BG307" s="232">
        <f>IF(N307="zákl. přenesená",J307,0)</f>
        <v>0</v>
      </c>
      <c r="BH307" s="232">
        <f>IF(N307="sníž. přenesená",J307,0)</f>
        <v>0</v>
      </c>
      <c r="BI307" s="232">
        <f>IF(N307="nulová",J307,0)</f>
        <v>0</v>
      </c>
      <c r="BJ307" s="18" t="s">
        <v>86</v>
      </c>
      <c r="BK307" s="232">
        <f>ROUND(I307*H307,2)</f>
        <v>0</v>
      </c>
      <c r="BL307" s="18" t="s">
        <v>160</v>
      </c>
      <c r="BM307" s="231" t="s">
        <v>1221</v>
      </c>
    </row>
    <row r="308" s="2" customFormat="1" ht="16.5" customHeight="1">
      <c r="A308" s="39"/>
      <c r="B308" s="40"/>
      <c r="C308" s="220" t="s">
        <v>596</v>
      </c>
      <c r="D308" s="220" t="s">
        <v>155</v>
      </c>
      <c r="E308" s="221" t="s">
        <v>1222</v>
      </c>
      <c r="F308" s="222" t="s">
        <v>1223</v>
      </c>
      <c r="G308" s="223" t="s">
        <v>399</v>
      </c>
      <c r="H308" s="224">
        <v>2</v>
      </c>
      <c r="I308" s="225"/>
      <c r="J308" s="226">
        <f>ROUND(I308*H308,2)</f>
        <v>0</v>
      </c>
      <c r="K308" s="222" t="s">
        <v>159</v>
      </c>
      <c r="L308" s="45"/>
      <c r="M308" s="227" t="s">
        <v>1</v>
      </c>
      <c r="N308" s="228" t="s">
        <v>43</v>
      </c>
      <c r="O308" s="92"/>
      <c r="P308" s="229">
        <f>O308*H308</f>
        <v>0</v>
      </c>
      <c r="Q308" s="229">
        <v>0.0013600000000000001</v>
      </c>
      <c r="R308" s="229">
        <f>Q308*H308</f>
        <v>0.0027200000000000002</v>
      </c>
      <c r="S308" s="229">
        <v>0</v>
      </c>
      <c r="T308" s="230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1" t="s">
        <v>160</v>
      </c>
      <c r="AT308" s="231" t="s">
        <v>155</v>
      </c>
      <c r="AU308" s="231" t="s">
        <v>88</v>
      </c>
      <c r="AY308" s="18" t="s">
        <v>153</v>
      </c>
      <c r="BE308" s="232">
        <f>IF(N308="základní",J308,0)</f>
        <v>0</v>
      </c>
      <c r="BF308" s="232">
        <f>IF(N308="snížená",J308,0)</f>
        <v>0</v>
      </c>
      <c r="BG308" s="232">
        <f>IF(N308="zákl. přenesená",J308,0)</f>
        <v>0</v>
      </c>
      <c r="BH308" s="232">
        <f>IF(N308="sníž. přenesená",J308,0)</f>
        <v>0</v>
      </c>
      <c r="BI308" s="232">
        <f>IF(N308="nulová",J308,0)</f>
        <v>0</v>
      </c>
      <c r="BJ308" s="18" t="s">
        <v>86</v>
      </c>
      <c r="BK308" s="232">
        <f>ROUND(I308*H308,2)</f>
        <v>0</v>
      </c>
      <c r="BL308" s="18" t="s">
        <v>160</v>
      </c>
      <c r="BM308" s="231" t="s">
        <v>1224</v>
      </c>
    </row>
    <row r="309" s="2" customFormat="1" ht="16.5" customHeight="1">
      <c r="A309" s="39"/>
      <c r="B309" s="40"/>
      <c r="C309" s="277" t="s">
        <v>600</v>
      </c>
      <c r="D309" s="277" t="s">
        <v>276</v>
      </c>
      <c r="E309" s="278" t="s">
        <v>1225</v>
      </c>
      <c r="F309" s="279" t="s">
        <v>1226</v>
      </c>
      <c r="G309" s="280" t="s">
        <v>399</v>
      </c>
      <c r="H309" s="281">
        <v>2</v>
      </c>
      <c r="I309" s="282"/>
      <c r="J309" s="283">
        <f>ROUND(I309*H309,2)</f>
        <v>0</v>
      </c>
      <c r="K309" s="279" t="s">
        <v>1</v>
      </c>
      <c r="L309" s="284"/>
      <c r="M309" s="285" t="s">
        <v>1</v>
      </c>
      <c r="N309" s="286" t="s">
        <v>43</v>
      </c>
      <c r="O309" s="92"/>
      <c r="P309" s="229">
        <f>O309*H309</f>
        <v>0</v>
      </c>
      <c r="Q309" s="229">
        <v>0.042000000000000003</v>
      </c>
      <c r="R309" s="229">
        <f>Q309*H309</f>
        <v>0.084000000000000005</v>
      </c>
      <c r="S309" s="229">
        <v>0</v>
      </c>
      <c r="T309" s="230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1" t="s">
        <v>222</v>
      </c>
      <c r="AT309" s="231" t="s">
        <v>276</v>
      </c>
      <c r="AU309" s="231" t="s">
        <v>88</v>
      </c>
      <c r="AY309" s="18" t="s">
        <v>153</v>
      </c>
      <c r="BE309" s="232">
        <f>IF(N309="základní",J309,0)</f>
        <v>0</v>
      </c>
      <c r="BF309" s="232">
        <f>IF(N309="snížená",J309,0)</f>
        <v>0</v>
      </c>
      <c r="BG309" s="232">
        <f>IF(N309="zákl. přenesená",J309,0)</f>
        <v>0</v>
      </c>
      <c r="BH309" s="232">
        <f>IF(N309="sníž. přenesená",J309,0)</f>
        <v>0</v>
      </c>
      <c r="BI309" s="232">
        <f>IF(N309="nulová",J309,0)</f>
        <v>0</v>
      </c>
      <c r="BJ309" s="18" t="s">
        <v>86</v>
      </c>
      <c r="BK309" s="232">
        <f>ROUND(I309*H309,2)</f>
        <v>0</v>
      </c>
      <c r="BL309" s="18" t="s">
        <v>160</v>
      </c>
      <c r="BM309" s="231" t="s">
        <v>1227</v>
      </c>
    </row>
    <row r="310" s="2" customFormat="1" ht="16.5" customHeight="1">
      <c r="A310" s="39"/>
      <c r="B310" s="40"/>
      <c r="C310" s="220" t="s">
        <v>604</v>
      </c>
      <c r="D310" s="220" t="s">
        <v>155</v>
      </c>
      <c r="E310" s="221" t="s">
        <v>1228</v>
      </c>
      <c r="F310" s="222" t="s">
        <v>1229</v>
      </c>
      <c r="G310" s="223" t="s">
        <v>399</v>
      </c>
      <c r="H310" s="224">
        <v>2</v>
      </c>
      <c r="I310" s="225"/>
      <c r="J310" s="226">
        <f>ROUND(I310*H310,2)</f>
        <v>0</v>
      </c>
      <c r="K310" s="222" t="s">
        <v>159</v>
      </c>
      <c r="L310" s="45"/>
      <c r="M310" s="227" t="s">
        <v>1</v>
      </c>
      <c r="N310" s="228" t="s">
        <v>43</v>
      </c>
      <c r="O310" s="92"/>
      <c r="P310" s="229">
        <f>O310*H310</f>
        <v>0</v>
      </c>
      <c r="Q310" s="229">
        <v>0</v>
      </c>
      <c r="R310" s="229">
        <f>Q310*H310</f>
        <v>0</v>
      </c>
      <c r="S310" s="229">
        <v>0</v>
      </c>
      <c r="T310" s="230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1" t="s">
        <v>160</v>
      </c>
      <c r="AT310" s="231" t="s">
        <v>155</v>
      </c>
      <c r="AU310" s="231" t="s">
        <v>88</v>
      </c>
      <c r="AY310" s="18" t="s">
        <v>153</v>
      </c>
      <c r="BE310" s="232">
        <f>IF(N310="základní",J310,0)</f>
        <v>0</v>
      </c>
      <c r="BF310" s="232">
        <f>IF(N310="snížená",J310,0)</f>
        <v>0</v>
      </c>
      <c r="BG310" s="232">
        <f>IF(N310="zákl. přenesená",J310,0)</f>
        <v>0</v>
      </c>
      <c r="BH310" s="232">
        <f>IF(N310="sníž. přenesená",J310,0)</f>
        <v>0</v>
      </c>
      <c r="BI310" s="232">
        <f>IF(N310="nulová",J310,0)</f>
        <v>0</v>
      </c>
      <c r="BJ310" s="18" t="s">
        <v>86</v>
      </c>
      <c r="BK310" s="232">
        <f>ROUND(I310*H310,2)</f>
        <v>0</v>
      </c>
      <c r="BL310" s="18" t="s">
        <v>160</v>
      </c>
      <c r="BM310" s="231" t="s">
        <v>1230</v>
      </c>
    </row>
    <row r="311" s="2" customFormat="1" ht="16.5" customHeight="1">
      <c r="A311" s="39"/>
      <c r="B311" s="40"/>
      <c r="C311" s="277" t="s">
        <v>608</v>
      </c>
      <c r="D311" s="277" t="s">
        <v>276</v>
      </c>
      <c r="E311" s="278" t="s">
        <v>1231</v>
      </c>
      <c r="F311" s="279" t="s">
        <v>1232</v>
      </c>
      <c r="G311" s="280" t="s">
        <v>399</v>
      </c>
      <c r="H311" s="281">
        <v>2</v>
      </c>
      <c r="I311" s="282"/>
      <c r="J311" s="283">
        <f>ROUND(I311*H311,2)</f>
        <v>0</v>
      </c>
      <c r="K311" s="279" t="s">
        <v>1</v>
      </c>
      <c r="L311" s="284"/>
      <c r="M311" s="285" t="s">
        <v>1</v>
      </c>
      <c r="N311" s="286" t="s">
        <v>43</v>
      </c>
      <c r="O311" s="92"/>
      <c r="P311" s="229">
        <f>O311*H311</f>
        <v>0</v>
      </c>
      <c r="Q311" s="229">
        <v>0.0030000000000000001</v>
      </c>
      <c r="R311" s="229">
        <f>Q311*H311</f>
        <v>0.0060000000000000001</v>
      </c>
      <c r="S311" s="229">
        <v>0</v>
      </c>
      <c r="T311" s="230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1" t="s">
        <v>222</v>
      </c>
      <c r="AT311" s="231" t="s">
        <v>276</v>
      </c>
      <c r="AU311" s="231" t="s">
        <v>88</v>
      </c>
      <c r="AY311" s="18" t="s">
        <v>153</v>
      </c>
      <c r="BE311" s="232">
        <f>IF(N311="základní",J311,0)</f>
        <v>0</v>
      </c>
      <c r="BF311" s="232">
        <f>IF(N311="snížená",J311,0)</f>
        <v>0</v>
      </c>
      <c r="BG311" s="232">
        <f>IF(N311="zákl. přenesená",J311,0)</f>
        <v>0</v>
      </c>
      <c r="BH311" s="232">
        <f>IF(N311="sníž. přenesená",J311,0)</f>
        <v>0</v>
      </c>
      <c r="BI311" s="232">
        <f>IF(N311="nulová",J311,0)</f>
        <v>0</v>
      </c>
      <c r="BJ311" s="18" t="s">
        <v>86</v>
      </c>
      <c r="BK311" s="232">
        <f>ROUND(I311*H311,2)</f>
        <v>0</v>
      </c>
      <c r="BL311" s="18" t="s">
        <v>160</v>
      </c>
      <c r="BM311" s="231" t="s">
        <v>1233</v>
      </c>
    </row>
    <row r="312" s="2" customFormat="1" ht="16.5" customHeight="1">
      <c r="A312" s="39"/>
      <c r="B312" s="40"/>
      <c r="C312" s="220" t="s">
        <v>612</v>
      </c>
      <c r="D312" s="220" t="s">
        <v>155</v>
      </c>
      <c r="E312" s="221" t="s">
        <v>1234</v>
      </c>
      <c r="F312" s="222" t="s">
        <v>1235</v>
      </c>
      <c r="G312" s="223" t="s">
        <v>399</v>
      </c>
      <c r="H312" s="224">
        <v>7</v>
      </c>
      <c r="I312" s="225"/>
      <c r="J312" s="226">
        <f>ROUND(I312*H312,2)</f>
        <v>0</v>
      </c>
      <c r="K312" s="222" t="s">
        <v>1</v>
      </c>
      <c r="L312" s="45"/>
      <c r="M312" s="227" t="s">
        <v>1</v>
      </c>
      <c r="N312" s="228" t="s">
        <v>43</v>
      </c>
      <c r="O312" s="92"/>
      <c r="P312" s="229">
        <f>O312*H312</f>
        <v>0</v>
      </c>
      <c r="Q312" s="229">
        <v>0.0013600000000000001</v>
      </c>
      <c r="R312" s="229">
        <f>Q312*H312</f>
        <v>0.0095200000000000007</v>
      </c>
      <c r="S312" s="229">
        <v>0</v>
      </c>
      <c r="T312" s="230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1" t="s">
        <v>160</v>
      </c>
      <c r="AT312" s="231" t="s">
        <v>155</v>
      </c>
      <c r="AU312" s="231" t="s">
        <v>88</v>
      </c>
      <c r="AY312" s="18" t="s">
        <v>153</v>
      </c>
      <c r="BE312" s="232">
        <f>IF(N312="základní",J312,0)</f>
        <v>0</v>
      </c>
      <c r="BF312" s="232">
        <f>IF(N312="snížená",J312,0)</f>
        <v>0</v>
      </c>
      <c r="BG312" s="232">
        <f>IF(N312="zákl. přenesená",J312,0)</f>
        <v>0</v>
      </c>
      <c r="BH312" s="232">
        <f>IF(N312="sníž. přenesená",J312,0)</f>
        <v>0</v>
      </c>
      <c r="BI312" s="232">
        <f>IF(N312="nulová",J312,0)</f>
        <v>0</v>
      </c>
      <c r="BJ312" s="18" t="s">
        <v>86</v>
      </c>
      <c r="BK312" s="232">
        <f>ROUND(I312*H312,2)</f>
        <v>0</v>
      </c>
      <c r="BL312" s="18" t="s">
        <v>160</v>
      </c>
      <c r="BM312" s="231" t="s">
        <v>1236</v>
      </c>
    </row>
    <row r="313" s="2" customFormat="1" ht="16.5" customHeight="1">
      <c r="A313" s="39"/>
      <c r="B313" s="40"/>
      <c r="C313" s="277" t="s">
        <v>616</v>
      </c>
      <c r="D313" s="277" t="s">
        <v>276</v>
      </c>
      <c r="E313" s="278" t="s">
        <v>1237</v>
      </c>
      <c r="F313" s="279" t="s">
        <v>1238</v>
      </c>
      <c r="G313" s="280" t="s">
        <v>399</v>
      </c>
      <c r="H313" s="281">
        <v>7</v>
      </c>
      <c r="I313" s="282"/>
      <c r="J313" s="283">
        <f>ROUND(I313*H313,2)</f>
        <v>0</v>
      </c>
      <c r="K313" s="279" t="s">
        <v>1</v>
      </c>
      <c r="L313" s="284"/>
      <c r="M313" s="285" t="s">
        <v>1</v>
      </c>
      <c r="N313" s="286" t="s">
        <v>43</v>
      </c>
      <c r="O313" s="92"/>
      <c r="P313" s="229">
        <f>O313*H313</f>
        <v>0</v>
      </c>
      <c r="Q313" s="229">
        <v>0.036999999999999998</v>
      </c>
      <c r="R313" s="229">
        <f>Q313*H313</f>
        <v>0.25900000000000001</v>
      </c>
      <c r="S313" s="229">
        <v>0</v>
      </c>
      <c r="T313" s="230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1" t="s">
        <v>222</v>
      </c>
      <c r="AT313" s="231" t="s">
        <v>276</v>
      </c>
      <c r="AU313" s="231" t="s">
        <v>88</v>
      </c>
      <c r="AY313" s="18" t="s">
        <v>153</v>
      </c>
      <c r="BE313" s="232">
        <f>IF(N313="základní",J313,0)</f>
        <v>0</v>
      </c>
      <c r="BF313" s="232">
        <f>IF(N313="snížená",J313,0)</f>
        <v>0</v>
      </c>
      <c r="BG313" s="232">
        <f>IF(N313="zákl. přenesená",J313,0)</f>
        <v>0</v>
      </c>
      <c r="BH313" s="232">
        <f>IF(N313="sníž. přenesená",J313,0)</f>
        <v>0</v>
      </c>
      <c r="BI313" s="232">
        <f>IF(N313="nulová",J313,0)</f>
        <v>0</v>
      </c>
      <c r="BJ313" s="18" t="s">
        <v>86</v>
      </c>
      <c r="BK313" s="232">
        <f>ROUND(I313*H313,2)</f>
        <v>0</v>
      </c>
      <c r="BL313" s="18" t="s">
        <v>160</v>
      </c>
      <c r="BM313" s="231" t="s">
        <v>1239</v>
      </c>
    </row>
    <row r="314" s="2" customFormat="1" ht="16.5" customHeight="1">
      <c r="A314" s="39"/>
      <c r="B314" s="40"/>
      <c r="C314" s="220" t="s">
        <v>621</v>
      </c>
      <c r="D314" s="220" t="s">
        <v>155</v>
      </c>
      <c r="E314" s="221" t="s">
        <v>1240</v>
      </c>
      <c r="F314" s="222" t="s">
        <v>1241</v>
      </c>
      <c r="G314" s="223" t="s">
        <v>399</v>
      </c>
      <c r="H314" s="224">
        <v>2</v>
      </c>
      <c r="I314" s="225"/>
      <c r="J314" s="226">
        <f>ROUND(I314*H314,2)</f>
        <v>0</v>
      </c>
      <c r="K314" s="222" t="s">
        <v>159</v>
      </c>
      <c r="L314" s="45"/>
      <c r="M314" s="227" t="s">
        <v>1</v>
      </c>
      <c r="N314" s="228" t="s">
        <v>43</v>
      </c>
      <c r="O314" s="92"/>
      <c r="P314" s="229">
        <f>O314*H314</f>
        <v>0</v>
      </c>
      <c r="Q314" s="229">
        <v>0.040000000000000001</v>
      </c>
      <c r="R314" s="229">
        <f>Q314*H314</f>
        <v>0.080000000000000002</v>
      </c>
      <c r="S314" s="229">
        <v>0</v>
      </c>
      <c r="T314" s="230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1" t="s">
        <v>160</v>
      </c>
      <c r="AT314" s="231" t="s">
        <v>155</v>
      </c>
      <c r="AU314" s="231" t="s">
        <v>88</v>
      </c>
      <c r="AY314" s="18" t="s">
        <v>153</v>
      </c>
      <c r="BE314" s="232">
        <f>IF(N314="základní",J314,0)</f>
        <v>0</v>
      </c>
      <c r="BF314" s="232">
        <f>IF(N314="snížená",J314,0)</f>
        <v>0</v>
      </c>
      <c r="BG314" s="232">
        <f>IF(N314="zákl. přenesená",J314,0)</f>
        <v>0</v>
      </c>
      <c r="BH314" s="232">
        <f>IF(N314="sníž. přenesená",J314,0)</f>
        <v>0</v>
      </c>
      <c r="BI314" s="232">
        <f>IF(N314="nulová",J314,0)</f>
        <v>0</v>
      </c>
      <c r="BJ314" s="18" t="s">
        <v>86</v>
      </c>
      <c r="BK314" s="232">
        <f>ROUND(I314*H314,2)</f>
        <v>0</v>
      </c>
      <c r="BL314" s="18" t="s">
        <v>160</v>
      </c>
      <c r="BM314" s="231" t="s">
        <v>1242</v>
      </c>
    </row>
    <row r="315" s="2" customFormat="1" ht="16.5" customHeight="1">
      <c r="A315" s="39"/>
      <c r="B315" s="40"/>
      <c r="C315" s="277" t="s">
        <v>625</v>
      </c>
      <c r="D315" s="277" t="s">
        <v>276</v>
      </c>
      <c r="E315" s="278" t="s">
        <v>1243</v>
      </c>
      <c r="F315" s="279" t="s">
        <v>1244</v>
      </c>
      <c r="G315" s="280" t="s">
        <v>399</v>
      </c>
      <c r="H315" s="281">
        <v>2</v>
      </c>
      <c r="I315" s="282"/>
      <c r="J315" s="283">
        <f>ROUND(I315*H315,2)</f>
        <v>0</v>
      </c>
      <c r="K315" s="279" t="s">
        <v>1</v>
      </c>
      <c r="L315" s="284"/>
      <c r="M315" s="285" t="s">
        <v>1</v>
      </c>
      <c r="N315" s="286" t="s">
        <v>43</v>
      </c>
      <c r="O315" s="92"/>
      <c r="P315" s="229">
        <f>O315*H315</f>
        <v>0</v>
      </c>
      <c r="Q315" s="229">
        <v>0.0043</v>
      </c>
      <c r="R315" s="229">
        <f>Q315*H315</f>
        <v>0.0086</v>
      </c>
      <c r="S315" s="229">
        <v>0</v>
      </c>
      <c r="T315" s="230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1" t="s">
        <v>222</v>
      </c>
      <c r="AT315" s="231" t="s">
        <v>276</v>
      </c>
      <c r="AU315" s="231" t="s">
        <v>88</v>
      </c>
      <c r="AY315" s="18" t="s">
        <v>153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8" t="s">
        <v>86</v>
      </c>
      <c r="BK315" s="232">
        <f>ROUND(I315*H315,2)</f>
        <v>0</v>
      </c>
      <c r="BL315" s="18" t="s">
        <v>160</v>
      </c>
      <c r="BM315" s="231" t="s">
        <v>1245</v>
      </c>
    </row>
    <row r="316" s="2" customFormat="1" ht="16.5" customHeight="1">
      <c r="A316" s="39"/>
      <c r="B316" s="40"/>
      <c r="C316" s="220" t="s">
        <v>629</v>
      </c>
      <c r="D316" s="220" t="s">
        <v>155</v>
      </c>
      <c r="E316" s="221" t="s">
        <v>1246</v>
      </c>
      <c r="F316" s="222" t="s">
        <v>1247</v>
      </c>
      <c r="G316" s="223" t="s">
        <v>399</v>
      </c>
      <c r="H316" s="224">
        <v>15</v>
      </c>
      <c r="I316" s="225"/>
      <c r="J316" s="226">
        <f>ROUND(I316*H316,2)</f>
        <v>0</v>
      </c>
      <c r="K316" s="222" t="s">
        <v>159</v>
      </c>
      <c r="L316" s="45"/>
      <c r="M316" s="227" t="s">
        <v>1</v>
      </c>
      <c r="N316" s="228" t="s">
        <v>43</v>
      </c>
      <c r="O316" s="92"/>
      <c r="P316" s="229">
        <f>O316*H316</f>
        <v>0</v>
      </c>
      <c r="Q316" s="229">
        <v>0.040000000000000001</v>
      </c>
      <c r="R316" s="229">
        <f>Q316*H316</f>
        <v>0.59999999999999998</v>
      </c>
      <c r="S316" s="229">
        <v>0</v>
      </c>
      <c r="T316" s="230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1" t="s">
        <v>160</v>
      </c>
      <c r="AT316" s="231" t="s">
        <v>155</v>
      </c>
      <c r="AU316" s="231" t="s">
        <v>88</v>
      </c>
      <c r="AY316" s="18" t="s">
        <v>153</v>
      </c>
      <c r="BE316" s="232">
        <f>IF(N316="základní",J316,0)</f>
        <v>0</v>
      </c>
      <c r="BF316" s="232">
        <f>IF(N316="snížená",J316,0)</f>
        <v>0</v>
      </c>
      <c r="BG316" s="232">
        <f>IF(N316="zákl. přenesená",J316,0)</f>
        <v>0</v>
      </c>
      <c r="BH316" s="232">
        <f>IF(N316="sníž. přenesená",J316,0)</f>
        <v>0</v>
      </c>
      <c r="BI316" s="232">
        <f>IF(N316="nulová",J316,0)</f>
        <v>0</v>
      </c>
      <c r="BJ316" s="18" t="s">
        <v>86</v>
      </c>
      <c r="BK316" s="232">
        <f>ROUND(I316*H316,2)</f>
        <v>0</v>
      </c>
      <c r="BL316" s="18" t="s">
        <v>160</v>
      </c>
      <c r="BM316" s="231" t="s">
        <v>1248</v>
      </c>
    </row>
    <row r="317" s="2" customFormat="1" ht="16.5" customHeight="1">
      <c r="A317" s="39"/>
      <c r="B317" s="40"/>
      <c r="C317" s="277" t="s">
        <v>636</v>
      </c>
      <c r="D317" s="277" t="s">
        <v>276</v>
      </c>
      <c r="E317" s="278" t="s">
        <v>1249</v>
      </c>
      <c r="F317" s="279" t="s">
        <v>1250</v>
      </c>
      <c r="G317" s="280" t="s">
        <v>399</v>
      </c>
      <c r="H317" s="281">
        <v>15</v>
      </c>
      <c r="I317" s="282"/>
      <c r="J317" s="283">
        <f>ROUND(I317*H317,2)</f>
        <v>0</v>
      </c>
      <c r="K317" s="279" t="s">
        <v>1</v>
      </c>
      <c r="L317" s="284"/>
      <c r="M317" s="285" t="s">
        <v>1</v>
      </c>
      <c r="N317" s="286" t="s">
        <v>43</v>
      </c>
      <c r="O317" s="92"/>
      <c r="P317" s="229">
        <f>O317*H317</f>
        <v>0</v>
      </c>
      <c r="Q317" s="229">
        <v>0.0048999999999999998</v>
      </c>
      <c r="R317" s="229">
        <f>Q317*H317</f>
        <v>0.073499999999999996</v>
      </c>
      <c r="S317" s="229">
        <v>0</v>
      </c>
      <c r="T317" s="230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1" t="s">
        <v>222</v>
      </c>
      <c r="AT317" s="231" t="s">
        <v>276</v>
      </c>
      <c r="AU317" s="231" t="s">
        <v>88</v>
      </c>
      <c r="AY317" s="18" t="s">
        <v>153</v>
      </c>
      <c r="BE317" s="232">
        <f>IF(N317="základní",J317,0)</f>
        <v>0</v>
      </c>
      <c r="BF317" s="232">
        <f>IF(N317="snížená",J317,0)</f>
        <v>0</v>
      </c>
      <c r="BG317" s="232">
        <f>IF(N317="zákl. přenesená",J317,0)</f>
        <v>0</v>
      </c>
      <c r="BH317" s="232">
        <f>IF(N317="sníž. přenesená",J317,0)</f>
        <v>0</v>
      </c>
      <c r="BI317" s="232">
        <f>IF(N317="nulová",J317,0)</f>
        <v>0</v>
      </c>
      <c r="BJ317" s="18" t="s">
        <v>86</v>
      </c>
      <c r="BK317" s="232">
        <f>ROUND(I317*H317,2)</f>
        <v>0</v>
      </c>
      <c r="BL317" s="18" t="s">
        <v>160</v>
      </c>
      <c r="BM317" s="231" t="s">
        <v>1251</v>
      </c>
    </row>
    <row r="318" s="2" customFormat="1" ht="16.5" customHeight="1">
      <c r="A318" s="39"/>
      <c r="B318" s="40"/>
      <c r="C318" s="220" t="s">
        <v>642</v>
      </c>
      <c r="D318" s="220" t="s">
        <v>155</v>
      </c>
      <c r="E318" s="221" t="s">
        <v>1252</v>
      </c>
      <c r="F318" s="222" t="s">
        <v>1253</v>
      </c>
      <c r="G318" s="223" t="s">
        <v>399</v>
      </c>
      <c r="H318" s="224">
        <v>5</v>
      </c>
      <c r="I318" s="225"/>
      <c r="J318" s="226">
        <f>ROUND(I318*H318,2)</f>
        <v>0</v>
      </c>
      <c r="K318" s="222" t="s">
        <v>159</v>
      </c>
      <c r="L318" s="45"/>
      <c r="M318" s="227" t="s">
        <v>1</v>
      </c>
      <c r="N318" s="228" t="s">
        <v>43</v>
      </c>
      <c r="O318" s="92"/>
      <c r="P318" s="229">
        <f>O318*H318</f>
        <v>0</v>
      </c>
      <c r="Q318" s="229">
        <v>0.050000000000000003</v>
      </c>
      <c r="R318" s="229">
        <f>Q318*H318</f>
        <v>0.25</v>
      </c>
      <c r="S318" s="229">
        <v>0</v>
      </c>
      <c r="T318" s="230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1" t="s">
        <v>160</v>
      </c>
      <c r="AT318" s="231" t="s">
        <v>155</v>
      </c>
      <c r="AU318" s="231" t="s">
        <v>88</v>
      </c>
      <c r="AY318" s="18" t="s">
        <v>153</v>
      </c>
      <c r="BE318" s="232">
        <f>IF(N318="základní",J318,0)</f>
        <v>0</v>
      </c>
      <c r="BF318" s="232">
        <f>IF(N318="snížená",J318,0)</f>
        <v>0</v>
      </c>
      <c r="BG318" s="232">
        <f>IF(N318="zákl. přenesená",J318,0)</f>
        <v>0</v>
      </c>
      <c r="BH318" s="232">
        <f>IF(N318="sníž. přenesená",J318,0)</f>
        <v>0</v>
      </c>
      <c r="BI318" s="232">
        <f>IF(N318="nulová",J318,0)</f>
        <v>0</v>
      </c>
      <c r="BJ318" s="18" t="s">
        <v>86</v>
      </c>
      <c r="BK318" s="232">
        <f>ROUND(I318*H318,2)</f>
        <v>0</v>
      </c>
      <c r="BL318" s="18" t="s">
        <v>160</v>
      </c>
      <c r="BM318" s="231" t="s">
        <v>1254</v>
      </c>
    </row>
    <row r="319" s="2" customFormat="1" ht="16.5" customHeight="1">
      <c r="A319" s="39"/>
      <c r="B319" s="40"/>
      <c r="C319" s="277" t="s">
        <v>649</v>
      </c>
      <c r="D319" s="277" t="s">
        <v>276</v>
      </c>
      <c r="E319" s="278" t="s">
        <v>1255</v>
      </c>
      <c r="F319" s="279" t="s">
        <v>1256</v>
      </c>
      <c r="G319" s="280" t="s">
        <v>399</v>
      </c>
      <c r="H319" s="281">
        <v>5</v>
      </c>
      <c r="I319" s="282"/>
      <c r="J319" s="283">
        <f>ROUND(I319*H319,2)</f>
        <v>0</v>
      </c>
      <c r="K319" s="279" t="s">
        <v>1</v>
      </c>
      <c r="L319" s="284"/>
      <c r="M319" s="285" t="s">
        <v>1</v>
      </c>
      <c r="N319" s="286" t="s">
        <v>43</v>
      </c>
      <c r="O319" s="92"/>
      <c r="P319" s="229">
        <f>O319*H319</f>
        <v>0</v>
      </c>
      <c r="Q319" s="229">
        <v>0.029499999999999998</v>
      </c>
      <c r="R319" s="229">
        <f>Q319*H319</f>
        <v>0.14749999999999999</v>
      </c>
      <c r="S319" s="229">
        <v>0</v>
      </c>
      <c r="T319" s="230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1" t="s">
        <v>222</v>
      </c>
      <c r="AT319" s="231" t="s">
        <v>276</v>
      </c>
      <c r="AU319" s="231" t="s">
        <v>88</v>
      </c>
      <c r="AY319" s="18" t="s">
        <v>153</v>
      </c>
      <c r="BE319" s="232">
        <f>IF(N319="základní",J319,0)</f>
        <v>0</v>
      </c>
      <c r="BF319" s="232">
        <f>IF(N319="snížená",J319,0)</f>
        <v>0</v>
      </c>
      <c r="BG319" s="232">
        <f>IF(N319="zákl. přenesená",J319,0)</f>
        <v>0</v>
      </c>
      <c r="BH319" s="232">
        <f>IF(N319="sníž. přenesená",J319,0)</f>
        <v>0</v>
      </c>
      <c r="BI319" s="232">
        <f>IF(N319="nulová",J319,0)</f>
        <v>0</v>
      </c>
      <c r="BJ319" s="18" t="s">
        <v>86</v>
      </c>
      <c r="BK319" s="232">
        <f>ROUND(I319*H319,2)</f>
        <v>0</v>
      </c>
      <c r="BL319" s="18" t="s">
        <v>160</v>
      </c>
      <c r="BM319" s="231" t="s">
        <v>1257</v>
      </c>
    </row>
    <row r="320" s="2" customFormat="1" ht="16.5" customHeight="1">
      <c r="A320" s="39"/>
      <c r="B320" s="40"/>
      <c r="C320" s="220" t="s">
        <v>653</v>
      </c>
      <c r="D320" s="220" t="s">
        <v>155</v>
      </c>
      <c r="E320" s="221" t="s">
        <v>1258</v>
      </c>
      <c r="F320" s="222" t="s">
        <v>1259</v>
      </c>
      <c r="G320" s="223" t="s">
        <v>219</v>
      </c>
      <c r="H320" s="224">
        <v>454.80000000000001</v>
      </c>
      <c r="I320" s="225"/>
      <c r="J320" s="226">
        <f>ROUND(I320*H320,2)</f>
        <v>0</v>
      </c>
      <c r="K320" s="222" t="s">
        <v>159</v>
      </c>
      <c r="L320" s="45"/>
      <c r="M320" s="227" t="s">
        <v>1</v>
      </c>
      <c r="N320" s="228" t="s">
        <v>43</v>
      </c>
      <c r="O320" s="92"/>
      <c r="P320" s="229">
        <f>O320*H320</f>
        <v>0</v>
      </c>
      <c r="Q320" s="229">
        <v>0.00019000000000000001</v>
      </c>
      <c r="R320" s="229">
        <f>Q320*H320</f>
        <v>0.086412000000000003</v>
      </c>
      <c r="S320" s="229">
        <v>0</v>
      </c>
      <c r="T320" s="230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1" t="s">
        <v>160</v>
      </c>
      <c r="AT320" s="231" t="s">
        <v>155</v>
      </c>
      <c r="AU320" s="231" t="s">
        <v>88</v>
      </c>
      <c r="AY320" s="18" t="s">
        <v>153</v>
      </c>
      <c r="BE320" s="232">
        <f>IF(N320="základní",J320,0)</f>
        <v>0</v>
      </c>
      <c r="BF320" s="232">
        <f>IF(N320="snížená",J320,0)</f>
        <v>0</v>
      </c>
      <c r="BG320" s="232">
        <f>IF(N320="zákl. přenesená",J320,0)</f>
        <v>0</v>
      </c>
      <c r="BH320" s="232">
        <f>IF(N320="sníž. přenesená",J320,0)</f>
        <v>0</v>
      </c>
      <c r="BI320" s="232">
        <f>IF(N320="nulová",J320,0)</f>
        <v>0</v>
      </c>
      <c r="BJ320" s="18" t="s">
        <v>86</v>
      </c>
      <c r="BK320" s="232">
        <f>ROUND(I320*H320,2)</f>
        <v>0</v>
      </c>
      <c r="BL320" s="18" t="s">
        <v>160</v>
      </c>
      <c r="BM320" s="231" t="s">
        <v>1260</v>
      </c>
    </row>
    <row r="321" s="2" customFormat="1" ht="16.5" customHeight="1">
      <c r="A321" s="39"/>
      <c r="B321" s="40"/>
      <c r="C321" s="277" t="s">
        <v>657</v>
      </c>
      <c r="D321" s="277" t="s">
        <v>276</v>
      </c>
      <c r="E321" s="278" t="s">
        <v>1261</v>
      </c>
      <c r="F321" s="279" t="s">
        <v>1262</v>
      </c>
      <c r="G321" s="280" t="s">
        <v>219</v>
      </c>
      <c r="H321" s="281">
        <v>454.80000000000001</v>
      </c>
      <c r="I321" s="282"/>
      <c r="J321" s="283">
        <f>ROUND(I321*H321,2)</f>
        <v>0</v>
      </c>
      <c r="K321" s="279" t="s">
        <v>159</v>
      </c>
      <c r="L321" s="284"/>
      <c r="M321" s="285" t="s">
        <v>1</v>
      </c>
      <c r="N321" s="286" t="s">
        <v>43</v>
      </c>
      <c r="O321" s="92"/>
      <c r="P321" s="229">
        <f>O321*H321</f>
        <v>0</v>
      </c>
      <c r="Q321" s="229">
        <v>2.0000000000000002E-05</v>
      </c>
      <c r="R321" s="229">
        <f>Q321*H321</f>
        <v>0.0090960000000000017</v>
      </c>
      <c r="S321" s="229">
        <v>0</v>
      </c>
      <c r="T321" s="230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1" t="s">
        <v>222</v>
      </c>
      <c r="AT321" s="231" t="s">
        <v>276</v>
      </c>
      <c r="AU321" s="231" t="s">
        <v>88</v>
      </c>
      <c r="AY321" s="18" t="s">
        <v>153</v>
      </c>
      <c r="BE321" s="232">
        <f>IF(N321="základní",J321,0)</f>
        <v>0</v>
      </c>
      <c r="BF321" s="232">
        <f>IF(N321="snížená",J321,0)</f>
        <v>0</v>
      </c>
      <c r="BG321" s="232">
        <f>IF(N321="zákl. přenesená",J321,0)</f>
        <v>0</v>
      </c>
      <c r="BH321" s="232">
        <f>IF(N321="sníž. přenesená",J321,0)</f>
        <v>0</v>
      </c>
      <c r="BI321" s="232">
        <f>IF(N321="nulová",J321,0)</f>
        <v>0</v>
      </c>
      <c r="BJ321" s="18" t="s">
        <v>86</v>
      </c>
      <c r="BK321" s="232">
        <f>ROUND(I321*H321,2)</f>
        <v>0</v>
      </c>
      <c r="BL321" s="18" t="s">
        <v>160</v>
      </c>
      <c r="BM321" s="231" t="s">
        <v>1263</v>
      </c>
    </row>
    <row r="322" s="2" customFormat="1" ht="24.15" customHeight="1">
      <c r="A322" s="39"/>
      <c r="B322" s="40"/>
      <c r="C322" s="277" t="s">
        <v>661</v>
      </c>
      <c r="D322" s="277" t="s">
        <v>276</v>
      </c>
      <c r="E322" s="278" t="s">
        <v>1264</v>
      </c>
      <c r="F322" s="279" t="s">
        <v>1265</v>
      </c>
      <c r="G322" s="280" t="s">
        <v>399</v>
      </c>
      <c r="H322" s="281">
        <v>432</v>
      </c>
      <c r="I322" s="282"/>
      <c r="J322" s="283">
        <f>ROUND(I322*H322,2)</f>
        <v>0</v>
      </c>
      <c r="K322" s="279" t="s">
        <v>1</v>
      </c>
      <c r="L322" s="284"/>
      <c r="M322" s="285" t="s">
        <v>1</v>
      </c>
      <c r="N322" s="286" t="s">
        <v>43</v>
      </c>
      <c r="O322" s="92"/>
      <c r="P322" s="229">
        <f>O322*H322</f>
        <v>0</v>
      </c>
      <c r="Q322" s="229">
        <v>0.00020000000000000001</v>
      </c>
      <c r="R322" s="229">
        <f>Q322*H322</f>
        <v>0.086400000000000005</v>
      </c>
      <c r="S322" s="229">
        <v>0</v>
      </c>
      <c r="T322" s="230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1" t="s">
        <v>222</v>
      </c>
      <c r="AT322" s="231" t="s">
        <v>276</v>
      </c>
      <c r="AU322" s="231" t="s">
        <v>88</v>
      </c>
      <c r="AY322" s="18" t="s">
        <v>153</v>
      </c>
      <c r="BE322" s="232">
        <f>IF(N322="základní",J322,0)</f>
        <v>0</v>
      </c>
      <c r="BF322" s="232">
        <f>IF(N322="snížená",J322,0)</f>
        <v>0</v>
      </c>
      <c r="BG322" s="232">
        <f>IF(N322="zákl. přenesená",J322,0)</f>
        <v>0</v>
      </c>
      <c r="BH322" s="232">
        <f>IF(N322="sníž. přenesená",J322,0)</f>
        <v>0</v>
      </c>
      <c r="BI322" s="232">
        <f>IF(N322="nulová",J322,0)</f>
        <v>0</v>
      </c>
      <c r="BJ322" s="18" t="s">
        <v>86</v>
      </c>
      <c r="BK322" s="232">
        <f>ROUND(I322*H322,2)</f>
        <v>0</v>
      </c>
      <c r="BL322" s="18" t="s">
        <v>160</v>
      </c>
      <c r="BM322" s="231" t="s">
        <v>1266</v>
      </c>
    </row>
    <row r="323" s="2" customFormat="1" ht="16.5" customHeight="1">
      <c r="A323" s="39"/>
      <c r="B323" s="40"/>
      <c r="C323" s="220" t="s">
        <v>666</v>
      </c>
      <c r="D323" s="220" t="s">
        <v>155</v>
      </c>
      <c r="E323" s="221" t="s">
        <v>1267</v>
      </c>
      <c r="F323" s="222" t="s">
        <v>1268</v>
      </c>
      <c r="G323" s="223" t="s">
        <v>219</v>
      </c>
      <c r="H323" s="224">
        <v>417.80000000000001</v>
      </c>
      <c r="I323" s="225"/>
      <c r="J323" s="226">
        <f>ROUND(I323*H323,2)</f>
        <v>0</v>
      </c>
      <c r="K323" s="222" t="s">
        <v>159</v>
      </c>
      <c r="L323" s="45"/>
      <c r="M323" s="227" t="s">
        <v>1</v>
      </c>
      <c r="N323" s="228" t="s">
        <v>43</v>
      </c>
      <c r="O323" s="92"/>
      <c r="P323" s="229">
        <f>O323*H323</f>
        <v>0</v>
      </c>
      <c r="Q323" s="229">
        <v>9.0000000000000006E-05</v>
      </c>
      <c r="R323" s="229">
        <f>Q323*H323</f>
        <v>0.037602000000000003</v>
      </c>
      <c r="S323" s="229">
        <v>0</v>
      </c>
      <c r="T323" s="230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1" t="s">
        <v>160</v>
      </c>
      <c r="AT323" s="231" t="s">
        <v>155</v>
      </c>
      <c r="AU323" s="231" t="s">
        <v>88</v>
      </c>
      <c r="AY323" s="18" t="s">
        <v>153</v>
      </c>
      <c r="BE323" s="232">
        <f>IF(N323="základní",J323,0)</f>
        <v>0</v>
      </c>
      <c r="BF323" s="232">
        <f>IF(N323="snížená",J323,0)</f>
        <v>0</v>
      </c>
      <c r="BG323" s="232">
        <f>IF(N323="zákl. přenesená",J323,0)</f>
        <v>0</v>
      </c>
      <c r="BH323" s="232">
        <f>IF(N323="sníž. přenesená",J323,0)</f>
        <v>0</v>
      </c>
      <c r="BI323" s="232">
        <f>IF(N323="nulová",J323,0)</f>
        <v>0</v>
      </c>
      <c r="BJ323" s="18" t="s">
        <v>86</v>
      </c>
      <c r="BK323" s="232">
        <f>ROUND(I323*H323,2)</f>
        <v>0</v>
      </c>
      <c r="BL323" s="18" t="s">
        <v>160</v>
      </c>
      <c r="BM323" s="231" t="s">
        <v>1269</v>
      </c>
    </row>
    <row r="324" s="2" customFormat="1" ht="16.5" customHeight="1">
      <c r="A324" s="39"/>
      <c r="B324" s="40"/>
      <c r="C324" s="277" t="s">
        <v>672</v>
      </c>
      <c r="D324" s="277" t="s">
        <v>276</v>
      </c>
      <c r="E324" s="278" t="s">
        <v>1270</v>
      </c>
      <c r="F324" s="279" t="s">
        <v>1271</v>
      </c>
      <c r="G324" s="280" t="s">
        <v>219</v>
      </c>
      <c r="H324" s="281">
        <v>417.80000000000001</v>
      </c>
      <c r="I324" s="282"/>
      <c r="J324" s="283">
        <f>ROUND(I324*H324,2)</f>
        <v>0</v>
      </c>
      <c r="K324" s="279" t="s">
        <v>1</v>
      </c>
      <c r="L324" s="284"/>
      <c r="M324" s="285" t="s">
        <v>1</v>
      </c>
      <c r="N324" s="286" t="s">
        <v>43</v>
      </c>
      <c r="O324" s="92"/>
      <c r="P324" s="229">
        <f>O324*H324</f>
        <v>0</v>
      </c>
      <c r="Q324" s="229">
        <v>1.0000000000000001E-05</v>
      </c>
      <c r="R324" s="229">
        <f>Q324*H324</f>
        <v>0.0041780000000000003</v>
      </c>
      <c r="S324" s="229">
        <v>0</v>
      </c>
      <c r="T324" s="230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1" t="s">
        <v>222</v>
      </c>
      <c r="AT324" s="231" t="s">
        <v>276</v>
      </c>
      <c r="AU324" s="231" t="s">
        <v>88</v>
      </c>
      <c r="AY324" s="18" t="s">
        <v>153</v>
      </c>
      <c r="BE324" s="232">
        <f>IF(N324="základní",J324,0)</f>
        <v>0</v>
      </c>
      <c r="BF324" s="232">
        <f>IF(N324="snížená",J324,0)</f>
        <v>0</v>
      </c>
      <c r="BG324" s="232">
        <f>IF(N324="zákl. přenesená",J324,0)</f>
        <v>0</v>
      </c>
      <c r="BH324" s="232">
        <f>IF(N324="sníž. přenesená",J324,0)</f>
        <v>0</v>
      </c>
      <c r="BI324" s="232">
        <f>IF(N324="nulová",J324,0)</f>
        <v>0</v>
      </c>
      <c r="BJ324" s="18" t="s">
        <v>86</v>
      </c>
      <c r="BK324" s="232">
        <f>ROUND(I324*H324,2)</f>
        <v>0</v>
      </c>
      <c r="BL324" s="18" t="s">
        <v>160</v>
      </c>
      <c r="BM324" s="231" t="s">
        <v>1272</v>
      </c>
    </row>
    <row r="325" s="2" customFormat="1" ht="21.75" customHeight="1">
      <c r="A325" s="39"/>
      <c r="B325" s="40"/>
      <c r="C325" s="220" t="s">
        <v>677</v>
      </c>
      <c r="D325" s="220" t="s">
        <v>155</v>
      </c>
      <c r="E325" s="221" t="s">
        <v>1273</v>
      </c>
      <c r="F325" s="222" t="s">
        <v>1274</v>
      </c>
      <c r="G325" s="223" t="s">
        <v>399</v>
      </c>
      <c r="H325" s="224">
        <v>3</v>
      </c>
      <c r="I325" s="225"/>
      <c r="J325" s="226">
        <f>ROUND(I325*H325,2)</f>
        <v>0</v>
      </c>
      <c r="K325" s="222" t="s">
        <v>1</v>
      </c>
      <c r="L325" s="45"/>
      <c r="M325" s="227" t="s">
        <v>1</v>
      </c>
      <c r="N325" s="228" t="s">
        <v>43</v>
      </c>
      <c r="O325" s="92"/>
      <c r="P325" s="229">
        <f>O325*H325</f>
        <v>0</v>
      </c>
      <c r="Q325" s="229">
        <v>0</v>
      </c>
      <c r="R325" s="229">
        <f>Q325*H325</f>
        <v>0</v>
      </c>
      <c r="S325" s="229">
        <v>0.022599999999999999</v>
      </c>
      <c r="T325" s="230">
        <f>S325*H325</f>
        <v>0.067799999999999999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1" t="s">
        <v>160</v>
      </c>
      <c r="AT325" s="231" t="s">
        <v>155</v>
      </c>
      <c r="AU325" s="231" t="s">
        <v>88</v>
      </c>
      <c r="AY325" s="18" t="s">
        <v>153</v>
      </c>
      <c r="BE325" s="232">
        <f>IF(N325="základní",J325,0)</f>
        <v>0</v>
      </c>
      <c r="BF325" s="232">
        <f>IF(N325="snížená",J325,0)</f>
        <v>0</v>
      </c>
      <c r="BG325" s="232">
        <f>IF(N325="zákl. přenesená",J325,0)</f>
        <v>0</v>
      </c>
      <c r="BH325" s="232">
        <f>IF(N325="sníž. přenesená",J325,0)</f>
        <v>0</v>
      </c>
      <c r="BI325" s="232">
        <f>IF(N325="nulová",J325,0)</f>
        <v>0</v>
      </c>
      <c r="BJ325" s="18" t="s">
        <v>86</v>
      </c>
      <c r="BK325" s="232">
        <f>ROUND(I325*H325,2)</f>
        <v>0</v>
      </c>
      <c r="BL325" s="18" t="s">
        <v>160</v>
      </c>
      <c r="BM325" s="231" t="s">
        <v>1275</v>
      </c>
    </row>
    <row r="326" s="13" customFormat="1">
      <c r="A326" s="13"/>
      <c r="B326" s="233"/>
      <c r="C326" s="234"/>
      <c r="D326" s="235" t="s">
        <v>162</v>
      </c>
      <c r="E326" s="236" t="s">
        <v>1</v>
      </c>
      <c r="F326" s="237" t="s">
        <v>1276</v>
      </c>
      <c r="G326" s="234"/>
      <c r="H326" s="238">
        <v>1</v>
      </c>
      <c r="I326" s="239"/>
      <c r="J326" s="234"/>
      <c r="K326" s="234"/>
      <c r="L326" s="240"/>
      <c r="M326" s="241"/>
      <c r="N326" s="242"/>
      <c r="O326" s="242"/>
      <c r="P326" s="242"/>
      <c r="Q326" s="242"/>
      <c r="R326" s="242"/>
      <c r="S326" s="242"/>
      <c r="T326" s="24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4" t="s">
        <v>162</v>
      </c>
      <c r="AU326" s="244" t="s">
        <v>88</v>
      </c>
      <c r="AV326" s="13" t="s">
        <v>88</v>
      </c>
      <c r="AW326" s="13" t="s">
        <v>34</v>
      </c>
      <c r="AX326" s="13" t="s">
        <v>78</v>
      </c>
      <c r="AY326" s="244" t="s">
        <v>153</v>
      </c>
    </row>
    <row r="327" s="13" customFormat="1">
      <c r="A327" s="13"/>
      <c r="B327" s="233"/>
      <c r="C327" s="234"/>
      <c r="D327" s="235" t="s">
        <v>162</v>
      </c>
      <c r="E327" s="236" t="s">
        <v>1</v>
      </c>
      <c r="F327" s="237" t="s">
        <v>1277</v>
      </c>
      <c r="G327" s="234"/>
      <c r="H327" s="238">
        <v>1</v>
      </c>
      <c r="I327" s="239"/>
      <c r="J327" s="234"/>
      <c r="K327" s="234"/>
      <c r="L327" s="240"/>
      <c r="M327" s="241"/>
      <c r="N327" s="242"/>
      <c r="O327" s="242"/>
      <c r="P327" s="242"/>
      <c r="Q327" s="242"/>
      <c r="R327" s="242"/>
      <c r="S327" s="242"/>
      <c r="T327" s="24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4" t="s">
        <v>162</v>
      </c>
      <c r="AU327" s="244" t="s">
        <v>88</v>
      </c>
      <c r="AV327" s="13" t="s">
        <v>88</v>
      </c>
      <c r="AW327" s="13" t="s">
        <v>34</v>
      </c>
      <c r="AX327" s="13" t="s">
        <v>78</v>
      </c>
      <c r="AY327" s="244" t="s">
        <v>153</v>
      </c>
    </row>
    <row r="328" s="13" customFormat="1">
      <c r="A328" s="13"/>
      <c r="B328" s="233"/>
      <c r="C328" s="234"/>
      <c r="D328" s="235" t="s">
        <v>162</v>
      </c>
      <c r="E328" s="236" t="s">
        <v>1</v>
      </c>
      <c r="F328" s="237" t="s">
        <v>1278</v>
      </c>
      <c r="G328" s="234"/>
      <c r="H328" s="238">
        <v>1</v>
      </c>
      <c r="I328" s="239"/>
      <c r="J328" s="234"/>
      <c r="K328" s="234"/>
      <c r="L328" s="240"/>
      <c r="M328" s="241"/>
      <c r="N328" s="242"/>
      <c r="O328" s="242"/>
      <c r="P328" s="242"/>
      <c r="Q328" s="242"/>
      <c r="R328" s="242"/>
      <c r="S328" s="242"/>
      <c r="T328" s="24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4" t="s">
        <v>162</v>
      </c>
      <c r="AU328" s="244" t="s">
        <v>88</v>
      </c>
      <c r="AV328" s="13" t="s">
        <v>88</v>
      </c>
      <c r="AW328" s="13" t="s">
        <v>34</v>
      </c>
      <c r="AX328" s="13" t="s">
        <v>78</v>
      </c>
      <c r="AY328" s="244" t="s">
        <v>153</v>
      </c>
    </row>
    <row r="329" s="16" customFormat="1">
      <c r="A329" s="16"/>
      <c r="B329" s="266"/>
      <c r="C329" s="267"/>
      <c r="D329" s="235" t="s">
        <v>162</v>
      </c>
      <c r="E329" s="268" t="s">
        <v>1</v>
      </c>
      <c r="F329" s="269" t="s">
        <v>215</v>
      </c>
      <c r="G329" s="267"/>
      <c r="H329" s="270">
        <v>3</v>
      </c>
      <c r="I329" s="271"/>
      <c r="J329" s="267"/>
      <c r="K329" s="267"/>
      <c r="L329" s="272"/>
      <c r="M329" s="273"/>
      <c r="N329" s="274"/>
      <c r="O329" s="274"/>
      <c r="P329" s="274"/>
      <c r="Q329" s="274"/>
      <c r="R329" s="274"/>
      <c r="S329" s="274"/>
      <c r="T329" s="275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T329" s="276" t="s">
        <v>162</v>
      </c>
      <c r="AU329" s="276" t="s">
        <v>88</v>
      </c>
      <c r="AV329" s="16" t="s">
        <v>160</v>
      </c>
      <c r="AW329" s="16" t="s">
        <v>34</v>
      </c>
      <c r="AX329" s="16" t="s">
        <v>86</v>
      </c>
      <c r="AY329" s="276" t="s">
        <v>153</v>
      </c>
    </row>
    <row r="330" s="2" customFormat="1" ht="16.5" customHeight="1">
      <c r="A330" s="39"/>
      <c r="B330" s="40"/>
      <c r="C330" s="220" t="s">
        <v>684</v>
      </c>
      <c r="D330" s="220" t="s">
        <v>155</v>
      </c>
      <c r="E330" s="221" t="s">
        <v>1279</v>
      </c>
      <c r="F330" s="222" t="s">
        <v>1280</v>
      </c>
      <c r="G330" s="223" t="s">
        <v>158</v>
      </c>
      <c r="H330" s="224">
        <v>4</v>
      </c>
      <c r="I330" s="225"/>
      <c r="J330" s="226">
        <f>ROUND(I330*H330,2)</f>
        <v>0</v>
      </c>
      <c r="K330" s="222" t="s">
        <v>159</v>
      </c>
      <c r="L330" s="45"/>
      <c r="M330" s="227" t="s">
        <v>1</v>
      </c>
      <c r="N330" s="228" t="s">
        <v>43</v>
      </c>
      <c r="O330" s="92"/>
      <c r="P330" s="229">
        <f>O330*H330</f>
        <v>0</v>
      </c>
      <c r="Q330" s="229">
        <v>2.3010199999999998</v>
      </c>
      <c r="R330" s="229">
        <f>Q330*H330</f>
        <v>9.2040799999999994</v>
      </c>
      <c r="S330" s="229">
        <v>0</v>
      </c>
      <c r="T330" s="230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1" t="s">
        <v>160</v>
      </c>
      <c r="AT330" s="231" t="s">
        <v>155</v>
      </c>
      <c r="AU330" s="231" t="s">
        <v>88</v>
      </c>
      <c r="AY330" s="18" t="s">
        <v>153</v>
      </c>
      <c r="BE330" s="232">
        <f>IF(N330="základní",J330,0)</f>
        <v>0</v>
      </c>
      <c r="BF330" s="232">
        <f>IF(N330="snížená",J330,0)</f>
        <v>0</v>
      </c>
      <c r="BG330" s="232">
        <f>IF(N330="zákl. přenesená",J330,0)</f>
        <v>0</v>
      </c>
      <c r="BH330" s="232">
        <f>IF(N330="sníž. přenesená",J330,0)</f>
        <v>0</v>
      </c>
      <c r="BI330" s="232">
        <f>IF(N330="nulová",J330,0)</f>
        <v>0</v>
      </c>
      <c r="BJ330" s="18" t="s">
        <v>86</v>
      </c>
      <c r="BK330" s="232">
        <f>ROUND(I330*H330,2)</f>
        <v>0</v>
      </c>
      <c r="BL330" s="18" t="s">
        <v>160</v>
      </c>
      <c r="BM330" s="231" t="s">
        <v>1281</v>
      </c>
    </row>
    <row r="331" s="13" customFormat="1">
      <c r="A331" s="13"/>
      <c r="B331" s="233"/>
      <c r="C331" s="234"/>
      <c r="D331" s="235" t="s">
        <v>162</v>
      </c>
      <c r="E331" s="236" t="s">
        <v>1</v>
      </c>
      <c r="F331" s="237" t="s">
        <v>1282</v>
      </c>
      <c r="G331" s="234"/>
      <c r="H331" s="238">
        <v>2.5</v>
      </c>
      <c r="I331" s="239"/>
      <c r="J331" s="234"/>
      <c r="K331" s="234"/>
      <c r="L331" s="240"/>
      <c r="M331" s="241"/>
      <c r="N331" s="242"/>
      <c r="O331" s="242"/>
      <c r="P331" s="242"/>
      <c r="Q331" s="242"/>
      <c r="R331" s="242"/>
      <c r="S331" s="242"/>
      <c r="T331" s="24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4" t="s">
        <v>162</v>
      </c>
      <c r="AU331" s="244" t="s">
        <v>88</v>
      </c>
      <c r="AV331" s="13" t="s">
        <v>88</v>
      </c>
      <c r="AW331" s="13" t="s">
        <v>34</v>
      </c>
      <c r="AX331" s="13" t="s">
        <v>78</v>
      </c>
      <c r="AY331" s="244" t="s">
        <v>153</v>
      </c>
    </row>
    <row r="332" s="13" customFormat="1">
      <c r="A332" s="13"/>
      <c r="B332" s="233"/>
      <c r="C332" s="234"/>
      <c r="D332" s="235" t="s">
        <v>162</v>
      </c>
      <c r="E332" s="236" t="s">
        <v>1</v>
      </c>
      <c r="F332" s="237" t="s">
        <v>1283</v>
      </c>
      <c r="G332" s="234"/>
      <c r="H332" s="238">
        <v>1.5</v>
      </c>
      <c r="I332" s="239"/>
      <c r="J332" s="234"/>
      <c r="K332" s="234"/>
      <c r="L332" s="240"/>
      <c r="M332" s="241"/>
      <c r="N332" s="242"/>
      <c r="O332" s="242"/>
      <c r="P332" s="242"/>
      <c r="Q332" s="242"/>
      <c r="R332" s="242"/>
      <c r="S332" s="242"/>
      <c r="T332" s="24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4" t="s">
        <v>162</v>
      </c>
      <c r="AU332" s="244" t="s">
        <v>88</v>
      </c>
      <c r="AV332" s="13" t="s">
        <v>88</v>
      </c>
      <c r="AW332" s="13" t="s">
        <v>34</v>
      </c>
      <c r="AX332" s="13" t="s">
        <v>78</v>
      </c>
      <c r="AY332" s="244" t="s">
        <v>153</v>
      </c>
    </row>
    <row r="333" s="16" customFormat="1">
      <c r="A333" s="16"/>
      <c r="B333" s="266"/>
      <c r="C333" s="267"/>
      <c r="D333" s="235" t="s">
        <v>162</v>
      </c>
      <c r="E333" s="268" t="s">
        <v>1</v>
      </c>
      <c r="F333" s="269" t="s">
        <v>215</v>
      </c>
      <c r="G333" s="267"/>
      <c r="H333" s="270">
        <v>4</v>
      </c>
      <c r="I333" s="271"/>
      <c r="J333" s="267"/>
      <c r="K333" s="267"/>
      <c r="L333" s="272"/>
      <c r="M333" s="273"/>
      <c r="N333" s="274"/>
      <c r="O333" s="274"/>
      <c r="P333" s="274"/>
      <c r="Q333" s="274"/>
      <c r="R333" s="274"/>
      <c r="S333" s="274"/>
      <c r="T333" s="275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T333" s="276" t="s">
        <v>162</v>
      </c>
      <c r="AU333" s="276" t="s">
        <v>88</v>
      </c>
      <c r="AV333" s="16" t="s">
        <v>160</v>
      </c>
      <c r="AW333" s="16" t="s">
        <v>34</v>
      </c>
      <c r="AX333" s="16" t="s">
        <v>86</v>
      </c>
      <c r="AY333" s="276" t="s">
        <v>153</v>
      </c>
    </row>
    <row r="334" s="2" customFormat="1" ht="16.5" customHeight="1">
      <c r="A334" s="39"/>
      <c r="B334" s="40"/>
      <c r="C334" s="220" t="s">
        <v>692</v>
      </c>
      <c r="D334" s="220" t="s">
        <v>155</v>
      </c>
      <c r="E334" s="221" t="s">
        <v>630</v>
      </c>
      <c r="F334" s="222" t="s">
        <v>631</v>
      </c>
      <c r="G334" s="223" t="s">
        <v>158</v>
      </c>
      <c r="H334" s="224">
        <v>1.2</v>
      </c>
      <c r="I334" s="225"/>
      <c r="J334" s="226">
        <f>ROUND(I334*H334,2)</f>
        <v>0</v>
      </c>
      <c r="K334" s="222" t="s">
        <v>159</v>
      </c>
      <c r="L334" s="45"/>
      <c r="M334" s="227" t="s">
        <v>1</v>
      </c>
      <c r="N334" s="228" t="s">
        <v>43</v>
      </c>
      <c r="O334" s="92"/>
      <c r="P334" s="229">
        <f>O334*H334</f>
        <v>0</v>
      </c>
      <c r="Q334" s="229">
        <v>2.5018699999999998</v>
      </c>
      <c r="R334" s="229">
        <f>Q334*H334</f>
        <v>3.0022439999999997</v>
      </c>
      <c r="S334" s="229">
        <v>0</v>
      </c>
      <c r="T334" s="230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1" t="s">
        <v>160</v>
      </c>
      <c r="AT334" s="231" t="s">
        <v>155</v>
      </c>
      <c r="AU334" s="231" t="s">
        <v>88</v>
      </c>
      <c r="AY334" s="18" t="s">
        <v>153</v>
      </c>
      <c r="BE334" s="232">
        <f>IF(N334="základní",J334,0)</f>
        <v>0</v>
      </c>
      <c r="BF334" s="232">
        <f>IF(N334="snížená",J334,0)</f>
        <v>0</v>
      </c>
      <c r="BG334" s="232">
        <f>IF(N334="zákl. přenesená",J334,0)</f>
        <v>0</v>
      </c>
      <c r="BH334" s="232">
        <f>IF(N334="sníž. přenesená",J334,0)</f>
        <v>0</v>
      </c>
      <c r="BI334" s="232">
        <f>IF(N334="nulová",J334,0)</f>
        <v>0</v>
      </c>
      <c r="BJ334" s="18" t="s">
        <v>86</v>
      </c>
      <c r="BK334" s="232">
        <f>ROUND(I334*H334,2)</f>
        <v>0</v>
      </c>
      <c r="BL334" s="18" t="s">
        <v>160</v>
      </c>
      <c r="BM334" s="231" t="s">
        <v>1284</v>
      </c>
    </row>
    <row r="335" s="13" customFormat="1">
      <c r="A335" s="13"/>
      <c r="B335" s="233"/>
      <c r="C335" s="234"/>
      <c r="D335" s="235" t="s">
        <v>162</v>
      </c>
      <c r="E335" s="236" t="s">
        <v>1</v>
      </c>
      <c r="F335" s="237" t="s">
        <v>1285</v>
      </c>
      <c r="G335" s="234"/>
      <c r="H335" s="238">
        <v>1.2</v>
      </c>
      <c r="I335" s="239"/>
      <c r="J335" s="234"/>
      <c r="K335" s="234"/>
      <c r="L335" s="240"/>
      <c r="M335" s="241"/>
      <c r="N335" s="242"/>
      <c r="O335" s="242"/>
      <c r="P335" s="242"/>
      <c r="Q335" s="242"/>
      <c r="R335" s="242"/>
      <c r="S335" s="242"/>
      <c r="T335" s="24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4" t="s">
        <v>162</v>
      </c>
      <c r="AU335" s="244" t="s">
        <v>88</v>
      </c>
      <c r="AV335" s="13" t="s">
        <v>88</v>
      </c>
      <c r="AW335" s="13" t="s">
        <v>34</v>
      </c>
      <c r="AX335" s="13" t="s">
        <v>86</v>
      </c>
      <c r="AY335" s="244" t="s">
        <v>153</v>
      </c>
    </row>
    <row r="336" s="2" customFormat="1" ht="16.5" customHeight="1">
      <c r="A336" s="39"/>
      <c r="B336" s="40"/>
      <c r="C336" s="220" t="s">
        <v>945</v>
      </c>
      <c r="D336" s="220" t="s">
        <v>155</v>
      </c>
      <c r="E336" s="221" t="s">
        <v>1286</v>
      </c>
      <c r="F336" s="222" t="s">
        <v>1287</v>
      </c>
      <c r="G336" s="223" t="s">
        <v>219</v>
      </c>
      <c r="H336" s="224">
        <v>398.80000000000001</v>
      </c>
      <c r="I336" s="225"/>
      <c r="J336" s="226">
        <f>ROUND(I336*H336,2)</f>
        <v>0</v>
      </c>
      <c r="K336" s="222" t="s">
        <v>159</v>
      </c>
      <c r="L336" s="45"/>
      <c r="M336" s="227" t="s">
        <v>1</v>
      </c>
      <c r="N336" s="228" t="s">
        <v>43</v>
      </c>
      <c r="O336" s="92"/>
      <c r="P336" s="229">
        <f>O336*H336</f>
        <v>0</v>
      </c>
      <c r="Q336" s="229">
        <v>0</v>
      </c>
      <c r="R336" s="229">
        <f>Q336*H336</f>
        <v>0</v>
      </c>
      <c r="S336" s="229">
        <v>0</v>
      </c>
      <c r="T336" s="230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1" t="s">
        <v>160</v>
      </c>
      <c r="AT336" s="231" t="s">
        <v>155</v>
      </c>
      <c r="AU336" s="231" t="s">
        <v>88</v>
      </c>
      <c r="AY336" s="18" t="s">
        <v>153</v>
      </c>
      <c r="BE336" s="232">
        <f>IF(N336="základní",J336,0)</f>
        <v>0</v>
      </c>
      <c r="BF336" s="232">
        <f>IF(N336="snížená",J336,0)</f>
        <v>0</v>
      </c>
      <c r="BG336" s="232">
        <f>IF(N336="zákl. přenesená",J336,0)</f>
        <v>0</v>
      </c>
      <c r="BH336" s="232">
        <f>IF(N336="sníž. přenesená",J336,0)</f>
        <v>0</v>
      </c>
      <c r="BI336" s="232">
        <f>IF(N336="nulová",J336,0)</f>
        <v>0</v>
      </c>
      <c r="BJ336" s="18" t="s">
        <v>86</v>
      </c>
      <c r="BK336" s="232">
        <f>ROUND(I336*H336,2)</f>
        <v>0</v>
      </c>
      <c r="BL336" s="18" t="s">
        <v>160</v>
      </c>
      <c r="BM336" s="231" t="s">
        <v>1288</v>
      </c>
    </row>
    <row r="337" s="13" customFormat="1">
      <c r="A337" s="13"/>
      <c r="B337" s="233"/>
      <c r="C337" s="234"/>
      <c r="D337" s="235" t="s">
        <v>162</v>
      </c>
      <c r="E337" s="236" t="s">
        <v>1</v>
      </c>
      <c r="F337" s="237" t="s">
        <v>1289</v>
      </c>
      <c r="G337" s="234"/>
      <c r="H337" s="238">
        <v>398.80000000000001</v>
      </c>
      <c r="I337" s="239"/>
      <c r="J337" s="234"/>
      <c r="K337" s="234"/>
      <c r="L337" s="240"/>
      <c r="M337" s="241"/>
      <c r="N337" s="242"/>
      <c r="O337" s="242"/>
      <c r="P337" s="242"/>
      <c r="Q337" s="242"/>
      <c r="R337" s="242"/>
      <c r="S337" s="242"/>
      <c r="T337" s="24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4" t="s">
        <v>162</v>
      </c>
      <c r="AU337" s="244" t="s">
        <v>88</v>
      </c>
      <c r="AV337" s="13" t="s">
        <v>88</v>
      </c>
      <c r="AW337" s="13" t="s">
        <v>34</v>
      </c>
      <c r="AX337" s="13" t="s">
        <v>86</v>
      </c>
      <c r="AY337" s="244" t="s">
        <v>153</v>
      </c>
    </row>
    <row r="338" s="2" customFormat="1" ht="16.5" customHeight="1">
      <c r="A338" s="39"/>
      <c r="B338" s="40"/>
      <c r="C338" s="220" t="s">
        <v>948</v>
      </c>
      <c r="D338" s="220" t="s">
        <v>155</v>
      </c>
      <c r="E338" s="221" t="s">
        <v>1290</v>
      </c>
      <c r="F338" s="222" t="s">
        <v>1291</v>
      </c>
      <c r="G338" s="223" t="s">
        <v>219</v>
      </c>
      <c r="H338" s="224">
        <v>398.80000000000001</v>
      </c>
      <c r="I338" s="225"/>
      <c r="J338" s="226">
        <f>ROUND(I338*H338,2)</f>
        <v>0</v>
      </c>
      <c r="K338" s="222" t="s">
        <v>159</v>
      </c>
      <c r="L338" s="45"/>
      <c r="M338" s="227" t="s">
        <v>1</v>
      </c>
      <c r="N338" s="228" t="s">
        <v>43</v>
      </c>
      <c r="O338" s="92"/>
      <c r="P338" s="229">
        <f>O338*H338</f>
        <v>0</v>
      </c>
      <c r="Q338" s="229">
        <v>0</v>
      </c>
      <c r="R338" s="229">
        <f>Q338*H338</f>
        <v>0</v>
      </c>
      <c r="S338" s="229">
        <v>0</v>
      </c>
      <c r="T338" s="230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1" t="s">
        <v>160</v>
      </c>
      <c r="AT338" s="231" t="s">
        <v>155</v>
      </c>
      <c r="AU338" s="231" t="s">
        <v>88</v>
      </c>
      <c r="AY338" s="18" t="s">
        <v>153</v>
      </c>
      <c r="BE338" s="232">
        <f>IF(N338="základní",J338,0)</f>
        <v>0</v>
      </c>
      <c r="BF338" s="232">
        <f>IF(N338="snížená",J338,0)</f>
        <v>0</v>
      </c>
      <c r="BG338" s="232">
        <f>IF(N338="zákl. přenesená",J338,0)</f>
        <v>0</v>
      </c>
      <c r="BH338" s="232">
        <f>IF(N338="sníž. přenesená",J338,0)</f>
        <v>0</v>
      </c>
      <c r="BI338" s="232">
        <f>IF(N338="nulová",J338,0)</f>
        <v>0</v>
      </c>
      <c r="BJ338" s="18" t="s">
        <v>86</v>
      </c>
      <c r="BK338" s="232">
        <f>ROUND(I338*H338,2)</f>
        <v>0</v>
      </c>
      <c r="BL338" s="18" t="s">
        <v>160</v>
      </c>
      <c r="BM338" s="231" t="s">
        <v>1292</v>
      </c>
    </row>
    <row r="339" s="13" customFormat="1">
      <c r="A339" s="13"/>
      <c r="B339" s="233"/>
      <c r="C339" s="234"/>
      <c r="D339" s="235" t="s">
        <v>162</v>
      </c>
      <c r="E339" s="236" t="s">
        <v>1</v>
      </c>
      <c r="F339" s="237" t="s">
        <v>1289</v>
      </c>
      <c r="G339" s="234"/>
      <c r="H339" s="238">
        <v>398.80000000000001</v>
      </c>
      <c r="I339" s="239"/>
      <c r="J339" s="234"/>
      <c r="K339" s="234"/>
      <c r="L339" s="240"/>
      <c r="M339" s="241"/>
      <c r="N339" s="242"/>
      <c r="O339" s="242"/>
      <c r="P339" s="242"/>
      <c r="Q339" s="242"/>
      <c r="R339" s="242"/>
      <c r="S339" s="242"/>
      <c r="T339" s="24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4" t="s">
        <v>162</v>
      </c>
      <c r="AU339" s="244" t="s">
        <v>88</v>
      </c>
      <c r="AV339" s="13" t="s">
        <v>88</v>
      </c>
      <c r="AW339" s="13" t="s">
        <v>34</v>
      </c>
      <c r="AX339" s="13" t="s">
        <v>86</v>
      </c>
      <c r="AY339" s="244" t="s">
        <v>153</v>
      </c>
    </row>
    <row r="340" s="2" customFormat="1" ht="16.5" customHeight="1">
      <c r="A340" s="39"/>
      <c r="B340" s="40"/>
      <c r="C340" s="220" t="s">
        <v>951</v>
      </c>
      <c r="D340" s="220" t="s">
        <v>155</v>
      </c>
      <c r="E340" s="221" t="s">
        <v>935</v>
      </c>
      <c r="F340" s="222" t="s">
        <v>1293</v>
      </c>
      <c r="G340" s="223" t="s">
        <v>399</v>
      </c>
      <c r="H340" s="224">
        <v>3</v>
      </c>
      <c r="I340" s="225"/>
      <c r="J340" s="226">
        <f>ROUND(I340*H340,2)</f>
        <v>0</v>
      </c>
      <c r="K340" s="222" t="s">
        <v>1</v>
      </c>
      <c r="L340" s="45"/>
      <c r="M340" s="227" t="s">
        <v>1</v>
      </c>
      <c r="N340" s="228" t="s">
        <v>43</v>
      </c>
      <c r="O340" s="92"/>
      <c r="P340" s="229">
        <f>O340*H340</f>
        <v>0</v>
      </c>
      <c r="Q340" s="229">
        <v>0</v>
      </c>
      <c r="R340" s="229">
        <f>Q340*H340</f>
        <v>0</v>
      </c>
      <c r="S340" s="229">
        <v>0.022599999999999999</v>
      </c>
      <c r="T340" s="230">
        <f>S340*H340</f>
        <v>0.067799999999999999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31" t="s">
        <v>160</v>
      </c>
      <c r="AT340" s="231" t="s">
        <v>155</v>
      </c>
      <c r="AU340" s="231" t="s">
        <v>88</v>
      </c>
      <c r="AY340" s="18" t="s">
        <v>153</v>
      </c>
      <c r="BE340" s="232">
        <f>IF(N340="základní",J340,0)</f>
        <v>0</v>
      </c>
      <c r="BF340" s="232">
        <f>IF(N340="snížená",J340,0)</f>
        <v>0</v>
      </c>
      <c r="BG340" s="232">
        <f>IF(N340="zákl. přenesená",J340,0)</f>
        <v>0</v>
      </c>
      <c r="BH340" s="232">
        <f>IF(N340="sníž. přenesená",J340,0)</f>
        <v>0</v>
      </c>
      <c r="BI340" s="232">
        <f>IF(N340="nulová",J340,0)</f>
        <v>0</v>
      </c>
      <c r="BJ340" s="18" t="s">
        <v>86</v>
      </c>
      <c r="BK340" s="232">
        <f>ROUND(I340*H340,2)</f>
        <v>0</v>
      </c>
      <c r="BL340" s="18" t="s">
        <v>160</v>
      </c>
      <c r="BM340" s="231" t="s">
        <v>1294</v>
      </c>
    </row>
    <row r="341" s="2" customFormat="1" ht="16.5" customHeight="1">
      <c r="A341" s="39"/>
      <c r="B341" s="40"/>
      <c r="C341" s="220" t="s">
        <v>954</v>
      </c>
      <c r="D341" s="220" t="s">
        <v>155</v>
      </c>
      <c r="E341" s="221" t="s">
        <v>1295</v>
      </c>
      <c r="F341" s="222" t="s">
        <v>1296</v>
      </c>
      <c r="G341" s="223" t="s">
        <v>399</v>
      </c>
      <c r="H341" s="224">
        <v>22</v>
      </c>
      <c r="I341" s="225"/>
      <c r="J341" s="226">
        <f>ROUND(I341*H341,2)</f>
        <v>0</v>
      </c>
      <c r="K341" s="222" t="s">
        <v>1</v>
      </c>
      <c r="L341" s="45"/>
      <c r="M341" s="227" t="s">
        <v>1</v>
      </c>
      <c r="N341" s="228" t="s">
        <v>43</v>
      </c>
      <c r="O341" s="92"/>
      <c r="P341" s="229">
        <f>O341*H341</f>
        <v>0</v>
      </c>
      <c r="Q341" s="229">
        <v>0.00031</v>
      </c>
      <c r="R341" s="229">
        <f>Q341*H341</f>
        <v>0.0068199999999999997</v>
      </c>
      <c r="S341" s="229">
        <v>0</v>
      </c>
      <c r="T341" s="230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1" t="s">
        <v>160</v>
      </c>
      <c r="AT341" s="231" t="s">
        <v>155</v>
      </c>
      <c r="AU341" s="231" t="s">
        <v>88</v>
      </c>
      <c r="AY341" s="18" t="s">
        <v>153</v>
      </c>
      <c r="BE341" s="232">
        <f>IF(N341="základní",J341,0)</f>
        <v>0</v>
      </c>
      <c r="BF341" s="232">
        <f>IF(N341="snížená",J341,0)</f>
        <v>0</v>
      </c>
      <c r="BG341" s="232">
        <f>IF(N341="zákl. přenesená",J341,0)</f>
        <v>0</v>
      </c>
      <c r="BH341" s="232">
        <f>IF(N341="sníž. přenesená",J341,0)</f>
        <v>0</v>
      </c>
      <c r="BI341" s="232">
        <f>IF(N341="nulová",J341,0)</f>
        <v>0</v>
      </c>
      <c r="BJ341" s="18" t="s">
        <v>86</v>
      </c>
      <c r="BK341" s="232">
        <f>ROUND(I341*H341,2)</f>
        <v>0</v>
      </c>
      <c r="BL341" s="18" t="s">
        <v>160</v>
      </c>
      <c r="BM341" s="231" t="s">
        <v>1297</v>
      </c>
    </row>
    <row r="342" s="2" customFormat="1" ht="16.5" customHeight="1">
      <c r="A342" s="39"/>
      <c r="B342" s="40"/>
      <c r="C342" s="277" t="s">
        <v>957</v>
      </c>
      <c r="D342" s="277" t="s">
        <v>276</v>
      </c>
      <c r="E342" s="278" t="s">
        <v>1298</v>
      </c>
      <c r="F342" s="279" t="s">
        <v>1299</v>
      </c>
      <c r="G342" s="280" t="s">
        <v>399</v>
      </c>
      <c r="H342" s="281">
        <v>22</v>
      </c>
      <c r="I342" s="282"/>
      <c r="J342" s="283">
        <f>ROUND(I342*H342,2)</f>
        <v>0</v>
      </c>
      <c r="K342" s="279" t="s">
        <v>1</v>
      </c>
      <c r="L342" s="284"/>
      <c r="M342" s="285" t="s">
        <v>1</v>
      </c>
      <c r="N342" s="286" t="s">
        <v>43</v>
      </c>
      <c r="O342" s="92"/>
      <c r="P342" s="229">
        <f>O342*H342</f>
        <v>0</v>
      </c>
      <c r="Q342" s="229">
        <v>0.00031</v>
      </c>
      <c r="R342" s="229">
        <f>Q342*H342</f>
        <v>0.0068199999999999997</v>
      </c>
      <c r="S342" s="229">
        <v>0</v>
      </c>
      <c r="T342" s="230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1" t="s">
        <v>222</v>
      </c>
      <c r="AT342" s="231" t="s">
        <v>276</v>
      </c>
      <c r="AU342" s="231" t="s">
        <v>88</v>
      </c>
      <c r="AY342" s="18" t="s">
        <v>153</v>
      </c>
      <c r="BE342" s="232">
        <f>IF(N342="základní",J342,0)</f>
        <v>0</v>
      </c>
      <c r="BF342" s="232">
        <f>IF(N342="snížená",J342,0)</f>
        <v>0</v>
      </c>
      <c r="BG342" s="232">
        <f>IF(N342="zákl. přenesená",J342,0)</f>
        <v>0</v>
      </c>
      <c r="BH342" s="232">
        <f>IF(N342="sníž. přenesená",J342,0)</f>
        <v>0</v>
      </c>
      <c r="BI342" s="232">
        <f>IF(N342="nulová",J342,0)</f>
        <v>0</v>
      </c>
      <c r="BJ342" s="18" t="s">
        <v>86</v>
      </c>
      <c r="BK342" s="232">
        <f>ROUND(I342*H342,2)</f>
        <v>0</v>
      </c>
      <c r="BL342" s="18" t="s">
        <v>160</v>
      </c>
      <c r="BM342" s="231" t="s">
        <v>1300</v>
      </c>
    </row>
    <row r="343" s="2" customFormat="1" ht="16.5" customHeight="1">
      <c r="A343" s="39"/>
      <c r="B343" s="40"/>
      <c r="C343" s="220" t="s">
        <v>961</v>
      </c>
      <c r="D343" s="220" t="s">
        <v>155</v>
      </c>
      <c r="E343" s="221" t="s">
        <v>1301</v>
      </c>
      <c r="F343" s="222" t="s">
        <v>1302</v>
      </c>
      <c r="G343" s="223" t="s">
        <v>399</v>
      </c>
      <c r="H343" s="224">
        <v>1</v>
      </c>
      <c r="I343" s="225"/>
      <c r="J343" s="226">
        <f>ROUND(I343*H343,2)</f>
        <v>0</v>
      </c>
      <c r="K343" s="222" t="s">
        <v>1</v>
      </c>
      <c r="L343" s="45"/>
      <c r="M343" s="227" t="s">
        <v>1</v>
      </c>
      <c r="N343" s="228" t="s">
        <v>43</v>
      </c>
      <c r="O343" s="92"/>
      <c r="P343" s="229">
        <f>O343*H343</f>
        <v>0</v>
      </c>
      <c r="Q343" s="229">
        <v>0.002</v>
      </c>
      <c r="R343" s="229">
        <f>Q343*H343</f>
        <v>0.002</v>
      </c>
      <c r="S343" s="229">
        <v>0</v>
      </c>
      <c r="T343" s="230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1" t="s">
        <v>295</v>
      </c>
      <c r="AT343" s="231" t="s">
        <v>155</v>
      </c>
      <c r="AU343" s="231" t="s">
        <v>88</v>
      </c>
      <c r="AY343" s="18" t="s">
        <v>153</v>
      </c>
      <c r="BE343" s="232">
        <f>IF(N343="základní",J343,0)</f>
        <v>0</v>
      </c>
      <c r="BF343" s="232">
        <f>IF(N343="snížená",J343,0)</f>
        <v>0</v>
      </c>
      <c r="BG343" s="232">
        <f>IF(N343="zákl. přenesená",J343,0)</f>
        <v>0</v>
      </c>
      <c r="BH343" s="232">
        <f>IF(N343="sníž. přenesená",J343,0)</f>
        <v>0</v>
      </c>
      <c r="BI343" s="232">
        <f>IF(N343="nulová",J343,0)</f>
        <v>0</v>
      </c>
      <c r="BJ343" s="18" t="s">
        <v>86</v>
      </c>
      <c r="BK343" s="232">
        <f>ROUND(I343*H343,2)</f>
        <v>0</v>
      </c>
      <c r="BL343" s="18" t="s">
        <v>295</v>
      </c>
      <c r="BM343" s="231" t="s">
        <v>1303</v>
      </c>
    </row>
    <row r="344" s="2" customFormat="1" ht="21.75" customHeight="1">
      <c r="A344" s="39"/>
      <c r="B344" s="40"/>
      <c r="C344" s="277" t="s">
        <v>966</v>
      </c>
      <c r="D344" s="277" t="s">
        <v>276</v>
      </c>
      <c r="E344" s="278" t="s">
        <v>1304</v>
      </c>
      <c r="F344" s="279" t="s">
        <v>1305</v>
      </c>
      <c r="G344" s="280" t="s">
        <v>399</v>
      </c>
      <c r="H344" s="281">
        <v>1</v>
      </c>
      <c r="I344" s="282"/>
      <c r="J344" s="283">
        <f>ROUND(I344*H344,2)</f>
        <v>0</v>
      </c>
      <c r="K344" s="279" t="s">
        <v>1</v>
      </c>
      <c r="L344" s="284"/>
      <c r="M344" s="285" t="s">
        <v>1</v>
      </c>
      <c r="N344" s="286" t="s">
        <v>43</v>
      </c>
      <c r="O344" s="92"/>
      <c r="P344" s="229">
        <f>O344*H344</f>
        <v>0</v>
      </c>
      <c r="Q344" s="229">
        <v>0.001</v>
      </c>
      <c r="R344" s="229">
        <f>Q344*H344</f>
        <v>0.001</v>
      </c>
      <c r="S344" s="229">
        <v>0</v>
      </c>
      <c r="T344" s="230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1" t="s">
        <v>222</v>
      </c>
      <c r="AT344" s="231" t="s">
        <v>276</v>
      </c>
      <c r="AU344" s="231" t="s">
        <v>88</v>
      </c>
      <c r="AY344" s="18" t="s">
        <v>153</v>
      </c>
      <c r="BE344" s="232">
        <f>IF(N344="základní",J344,0)</f>
        <v>0</v>
      </c>
      <c r="BF344" s="232">
        <f>IF(N344="snížená",J344,0)</f>
        <v>0</v>
      </c>
      <c r="BG344" s="232">
        <f>IF(N344="zákl. přenesená",J344,0)</f>
        <v>0</v>
      </c>
      <c r="BH344" s="232">
        <f>IF(N344="sníž. přenesená",J344,0)</f>
        <v>0</v>
      </c>
      <c r="BI344" s="232">
        <f>IF(N344="nulová",J344,0)</f>
        <v>0</v>
      </c>
      <c r="BJ344" s="18" t="s">
        <v>86</v>
      </c>
      <c r="BK344" s="232">
        <f>ROUND(I344*H344,2)</f>
        <v>0</v>
      </c>
      <c r="BL344" s="18" t="s">
        <v>160</v>
      </c>
      <c r="BM344" s="231" t="s">
        <v>1306</v>
      </c>
    </row>
    <row r="345" s="2" customFormat="1" ht="16.5" customHeight="1">
      <c r="A345" s="39"/>
      <c r="B345" s="40"/>
      <c r="C345" s="220" t="s">
        <v>1307</v>
      </c>
      <c r="D345" s="220" t="s">
        <v>155</v>
      </c>
      <c r="E345" s="221" t="s">
        <v>1308</v>
      </c>
      <c r="F345" s="222" t="s">
        <v>1309</v>
      </c>
      <c r="G345" s="223" t="s">
        <v>399</v>
      </c>
      <c r="H345" s="224">
        <v>1</v>
      </c>
      <c r="I345" s="225"/>
      <c r="J345" s="226">
        <f>ROUND(I345*H345,2)</f>
        <v>0</v>
      </c>
      <c r="K345" s="222" t="s">
        <v>159</v>
      </c>
      <c r="L345" s="45"/>
      <c r="M345" s="227" t="s">
        <v>1</v>
      </c>
      <c r="N345" s="228" t="s">
        <v>43</v>
      </c>
      <c r="O345" s="92"/>
      <c r="P345" s="229">
        <f>O345*H345</f>
        <v>0</v>
      </c>
      <c r="Q345" s="229">
        <v>0.00088000000000000003</v>
      </c>
      <c r="R345" s="229">
        <f>Q345*H345</f>
        <v>0.00088000000000000003</v>
      </c>
      <c r="S345" s="229">
        <v>0</v>
      </c>
      <c r="T345" s="230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1" t="s">
        <v>160</v>
      </c>
      <c r="AT345" s="231" t="s">
        <v>155</v>
      </c>
      <c r="AU345" s="231" t="s">
        <v>88</v>
      </c>
      <c r="AY345" s="18" t="s">
        <v>153</v>
      </c>
      <c r="BE345" s="232">
        <f>IF(N345="základní",J345,0)</f>
        <v>0</v>
      </c>
      <c r="BF345" s="232">
        <f>IF(N345="snížená",J345,0)</f>
        <v>0</v>
      </c>
      <c r="BG345" s="232">
        <f>IF(N345="zákl. přenesená",J345,0)</f>
        <v>0</v>
      </c>
      <c r="BH345" s="232">
        <f>IF(N345="sníž. přenesená",J345,0)</f>
        <v>0</v>
      </c>
      <c r="BI345" s="232">
        <f>IF(N345="nulová",J345,0)</f>
        <v>0</v>
      </c>
      <c r="BJ345" s="18" t="s">
        <v>86</v>
      </c>
      <c r="BK345" s="232">
        <f>ROUND(I345*H345,2)</f>
        <v>0</v>
      </c>
      <c r="BL345" s="18" t="s">
        <v>160</v>
      </c>
      <c r="BM345" s="231" t="s">
        <v>1310</v>
      </c>
    </row>
    <row r="346" s="13" customFormat="1">
      <c r="A346" s="13"/>
      <c r="B346" s="233"/>
      <c r="C346" s="234"/>
      <c r="D346" s="235" t="s">
        <v>162</v>
      </c>
      <c r="E346" s="236" t="s">
        <v>1</v>
      </c>
      <c r="F346" s="237" t="s">
        <v>1311</v>
      </c>
      <c r="G346" s="234"/>
      <c r="H346" s="238">
        <v>1</v>
      </c>
      <c r="I346" s="239"/>
      <c r="J346" s="234"/>
      <c r="K346" s="234"/>
      <c r="L346" s="240"/>
      <c r="M346" s="241"/>
      <c r="N346" s="242"/>
      <c r="O346" s="242"/>
      <c r="P346" s="242"/>
      <c r="Q346" s="242"/>
      <c r="R346" s="242"/>
      <c r="S346" s="242"/>
      <c r="T346" s="24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4" t="s">
        <v>162</v>
      </c>
      <c r="AU346" s="244" t="s">
        <v>88</v>
      </c>
      <c r="AV346" s="13" t="s">
        <v>88</v>
      </c>
      <c r="AW346" s="13" t="s">
        <v>34</v>
      </c>
      <c r="AX346" s="13" t="s">
        <v>86</v>
      </c>
      <c r="AY346" s="244" t="s">
        <v>153</v>
      </c>
    </row>
    <row r="347" s="2" customFormat="1" ht="16.5" customHeight="1">
      <c r="A347" s="39"/>
      <c r="B347" s="40"/>
      <c r="C347" s="277" t="s">
        <v>1312</v>
      </c>
      <c r="D347" s="277" t="s">
        <v>276</v>
      </c>
      <c r="E347" s="278" t="s">
        <v>1313</v>
      </c>
      <c r="F347" s="279" t="s">
        <v>1314</v>
      </c>
      <c r="G347" s="280" t="s">
        <v>399</v>
      </c>
      <c r="H347" s="281">
        <v>1</v>
      </c>
      <c r="I347" s="282"/>
      <c r="J347" s="283">
        <f>ROUND(I347*H347,2)</f>
        <v>0</v>
      </c>
      <c r="K347" s="279" t="s">
        <v>159</v>
      </c>
      <c r="L347" s="284"/>
      <c r="M347" s="285" t="s">
        <v>1</v>
      </c>
      <c r="N347" s="286" t="s">
        <v>43</v>
      </c>
      <c r="O347" s="92"/>
      <c r="P347" s="229">
        <f>O347*H347</f>
        <v>0</v>
      </c>
      <c r="Q347" s="229">
        <v>0.0047999999999999996</v>
      </c>
      <c r="R347" s="229">
        <f>Q347*H347</f>
        <v>0.0047999999999999996</v>
      </c>
      <c r="S347" s="229">
        <v>0</v>
      </c>
      <c r="T347" s="230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1" t="s">
        <v>222</v>
      </c>
      <c r="AT347" s="231" t="s">
        <v>276</v>
      </c>
      <c r="AU347" s="231" t="s">
        <v>88</v>
      </c>
      <c r="AY347" s="18" t="s">
        <v>153</v>
      </c>
      <c r="BE347" s="232">
        <f>IF(N347="základní",J347,0)</f>
        <v>0</v>
      </c>
      <c r="BF347" s="232">
        <f>IF(N347="snížená",J347,0)</f>
        <v>0</v>
      </c>
      <c r="BG347" s="232">
        <f>IF(N347="zákl. přenesená",J347,0)</f>
        <v>0</v>
      </c>
      <c r="BH347" s="232">
        <f>IF(N347="sníž. přenesená",J347,0)</f>
        <v>0</v>
      </c>
      <c r="BI347" s="232">
        <f>IF(N347="nulová",J347,0)</f>
        <v>0</v>
      </c>
      <c r="BJ347" s="18" t="s">
        <v>86</v>
      </c>
      <c r="BK347" s="232">
        <f>ROUND(I347*H347,2)</f>
        <v>0</v>
      </c>
      <c r="BL347" s="18" t="s">
        <v>160</v>
      </c>
      <c r="BM347" s="231" t="s">
        <v>1315</v>
      </c>
    </row>
    <row r="348" s="13" customFormat="1">
      <c r="A348" s="13"/>
      <c r="B348" s="233"/>
      <c r="C348" s="234"/>
      <c r="D348" s="235" t="s">
        <v>162</v>
      </c>
      <c r="E348" s="236" t="s">
        <v>1</v>
      </c>
      <c r="F348" s="237" t="s">
        <v>1316</v>
      </c>
      <c r="G348" s="234"/>
      <c r="H348" s="238">
        <v>1</v>
      </c>
      <c r="I348" s="239"/>
      <c r="J348" s="234"/>
      <c r="K348" s="234"/>
      <c r="L348" s="240"/>
      <c r="M348" s="241"/>
      <c r="N348" s="242"/>
      <c r="O348" s="242"/>
      <c r="P348" s="242"/>
      <c r="Q348" s="242"/>
      <c r="R348" s="242"/>
      <c r="S348" s="242"/>
      <c r="T348" s="24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4" t="s">
        <v>162</v>
      </c>
      <c r="AU348" s="244" t="s">
        <v>88</v>
      </c>
      <c r="AV348" s="13" t="s">
        <v>88</v>
      </c>
      <c r="AW348" s="13" t="s">
        <v>34</v>
      </c>
      <c r="AX348" s="13" t="s">
        <v>86</v>
      </c>
      <c r="AY348" s="244" t="s">
        <v>153</v>
      </c>
    </row>
    <row r="349" s="2" customFormat="1" ht="16.5" customHeight="1">
      <c r="A349" s="39"/>
      <c r="B349" s="40"/>
      <c r="C349" s="220" t="s">
        <v>1317</v>
      </c>
      <c r="D349" s="220" t="s">
        <v>155</v>
      </c>
      <c r="E349" s="221" t="s">
        <v>1318</v>
      </c>
      <c r="F349" s="222" t="s">
        <v>1319</v>
      </c>
      <c r="G349" s="223" t="s">
        <v>399</v>
      </c>
      <c r="H349" s="224">
        <v>1</v>
      </c>
      <c r="I349" s="225"/>
      <c r="J349" s="226">
        <f>ROUND(I349*H349,2)</f>
        <v>0</v>
      </c>
      <c r="K349" s="222" t="s">
        <v>159</v>
      </c>
      <c r="L349" s="45"/>
      <c r="M349" s="227" t="s">
        <v>1</v>
      </c>
      <c r="N349" s="228" t="s">
        <v>43</v>
      </c>
      <c r="O349" s="92"/>
      <c r="P349" s="229">
        <f>O349*H349</f>
        <v>0</v>
      </c>
      <c r="Q349" s="229">
        <v>0.0035799999999999998</v>
      </c>
      <c r="R349" s="229">
        <f>Q349*H349</f>
        <v>0.0035799999999999998</v>
      </c>
      <c r="S349" s="229">
        <v>0</v>
      </c>
      <c r="T349" s="230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1" t="s">
        <v>160</v>
      </c>
      <c r="AT349" s="231" t="s">
        <v>155</v>
      </c>
      <c r="AU349" s="231" t="s">
        <v>88</v>
      </c>
      <c r="AY349" s="18" t="s">
        <v>153</v>
      </c>
      <c r="BE349" s="232">
        <f>IF(N349="základní",J349,0)</f>
        <v>0</v>
      </c>
      <c r="BF349" s="232">
        <f>IF(N349="snížená",J349,0)</f>
        <v>0</v>
      </c>
      <c r="BG349" s="232">
        <f>IF(N349="zákl. přenesená",J349,0)</f>
        <v>0</v>
      </c>
      <c r="BH349" s="232">
        <f>IF(N349="sníž. přenesená",J349,0)</f>
        <v>0</v>
      </c>
      <c r="BI349" s="232">
        <f>IF(N349="nulová",J349,0)</f>
        <v>0</v>
      </c>
      <c r="BJ349" s="18" t="s">
        <v>86</v>
      </c>
      <c r="BK349" s="232">
        <f>ROUND(I349*H349,2)</f>
        <v>0</v>
      </c>
      <c r="BL349" s="18" t="s">
        <v>160</v>
      </c>
      <c r="BM349" s="231" t="s">
        <v>1320</v>
      </c>
    </row>
    <row r="350" s="2" customFormat="1" ht="16.5" customHeight="1">
      <c r="A350" s="39"/>
      <c r="B350" s="40"/>
      <c r="C350" s="277" t="s">
        <v>1321</v>
      </c>
      <c r="D350" s="277" t="s">
        <v>276</v>
      </c>
      <c r="E350" s="278" t="s">
        <v>1322</v>
      </c>
      <c r="F350" s="279" t="s">
        <v>1323</v>
      </c>
      <c r="G350" s="280" t="s">
        <v>399</v>
      </c>
      <c r="H350" s="281">
        <v>1</v>
      </c>
      <c r="I350" s="282"/>
      <c r="J350" s="283">
        <f>ROUND(I350*H350,2)</f>
        <v>0</v>
      </c>
      <c r="K350" s="279" t="s">
        <v>1</v>
      </c>
      <c r="L350" s="284"/>
      <c r="M350" s="285" t="s">
        <v>1</v>
      </c>
      <c r="N350" s="286" t="s">
        <v>43</v>
      </c>
      <c r="O350" s="92"/>
      <c r="P350" s="229">
        <f>O350*H350</f>
        <v>0</v>
      </c>
      <c r="Q350" s="229">
        <v>0.017999999999999999</v>
      </c>
      <c r="R350" s="229">
        <f>Q350*H350</f>
        <v>0.017999999999999999</v>
      </c>
      <c r="S350" s="229">
        <v>0</v>
      </c>
      <c r="T350" s="230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1" t="s">
        <v>222</v>
      </c>
      <c r="AT350" s="231" t="s">
        <v>276</v>
      </c>
      <c r="AU350" s="231" t="s">
        <v>88</v>
      </c>
      <c r="AY350" s="18" t="s">
        <v>153</v>
      </c>
      <c r="BE350" s="232">
        <f>IF(N350="základní",J350,0)</f>
        <v>0</v>
      </c>
      <c r="BF350" s="232">
        <f>IF(N350="snížená",J350,0)</f>
        <v>0</v>
      </c>
      <c r="BG350" s="232">
        <f>IF(N350="zákl. přenesená",J350,0)</f>
        <v>0</v>
      </c>
      <c r="BH350" s="232">
        <f>IF(N350="sníž. přenesená",J350,0)</f>
        <v>0</v>
      </c>
      <c r="BI350" s="232">
        <f>IF(N350="nulová",J350,0)</f>
        <v>0</v>
      </c>
      <c r="BJ350" s="18" t="s">
        <v>86</v>
      </c>
      <c r="BK350" s="232">
        <f>ROUND(I350*H350,2)</f>
        <v>0</v>
      </c>
      <c r="BL350" s="18" t="s">
        <v>160</v>
      </c>
      <c r="BM350" s="231" t="s">
        <v>1324</v>
      </c>
    </row>
    <row r="351" s="13" customFormat="1">
      <c r="A351" s="13"/>
      <c r="B351" s="233"/>
      <c r="C351" s="234"/>
      <c r="D351" s="235" t="s">
        <v>162</v>
      </c>
      <c r="E351" s="236" t="s">
        <v>1</v>
      </c>
      <c r="F351" s="237" t="s">
        <v>1325</v>
      </c>
      <c r="G351" s="234"/>
      <c r="H351" s="238">
        <v>1</v>
      </c>
      <c r="I351" s="239"/>
      <c r="J351" s="234"/>
      <c r="K351" s="234"/>
      <c r="L351" s="240"/>
      <c r="M351" s="241"/>
      <c r="N351" s="242"/>
      <c r="O351" s="242"/>
      <c r="P351" s="242"/>
      <c r="Q351" s="242"/>
      <c r="R351" s="242"/>
      <c r="S351" s="242"/>
      <c r="T351" s="24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4" t="s">
        <v>162</v>
      </c>
      <c r="AU351" s="244" t="s">
        <v>88</v>
      </c>
      <c r="AV351" s="13" t="s">
        <v>88</v>
      </c>
      <c r="AW351" s="13" t="s">
        <v>34</v>
      </c>
      <c r="AX351" s="13" t="s">
        <v>86</v>
      </c>
      <c r="AY351" s="244" t="s">
        <v>153</v>
      </c>
    </row>
    <row r="352" s="2" customFormat="1" ht="16.5" customHeight="1">
      <c r="A352" s="39"/>
      <c r="B352" s="40"/>
      <c r="C352" s="220" t="s">
        <v>1326</v>
      </c>
      <c r="D352" s="220" t="s">
        <v>155</v>
      </c>
      <c r="E352" s="221" t="s">
        <v>1327</v>
      </c>
      <c r="F352" s="222" t="s">
        <v>1328</v>
      </c>
      <c r="G352" s="223" t="s">
        <v>399</v>
      </c>
      <c r="H352" s="224">
        <v>8</v>
      </c>
      <c r="I352" s="225"/>
      <c r="J352" s="226">
        <f>ROUND(I352*H352,2)</f>
        <v>0</v>
      </c>
      <c r="K352" s="222" t="s">
        <v>1</v>
      </c>
      <c r="L352" s="45"/>
      <c r="M352" s="227" t="s">
        <v>1</v>
      </c>
      <c r="N352" s="228" t="s">
        <v>43</v>
      </c>
      <c r="O352" s="92"/>
      <c r="P352" s="229">
        <f>O352*H352</f>
        <v>0</v>
      </c>
      <c r="Q352" s="229">
        <v>0</v>
      </c>
      <c r="R352" s="229">
        <f>Q352*H352</f>
        <v>0</v>
      </c>
      <c r="S352" s="229">
        <v>0</v>
      </c>
      <c r="T352" s="230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1" t="s">
        <v>576</v>
      </c>
      <c r="AT352" s="231" t="s">
        <v>155</v>
      </c>
      <c r="AU352" s="231" t="s">
        <v>88</v>
      </c>
      <c r="AY352" s="18" t="s">
        <v>153</v>
      </c>
      <c r="BE352" s="232">
        <f>IF(N352="základní",J352,0)</f>
        <v>0</v>
      </c>
      <c r="BF352" s="232">
        <f>IF(N352="snížená",J352,0)</f>
        <v>0</v>
      </c>
      <c r="BG352" s="232">
        <f>IF(N352="zákl. přenesená",J352,0)</f>
        <v>0</v>
      </c>
      <c r="BH352" s="232">
        <f>IF(N352="sníž. přenesená",J352,0)</f>
        <v>0</v>
      </c>
      <c r="BI352" s="232">
        <f>IF(N352="nulová",J352,0)</f>
        <v>0</v>
      </c>
      <c r="BJ352" s="18" t="s">
        <v>86</v>
      </c>
      <c r="BK352" s="232">
        <f>ROUND(I352*H352,2)</f>
        <v>0</v>
      </c>
      <c r="BL352" s="18" t="s">
        <v>576</v>
      </c>
      <c r="BM352" s="231" t="s">
        <v>1329</v>
      </c>
    </row>
    <row r="353" s="2" customFormat="1" ht="24.15" customHeight="1">
      <c r="A353" s="39"/>
      <c r="B353" s="40"/>
      <c r="C353" s="277" t="s">
        <v>1330</v>
      </c>
      <c r="D353" s="277" t="s">
        <v>276</v>
      </c>
      <c r="E353" s="278" t="s">
        <v>1331</v>
      </c>
      <c r="F353" s="279" t="s">
        <v>1332</v>
      </c>
      <c r="G353" s="280" t="s">
        <v>399</v>
      </c>
      <c r="H353" s="281">
        <v>8</v>
      </c>
      <c r="I353" s="282"/>
      <c r="J353" s="283">
        <f>ROUND(I353*H353,2)</f>
        <v>0</v>
      </c>
      <c r="K353" s="279" t="s">
        <v>1</v>
      </c>
      <c r="L353" s="284"/>
      <c r="M353" s="285" t="s">
        <v>1</v>
      </c>
      <c r="N353" s="286" t="s">
        <v>43</v>
      </c>
      <c r="O353" s="92"/>
      <c r="P353" s="229">
        <f>O353*H353</f>
        <v>0</v>
      </c>
      <c r="Q353" s="229">
        <v>0.00066</v>
      </c>
      <c r="R353" s="229">
        <f>Q353*H353</f>
        <v>0.00528</v>
      </c>
      <c r="S353" s="229">
        <v>0</v>
      </c>
      <c r="T353" s="230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1" t="s">
        <v>1333</v>
      </c>
      <c r="AT353" s="231" t="s">
        <v>276</v>
      </c>
      <c r="AU353" s="231" t="s">
        <v>88</v>
      </c>
      <c r="AY353" s="18" t="s">
        <v>153</v>
      </c>
      <c r="BE353" s="232">
        <f>IF(N353="základní",J353,0)</f>
        <v>0</v>
      </c>
      <c r="BF353" s="232">
        <f>IF(N353="snížená",J353,0)</f>
        <v>0</v>
      </c>
      <c r="BG353" s="232">
        <f>IF(N353="zákl. přenesená",J353,0)</f>
        <v>0</v>
      </c>
      <c r="BH353" s="232">
        <f>IF(N353="sníž. přenesená",J353,0)</f>
        <v>0</v>
      </c>
      <c r="BI353" s="232">
        <f>IF(N353="nulová",J353,0)</f>
        <v>0</v>
      </c>
      <c r="BJ353" s="18" t="s">
        <v>86</v>
      </c>
      <c r="BK353" s="232">
        <f>ROUND(I353*H353,2)</f>
        <v>0</v>
      </c>
      <c r="BL353" s="18" t="s">
        <v>576</v>
      </c>
      <c r="BM353" s="231" t="s">
        <v>1334</v>
      </c>
    </row>
    <row r="354" s="2" customFormat="1" ht="16.5" customHeight="1">
      <c r="A354" s="39"/>
      <c r="B354" s="40"/>
      <c r="C354" s="220" t="s">
        <v>1335</v>
      </c>
      <c r="D354" s="220" t="s">
        <v>155</v>
      </c>
      <c r="E354" s="221" t="s">
        <v>1336</v>
      </c>
      <c r="F354" s="222" t="s">
        <v>1337</v>
      </c>
      <c r="G354" s="223" t="s">
        <v>219</v>
      </c>
      <c r="H354" s="224">
        <v>5.2000000000000002</v>
      </c>
      <c r="I354" s="225"/>
      <c r="J354" s="226">
        <f>ROUND(I354*H354,2)</f>
        <v>0</v>
      </c>
      <c r="K354" s="222" t="s">
        <v>159</v>
      </c>
      <c r="L354" s="45"/>
      <c r="M354" s="227" t="s">
        <v>1</v>
      </c>
      <c r="N354" s="228" t="s">
        <v>43</v>
      </c>
      <c r="O354" s="92"/>
      <c r="P354" s="229">
        <f>O354*H354</f>
        <v>0</v>
      </c>
      <c r="Q354" s="229">
        <v>0</v>
      </c>
      <c r="R354" s="229">
        <f>Q354*H354</f>
        <v>0</v>
      </c>
      <c r="S354" s="229">
        <v>0</v>
      </c>
      <c r="T354" s="230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1" t="s">
        <v>576</v>
      </c>
      <c r="AT354" s="231" t="s">
        <v>155</v>
      </c>
      <c r="AU354" s="231" t="s">
        <v>88</v>
      </c>
      <c r="AY354" s="18" t="s">
        <v>153</v>
      </c>
      <c r="BE354" s="232">
        <f>IF(N354="základní",J354,0)</f>
        <v>0</v>
      </c>
      <c r="BF354" s="232">
        <f>IF(N354="snížená",J354,0)</f>
        <v>0</v>
      </c>
      <c r="BG354" s="232">
        <f>IF(N354="zákl. přenesená",J354,0)</f>
        <v>0</v>
      </c>
      <c r="BH354" s="232">
        <f>IF(N354="sníž. přenesená",J354,0)</f>
        <v>0</v>
      </c>
      <c r="BI354" s="232">
        <f>IF(N354="nulová",J354,0)</f>
        <v>0</v>
      </c>
      <c r="BJ354" s="18" t="s">
        <v>86</v>
      </c>
      <c r="BK354" s="232">
        <f>ROUND(I354*H354,2)</f>
        <v>0</v>
      </c>
      <c r="BL354" s="18" t="s">
        <v>576</v>
      </c>
      <c r="BM354" s="231" t="s">
        <v>1338</v>
      </c>
    </row>
    <row r="355" s="2" customFormat="1" ht="16.5" customHeight="1">
      <c r="A355" s="39"/>
      <c r="B355" s="40"/>
      <c r="C355" s="277" t="s">
        <v>1339</v>
      </c>
      <c r="D355" s="277" t="s">
        <v>276</v>
      </c>
      <c r="E355" s="278" t="s">
        <v>1340</v>
      </c>
      <c r="F355" s="279" t="s">
        <v>1341</v>
      </c>
      <c r="G355" s="280" t="s">
        <v>219</v>
      </c>
      <c r="H355" s="281">
        <v>5.2000000000000002</v>
      </c>
      <c r="I355" s="282"/>
      <c r="J355" s="283">
        <f>ROUND(I355*H355,2)</f>
        <v>0</v>
      </c>
      <c r="K355" s="279" t="s">
        <v>1</v>
      </c>
      <c r="L355" s="284"/>
      <c r="M355" s="285" t="s">
        <v>1</v>
      </c>
      <c r="N355" s="286" t="s">
        <v>43</v>
      </c>
      <c r="O355" s="92"/>
      <c r="P355" s="229">
        <f>O355*H355</f>
        <v>0</v>
      </c>
      <c r="Q355" s="229">
        <v>0.0070499999999999998</v>
      </c>
      <c r="R355" s="229">
        <f>Q355*H355</f>
        <v>0.036659999999999998</v>
      </c>
      <c r="S355" s="229">
        <v>0</v>
      </c>
      <c r="T355" s="230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1" t="s">
        <v>1333</v>
      </c>
      <c r="AT355" s="231" t="s">
        <v>276</v>
      </c>
      <c r="AU355" s="231" t="s">
        <v>88</v>
      </c>
      <c r="AY355" s="18" t="s">
        <v>153</v>
      </c>
      <c r="BE355" s="232">
        <f>IF(N355="základní",J355,0)</f>
        <v>0</v>
      </c>
      <c r="BF355" s="232">
        <f>IF(N355="snížená",J355,0)</f>
        <v>0</v>
      </c>
      <c r="BG355" s="232">
        <f>IF(N355="zákl. přenesená",J355,0)</f>
        <v>0</v>
      </c>
      <c r="BH355" s="232">
        <f>IF(N355="sníž. přenesená",J355,0)</f>
        <v>0</v>
      </c>
      <c r="BI355" s="232">
        <f>IF(N355="nulová",J355,0)</f>
        <v>0</v>
      </c>
      <c r="BJ355" s="18" t="s">
        <v>86</v>
      </c>
      <c r="BK355" s="232">
        <f>ROUND(I355*H355,2)</f>
        <v>0</v>
      </c>
      <c r="BL355" s="18" t="s">
        <v>576</v>
      </c>
      <c r="BM355" s="231" t="s">
        <v>1342</v>
      </c>
    </row>
    <row r="356" s="2" customFormat="1" ht="21.75" customHeight="1">
      <c r="A356" s="39"/>
      <c r="B356" s="40"/>
      <c r="C356" s="220" t="s">
        <v>1343</v>
      </c>
      <c r="D356" s="220" t="s">
        <v>155</v>
      </c>
      <c r="E356" s="221" t="s">
        <v>1344</v>
      </c>
      <c r="F356" s="222" t="s">
        <v>1345</v>
      </c>
      <c r="G356" s="223" t="s">
        <v>399</v>
      </c>
      <c r="H356" s="224">
        <v>4</v>
      </c>
      <c r="I356" s="225"/>
      <c r="J356" s="226">
        <f>ROUND(I356*H356,2)</f>
        <v>0</v>
      </c>
      <c r="K356" s="222" t="s">
        <v>159</v>
      </c>
      <c r="L356" s="45"/>
      <c r="M356" s="227" t="s">
        <v>1</v>
      </c>
      <c r="N356" s="228" t="s">
        <v>43</v>
      </c>
      <c r="O356" s="92"/>
      <c r="P356" s="229">
        <f>O356*H356</f>
        <v>0</v>
      </c>
      <c r="Q356" s="229">
        <v>1.0000000000000001E-05</v>
      </c>
      <c r="R356" s="229">
        <f>Q356*H356</f>
        <v>4.0000000000000003E-05</v>
      </c>
      <c r="S356" s="229">
        <v>0</v>
      </c>
      <c r="T356" s="230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1" t="s">
        <v>576</v>
      </c>
      <c r="AT356" s="231" t="s">
        <v>155</v>
      </c>
      <c r="AU356" s="231" t="s">
        <v>88</v>
      </c>
      <c r="AY356" s="18" t="s">
        <v>153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8" t="s">
        <v>86</v>
      </c>
      <c r="BK356" s="232">
        <f>ROUND(I356*H356,2)</f>
        <v>0</v>
      </c>
      <c r="BL356" s="18" t="s">
        <v>576</v>
      </c>
      <c r="BM356" s="231" t="s">
        <v>1346</v>
      </c>
    </row>
    <row r="357" s="2" customFormat="1" ht="16.5" customHeight="1">
      <c r="A357" s="39"/>
      <c r="B357" s="40"/>
      <c r="C357" s="277" t="s">
        <v>1347</v>
      </c>
      <c r="D357" s="277" t="s">
        <v>276</v>
      </c>
      <c r="E357" s="278" t="s">
        <v>1348</v>
      </c>
      <c r="F357" s="279" t="s">
        <v>1349</v>
      </c>
      <c r="G357" s="280" t="s">
        <v>399</v>
      </c>
      <c r="H357" s="281">
        <v>4</v>
      </c>
      <c r="I357" s="282"/>
      <c r="J357" s="283">
        <f>ROUND(I357*H357,2)</f>
        <v>0</v>
      </c>
      <c r="K357" s="279" t="s">
        <v>159</v>
      </c>
      <c r="L357" s="284"/>
      <c r="M357" s="285" t="s">
        <v>1</v>
      </c>
      <c r="N357" s="286" t="s">
        <v>43</v>
      </c>
      <c r="O357" s="92"/>
      <c r="P357" s="229">
        <f>O357*H357</f>
        <v>0</v>
      </c>
      <c r="Q357" s="229">
        <v>0.00020000000000000001</v>
      </c>
      <c r="R357" s="229">
        <f>Q357*H357</f>
        <v>0.00080000000000000004</v>
      </c>
      <c r="S357" s="229">
        <v>0</v>
      </c>
      <c r="T357" s="230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1" t="s">
        <v>782</v>
      </c>
      <c r="AT357" s="231" t="s">
        <v>276</v>
      </c>
      <c r="AU357" s="231" t="s">
        <v>88</v>
      </c>
      <c r="AY357" s="18" t="s">
        <v>153</v>
      </c>
      <c r="BE357" s="232">
        <f>IF(N357="základní",J357,0)</f>
        <v>0</v>
      </c>
      <c r="BF357" s="232">
        <f>IF(N357="snížená",J357,0)</f>
        <v>0</v>
      </c>
      <c r="BG357" s="232">
        <f>IF(N357="zákl. přenesená",J357,0)</f>
        <v>0</v>
      </c>
      <c r="BH357" s="232">
        <f>IF(N357="sníž. přenesená",J357,0)</f>
        <v>0</v>
      </c>
      <c r="BI357" s="232">
        <f>IF(N357="nulová",J357,0)</f>
        <v>0</v>
      </c>
      <c r="BJ357" s="18" t="s">
        <v>86</v>
      </c>
      <c r="BK357" s="232">
        <f>ROUND(I357*H357,2)</f>
        <v>0</v>
      </c>
      <c r="BL357" s="18" t="s">
        <v>782</v>
      </c>
      <c r="BM357" s="231" t="s">
        <v>1350</v>
      </c>
    </row>
    <row r="358" s="13" customFormat="1">
      <c r="A358" s="13"/>
      <c r="B358" s="233"/>
      <c r="C358" s="234"/>
      <c r="D358" s="235" t="s">
        <v>162</v>
      </c>
      <c r="E358" s="234"/>
      <c r="F358" s="237" t="s">
        <v>1351</v>
      </c>
      <c r="G358" s="234"/>
      <c r="H358" s="238">
        <v>4</v>
      </c>
      <c r="I358" s="239"/>
      <c r="J358" s="234"/>
      <c r="K358" s="234"/>
      <c r="L358" s="240"/>
      <c r="M358" s="241"/>
      <c r="N358" s="242"/>
      <c r="O358" s="242"/>
      <c r="P358" s="242"/>
      <c r="Q358" s="242"/>
      <c r="R358" s="242"/>
      <c r="S358" s="242"/>
      <c r="T358" s="24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4" t="s">
        <v>162</v>
      </c>
      <c r="AU358" s="244" t="s">
        <v>88</v>
      </c>
      <c r="AV358" s="13" t="s">
        <v>88</v>
      </c>
      <c r="AW358" s="13" t="s">
        <v>4</v>
      </c>
      <c r="AX358" s="13" t="s">
        <v>86</v>
      </c>
      <c r="AY358" s="244" t="s">
        <v>153</v>
      </c>
    </row>
    <row r="359" s="2" customFormat="1" ht="16.5" customHeight="1">
      <c r="A359" s="39"/>
      <c r="B359" s="40"/>
      <c r="C359" s="220" t="s">
        <v>1352</v>
      </c>
      <c r="D359" s="220" t="s">
        <v>155</v>
      </c>
      <c r="E359" s="221" t="s">
        <v>1353</v>
      </c>
      <c r="F359" s="222" t="s">
        <v>1354</v>
      </c>
      <c r="G359" s="223" t="s">
        <v>399</v>
      </c>
      <c r="H359" s="224">
        <v>4</v>
      </c>
      <c r="I359" s="225"/>
      <c r="J359" s="226">
        <f>ROUND(I359*H359,2)</f>
        <v>0</v>
      </c>
      <c r="K359" s="222" t="s">
        <v>159</v>
      </c>
      <c r="L359" s="45"/>
      <c r="M359" s="227" t="s">
        <v>1</v>
      </c>
      <c r="N359" s="228" t="s">
        <v>43</v>
      </c>
      <c r="O359" s="92"/>
      <c r="P359" s="229">
        <f>O359*H359</f>
        <v>0</v>
      </c>
      <c r="Q359" s="229">
        <v>0</v>
      </c>
      <c r="R359" s="229">
        <f>Q359*H359</f>
        <v>0</v>
      </c>
      <c r="S359" s="229">
        <v>0</v>
      </c>
      <c r="T359" s="230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1" t="s">
        <v>160</v>
      </c>
      <c r="AT359" s="231" t="s">
        <v>155</v>
      </c>
      <c r="AU359" s="231" t="s">
        <v>88</v>
      </c>
      <c r="AY359" s="18" t="s">
        <v>153</v>
      </c>
      <c r="BE359" s="232">
        <f>IF(N359="základní",J359,0)</f>
        <v>0</v>
      </c>
      <c r="BF359" s="232">
        <f>IF(N359="snížená",J359,0)</f>
        <v>0</v>
      </c>
      <c r="BG359" s="232">
        <f>IF(N359="zákl. přenesená",J359,0)</f>
        <v>0</v>
      </c>
      <c r="BH359" s="232">
        <f>IF(N359="sníž. přenesená",J359,0)</f>
        <v>0</v>
      </c>
      <c r="BI359" s="232">
        <f>IF(N359="nulová",J359,0)</f>
        <v>0</v>
      </c>
      <c r="BJ359" s="18" t="s">
        <v>86</v>
      </c>
      <c r="BK359" s="232">
        <f>ROUND(I359*H359,2)</f>
        <v>0</v>
      </c>
      <c r="BL359" s="18" t="s">
        <v>160</v>
      </c>
      <c r="BM359" s="231" t="s">
        <v>1355</v>
      </c>
    </row>
    <row r="360" s="13" customFormat="1">
      <c r="A360" s="13"/>
      <c r="B360" s="233"/>
      <c r="C360" s="234"/>
      <c r="D360" s="235" t="s">
        <v>162</v>
      </c>
      <c r="E360" s="236" t="s">
        <v>1</v>
      </c>
      <c r="F360" s="237" t="s">
        <v>1356</v>
      </c>
      <c r="G360" s="234"/>
      <c r="H360" s="238">
        <v>2</v>
      </c>
      <c r="I360" s="239"/>
      <c r="J360" s="234"/>
      <c r="K360" s="234"/>
      <c r="L360" s="240"/>
      <c r="M360" s="241"/>
      <c r="N360" s="242"/>
      <c r="O360" s="242"/>
      <c r="P360" s="242"/>
      <c r="Q360" s="242"/>
      <c r="R360" s="242"/>
      <c r="S360" s="242"/>
      <c r="T360" s="24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4" t="s">
        <v>162</v>
      </c>
      <c r="AU360" s="244" t="s">
        <v>88</v>
      </c>
      <c r="AV360" s="13" t="s">
        <v>88</v>
      </c>
      <c r="AW360" s="13" t="s">
        <v>34</v>
      </c>
      <c r="AX360" s="13" t="s">
        <v>78</v>
      </c>
      <c r="AY360" s="244" t="s">
        <v>153</v>
      </c>
    </row>
    <row r="361" s="13" customFormat="1">
      <c r="A361" s="13"/>
      <c r="B361" s="233"/>
      <c r="C361" s="234"/>
      <c r="D361" s="235" t="s">
        <v>162</v>
      </c>
      <c r="E361" s="236" t="s">
        <v>1</v>
      </c>
      <c r="F361" s="237" t="s">
        <v>1357</v>
      </c>
      <c r="G361" s="234"/>
      <c r="H361" s="238">
        <v>2</v>
      </c>
      <c r="I361" s="239"/>
      <c r="J361" s="234"/>
      <c r="K361" s="234"/>
      <c r="L361" s="240"/>
      <c r="M361" s="241"/>
      <c r="N361" s="242"/>
      <c r="O361" s="242"/>
      <c r="P361" s="242"/>
      <c r="Q361" s="242"/>
      <c r="R361" s="242"/>
      <c r="S361" s="242"/>
      <c r="T361" s="24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4" t="s">
        <v>162</v>
      </c>
      <c r="AU361" s="244" t="s">
        <v>88</v>
      </c>
      <c r="AV361" s="13" t="s">
        <v>88</v>
      </c>
      <c r="AW361" s="13" t="s">
        <v>34</v>
      </c>
      <c r="AX361" s="13" t="s">
        <v>78</v>
      </c>
      <c r="AY361" s="244" t="s">
        <v>153</v>
      </c>
    </row>
    <row r="362" s="16" customFormat="1">
      <c r="A362" s="16"/>
      <c r="B362" s="266"/>
      <c r="C362" s="267"/>
      <c r="D362" s="235" t="s">
        <v>162</v>
      </c>
      <c r="E362" s="268" t="s">
        <v>1</v>
      </c>
      <c r="F362" s="269" t="s">
        <v>215</v>
      </c>
      <c r="G362" s="267"/>
      <c r="H362" s="270">
        <v>4</v>
      </c>
      <c r="I362" s="271"/>
      <c r="J362" s="267"/>
      <c r="K362" s="267"/>
      <c r="L362" s="272"/>
      <c r="M362" s="273"/>
      <c r="N362" s="274"/>
      <c r="O362" s="274"/>
      <c r="P362" s="274"/>
      <c r="Q362" s="274"/>
      <c r="R362" s="274"/>
      <c r="S362" s="274"/>
      <c r="T362" s="275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T362" s="276" t="s">
        <v>162</v>
      </c>
      <c r="AU362" s="276" t="s">
        <v>88</v>
      </c>
      <c r="AV362" s="16" t="s">
        <v>160</v>
      </c>
      <c r="AW362" s="16" t="s">
        <v>34</v>
      </c>
      <c r="AX362" s="16" t="s">
        <v>86</v>
      </c>
      <c r="AY362" s="276" t="s">
        <v>153</v>
      </c>
    </row>
    <row r="363" s="2" customFormat="1" ht="21.75" customHeight="1">
      <c r="A363" s="39"/>
      <c r="B363" s="40"/>
      <c r="C363" s="220" t="s">
        <v>1358</v>
      </c>
      <c r="D363" s="220" t="s">
        <v>155</v>
      </c>
      <c r="E363" s="221" t="s">
        <v>1359</v>
      </c>
      <c r="F363" s="222" t="s">
        <v>1360</v>
      </c>
      <c r="G363" s="223" t="s">
        <v>219</v>
      </c>
      <c r="H363" s="224">
        <v>10</v>
      </c>
      <c r="I363" s="225"/>
      <c r="J363" s="226">
        <f>ROUND(I363*H363,2)</f>
        <v>0</v>
      </c>
      <c r="K363" s="222" t="s">
        <v>159</v>
      </c>
      <c r="L363" s="45"/>
      <c r="M363" s="227" t="s">
        <v>1</v>
      </c>
      <c r="N363" s="228" t="s">
        <v>43</v>
      </c>
      <c r="O363" s="92"/>
      <c r="P363" s="229">
        <f>O363*H363</f>
        <v>0</v>
      </c>
      <c r="Q363" s="229">
        <v>0</v>
      </c>
      <c r="R363" s="229">
        <f>Q363*H363</f>
        <v>0</v>
      </c>
      <c r="S363" s="229">
        <v>0.0050000000000000001</v>
      </c>
      <c r="T363" s="230">
        <f>S363*H363</f>
        <v>0.050000000000000003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1" t="s">
        <v>160</v>
      </c>
      <c r="AT363" s="231" t="s">
        <v>155</v>
      </c>
      <c r="AU363" s="231" t="s">
        <v>88</v>
      </c>
      <c r="AY363" s="18" t="s">
        <v>153</v>
      </c>
      <c r="BE363" s="232">
        <f>IF(N363="základní",J363,0)</f>
        <v>0</v>
      </c>
      <c r="BF363" s="232">
        <f>IF(N363="snížená",J363,0)</f>
        <v>0</v>
      </c>
      <c r="BG363" s="232">
        <f>IF(N363="zákl. přenesená",J363,0)</f>
        <v>0</v>
      </c>
      <c r="BH363" s="232">
        <f>IF(N363="sníž. přenesená",J363,0)</f>
        <v>0</v>
      </c>
      <c r="BI363" s="232">
        <f>IF(N363="nulová",J363,0)</f>
        <v>0</v>
      </c>
      <c r="BJ363" s="18" t="s">
        <v>86</v>
      </c>
      <c r="BK363" s="232">
        <f>ROUND(I363*H363,2)</f>
        <v>0</v>
      </c>
      <c r="BL363" s="18" t="s">
        <v>160</v>
      </c>
      <c r="BM363" s="231" t="s">
        <v>1361</v>
      </c>
    </row>
    <row r="364" s="13" customFormat="1">
      <c r="A364" s="13"/>
      <c r="B364" s="233"/>
      <c r="C364" s="234"/>
      <c r="D364" s="235" t="s">
        <v>162</v>
      </c>
      <c r="E364" s="236" t="s">
        <v>1</v>
      </c>
      <c r="F364" s="237" t="s">
        <v>1362</v>
      </c>
      <c r="G364" s="234"/>
      <c r="H364" s="238">
        <v>5</v>
      </c>
      <c r="I364" s="239"/>
      <c r="J364" s="234"/>
      <c r="K364" s="234"/>
      <c r="L364" s="240"/>
      <c r="M364" s="241"/>
      <c r="N364" s="242"/>
      <c r="O364" s="242"/>
      <c r="P364" s="242"/>
      <c r="Q364" s="242"/>
      <c r="R364" s="242"/>
      <c r="S364" s="242"/>
      <c r="T364" s="24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4" t="s">
        <v>162</v>
      </c>
      <c r="AU364" s="244" t="s">
        <v>88</v>
      </c>
      <c r="AV364" s="13" t="s">
        <v>88</v>
      </c>
      <c r="AW364" s="13" t="s">
        <v>34</v>
      </c>
      <c r="AX364" s="13" t="s">
        <v>78</v>
      </c>
      <c r="AY364" s="244" t="s">
        <v>153</v>
      </c>
    </row>
    <row r="365" s="13" customFormat="1">
      <c r="A365" s="13"/>
      <c r="B365" s="233"/>
      <c r="C365" s="234"/>
      <c r="D365" s="235" t="s">
        <v>162</v>
      </c>
      <c r="E365" s="236" t="s">
        <v>1</v>
      </c>
      <c r="F365" s="237" t="s">
        <v>1363</v>
      </c>
      <c r="G365" s="234"/>
      <c r="H365" s="238">
        <v>5</v>
      </c>
      <c r="I365" s="239"/>
      <c r="J365" s="234"/>
      <c r="K365" s="234"/>
      <c r="L365" s="240"/>
      <c r="M365" s="241"/>
      <c r="N365" s="242"/>
      <c r="O365" s="242"/>
      <c r="P365" s="242"/>
      <c r="Q365" s="242"/>
      <c r="R365" s="242"/>
      <c r="S365" s="242"/>
      <c r="T365" s="24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4" t="s">
        <v>162</v>
      </c>
      <c r="AU365" s="244" t="s">
        <v>88</v>
      </c>
      <c r="AV365" s="13" t="s">
        <v>88</v>
      </c>
      <c r="AW365" s="13" t="s">
        <v>34</v>
      </c>
      <c r="AX365" s="13" t="s">
        <v>78</v>
      </c>
      <c r="AY365" s="244" t="s">
        <v>153</v>
      </c>
    </row>
    <row r="366" s="16" customFormat="1">
      <c r="A366" s="16"/>
      <c r="B366" s="266"/>
      <c r="C366" s="267"/>
      <c r="D366" s="235" t="s">
        <v>162</v>
      </c>
      <c r="E366" s="268" t="s">
        <v>1</v>
      </c>
      <c r="F366" s="269" t="s">
        <v>215</v>
      </c>
      <c r="G366" s="267"/>
      <c r="H366" s="270">
        <v>10</v>
      </c>
      <c r="I366" s="271"/>
      <c r="J366" s="267"/>
      <c r="K366" s="267"/>
      <c r="L366" s="272"/>
      <c r="M366" s="273"/>
      <c r="N366" s="274"/>
      <c r="O366" s="274"/>
      <c r="P366" s="274"/>
      <c r="Q366" s="274"/>
      <c r="R366" s="274"/>
      <c r="S366" s="274"/>
      <c r="T366" s="275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T366" s="276" t="s">
        <v>162</v>
      </c>
      <c r="AU366" s="276" t="s">
        <v>88</v>
      </c>
      <c r="AV366" s="16" t="s">
        <v>160</v>
      </c>
      <c r="AW366" s="16" t="s">
        <v>34</v>
      </c>
      <c r="AX366" s="16" t="s">
        <v>86</v>
      </c>
      <c r="AY366" s="276" t="s">
        <v>153</v>
      </c>
    </row>
    <row r="367" s="2" customFormat="1" ht="24.15" customHeight="1">
      <c r="A367" s="39"/>
      <c r="B367" s="40"/>
      <c r="C367" s="220" t="s">
        <v>1364</v>
      </c>
      <c r="D367" s="220" t="s">
        <v>155</v>
      </c>
      <c r="E367" s="221" t="s">
        <v>1365</v>
      </c>
      <c r="F367" s="222" t="s">
        <v>1366</v>
      </c>
      <c r="G367" s="223" t="s">
        <v>399</v>
      </c>
      <c r="H367" s="224">
        <v>1</v>
      </c>
      <c r="I367" s="225"/>
      <c r="J367" s="226">
        <f>ROUND(I367*H367,2)</f>
        <v>0</v>
      </c>
      <c r="K367" s="222" t="s">
        <v>159</v>
      </c>
      <c r="L367" s="45"/>
      <c r="M367" s="227" t="s">
        <v>1</v>
      </c>
      <c r="N367" s="228" t="s">
        <v>43</v>
      </c>
      <c r="O367" s="92"/>
      <c r="P367" s="229">
        <f>O367*H367</f>
        <v>0</v>
      </c>
      <c r="Q367" s="229">
        <v>0</v>
      </c>
      <c r="R367" s="229">
        <f>Q367*H367</f>
        <v>0</v>
      </c>
      <c r="S367" s="229">
        <v>0.049619999999999997</v>
      </c>
      <c r="T367" s="230">
        <f>S367*H367</f>
        <v>0.049619999999999997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1" t="s">
        <v>295</v>
      </c>
      <c r="AT367" s="231" t="s">
        <v>155</v>
      </c>
      <c r="AU367" s="231" t="s">
        <v>88</v>
      </c>
      <c r="AY367" s="18" t="s">
        <v>153</v>
      </c>
      <c r="BE367" s="232">
        <f>IF(N367="základní",J367,0)</f>
        <v>0</v>
      </c>
      <c r="BF367" s="232">
        <f>IF(N367="snížená",J367,0)</f>
        <v>0</v>
      </c>
      <c r="BG367" s="232">
        <f>IF(N367="zákl. přenesená",J367,0)</f>
        <v>0</v>
      </c>
      <c r="BH367" s="232">
        <f>IF(N367="sníž. přenesená",J367,0)</f>
        <v>0</v>
      </c>
      <c r="BI367" s="232">
        <f>IF(N367="nulová",J367,0)</f>
        <v>0</v>
      </c>
      <c r="BJ367" s="18" t="s">
        <v>86</v>
      </c>
      <c r="BK367" s="232">
        <f>ROUND(I367*H367,2)</f>
        <v>0</v>
      </c>
      <c r="BL367" s="18" t="s">
        <v>295</v>
      </c>
      <c r="BM367" s="231" t="s">
        <v>1367</v>
      </c>
    </row>
    <row r="368" s="13" customFormat="1">
      <c r="A368" s="13"/>
      <c r="B368" s="233"/>
      <c r="C368" s="234"/>
      <c r="D368" s="235" t="s">
        <v>162</v>
      </c>
      <c r="E368" s="236" t="s">
        <v>1</v>
      </c>
      <c r="F368" s="237" t="s">
        <v>1368</v>
      </c>
      <c r="G368" s="234"/>
      <c r="H368" s="238">
        <v>1</v>
      </c>
      <c r="I368" s="239"/>
      <c r="J368" s="234"/>
      <c r="K368" s="234"/>
      <c r="L368" s="240"/>
      <c r="M368" s="241"/>
      <c r="N368" s="242"/>
      <c r="O368" s="242"/>
      <c r="P368" s="242"/>
      <c r="Q368" s="242"/>
      <c r="R368" s="242"/>
      <c r="S368" s="242"/>
      <c r="T368" s="24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4" t="s">
        <v>162</v>
      </c>
      <c r="AU368" s="244" t="s">
        <v>88</v>
      </c>
      <c r="AV368" s="13" t="s">
        <v>88</v>
      </c>
      <c r="AW368" s="13" t="s">
        <v>34</v>
      </c>
      <c r="AX368" s="13" t="s">
        <v>86</v>
      </c>
      <c r="AY368" s="244" t="s">
        <v>153</v>
      </c>
    </row>
    <row r="369" s="2" customFormat="1" ht="21.75" customHeight="1">
      <c r="A369" s="39"/>
      <c r="B369" s="40"/>
      <c r="C369" s="220" t="s">
        <v>1369</v>
      </c>
      <c r="D369" s="220" t="s">
        <v>155</v>
      </c>
      <c r="E369" s="221" t="s">
        <v>1370</v>
      </c>
      <c r="F369" s="222" t="s">
        <v>1371</v>
      </c>
      <c r="G369" s="223" t="s">
        <v>399</v>
      </c>
      <c r="H369" s="224">
        <v>1</v>
      </c>
      <c r="I369" s="225"/>
      <c r="J369" s="226">
        <f>ROUND(I369*H369,2)</f>
        <v>0</v>
      </c>
      <c r="K369" s="222" t="s">
        <v>159</v>
      </c>
      <c r="L369" s="45"/>
      <c r="M369" s="227" t="s">
        <v>1</v>
      </c>
      <c r="N369" s="228" t="s">
        <v>43</v>
      </c>
      <c r="O369" s="92"/>
      <c r="P369" s="229">
        <f>O369*H369</f>
        <v>0</v>
      </c>
      <c r="Q369" s="229">
        <v>0</v>
      </c>
      <c r="R369" s="229">
        <f>Q369*H369</f>
        <v>0</v>
      </c>
      <c r="S369" s="229">
        <v>0.017299999999999999</v>
      </c>
      <c r="T369" s="230">
        <f>S369*H369</f>
        <v>0.017299999999999999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1" t="s">
        <v>160</v>
      </c>
      <c r="AT369" s="231" t="s">
        <v>155</v>
      </c>
      <c r="AU369" s="231" t="s">
        <v>88</v>
      </c>
      <c r="AY369" s="18" t="s">
        <v>153</v>
      </c>
      <c r="BE369" s="232">
        <f>IF(N369="základní",J369,0)</f>
        <v>0</v>
      </c>
      <c r="BF369" s="232">
        <f>IF(N369="snížená",J369,0)</f>
        <v>0</v>
      </c>
      <c r="BG369" s="232">
        <f>IF(N369="zákl. přenesená",J369,0)</f>
        <v>0</v>
      </c>
      <c r="BH369" s="232">
        <f>IF(N369="sníž. přenesená",J369,0)</f>
        <v>0</v>
      </c>
      <c r="BI369" s="232">
        <f>IF(N369="nulová",J369,0)</f>
        <v>0</v>
      </c>
      <c r="BJ369" s="18" t="s">
        <v>86</v>
      </c>
      <c r="BK369" s="232">
        <f>ROUND(I369*H369,2)</f>
        <v>0</v>
      </c>
      <c r="BL369" s="18" t="s">
        <v>160</v>
      </c>
      <c r="BM369" s="231" t="s">
        <v>1372</v>
      </c>
    </row>
    <row r="370" s="13" customFormat="1">
      <c r="A370" s="13"/>
      <c r="B370" s="233"/>
      <c r="C370" s="234"/>
      <c r="D370" s="235" t="s">
        <v>162</v>
      </c>
      <c r="E370" s="236" t="s">
        <v>1</v>
      </c>
      <c r="F370" s="237" t="s">
        <v>1368</v>
      </c>
      <c r="G370" s="234"/>
      <c r="H370" s="238">
        <v>1</v>
      </c>
      <c r="I370" s="239"/>
      <c r="J370" s="234"/>
      <c r="K370" s="234"/>
      <c r="L370" s="240"/>
      <c r="M370" s="241"/>
      <c r="N370" s="242"/>
      <c r="O370" s="242"/>
      <c r="P370" s="242"/>
      <c r="Q370" s="242"/>
      <c r="R370" s="242"/>
      <c r="S370" s="242"/>
      <c r="T370" s="24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4" t="s">
        <v>162</v>
      </c>
      <c r="AU370" s="244" t="s">
        <v>88</v>
      </c>
      <c r="AV370" s="13" t="s">
        <v>88</v>
      </c>
      <c r="AW370" s="13" t="s">
        <v>34</v>
      </c>
      <c r="AX370" s="13" t="s">
        <v>86</v>
      </c>
      <c r="AY370" s="244" t="s">
        <v>153</v>
      </c>
    </row>
    <row r="371" s="2" customFormat="1" ht="16.5" customHeight="1">
      <c r="A371" s="39"/>
      <c r="B371" s="40"/>
      <c r="C371" s="220" t="s">
        <v>1373</v>
      </c>
      <c r="D371" s="220" t="s">
        <v>155</v>
      </c>
      <c r="E371" s="221" t="s">
        <v>1374</v>
      </c>
      <c r="F371" s="222" t="s">
        <v>1375</v>
      </c>
      <c r="G371" s="223" t="s">
        <v>399</v>
      </c>
      <c r="H371" s="224">
        <v>1</v>
      </c>
      <c r="I371" s="225"/>
      <c r="J371" s="226">
        <f>ROUND(I371*H371,2)</f>
        <v>0</v>
      </c>
      <c r="K371" s="222" t="s">
        <v>1</v>
      </c>
      <c r="L371" s="45"/>
      <c r="M371" s="227" t="s">
        <v>1</v>
      </c>
      <c r="N371" s="228" t="s">
        <v>43</v>
      </c>
      <c r="O371" s="92"/>
      <c r="P371" s="229">
        <f>O371*H371</f>
        <v>0</v>
      </c>
      <c r="Q371" s="229">
        <v>0</v>
      </c>
      <c r="R371" s="229">
        <f>Q371*H371</f>
        <v>0</v>
      </c>
      <c r="S371" s="229">
        <v>0.0072199999999999999</v>
      </c>
      <c r="T371" s="230">
        <f>S371*H371</f>
        <v>0.0072199999999999999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1" t="s">
        <v>295</v>
      </c>
      <c r="AT371" s="231" t="s">
        <v>155</v>
      </c>
      <c r="AU371" s="231" t="s">
        <v>88</v>
      </c>
      <c r="AY371" s="18" t="s">
        <v>153</v>
      </c>
      <c r="BE371" s="232">
        <f>IF(N371="základní",J371,0)</f>
        <v>0</v>
      </c>
      <c r="BF371" s="232">
        <f>IF(N371="snížená",J371,0)</f>
        <v>0</v>
      </c>
      <c r="BG371" s="232">
        <f>IF(N371="zákl. přenesená",J371,0)</f>
        <v>0</v>
      </c>
      <c r="BH371" s="232">
        <f>IF(N371="sníž. přenesená",J371,0)</f>
        <v>0</v>
      </c>
      <c r="BI371" s="232">
        <f>IF(N371="nulová",J371,0)</f>
        <v>0</v>
      </c>
      <c r="BJ371" s="18" t="s">
        <v>86</v>
      </c>
      <c r="BK371" s="232">
        <f>ROUND(I371*H371,2)</f>
        <v>0</v>
      </c>
      <c r="BL371" s="18" t="s">
        <v>295</v>
      </c>
      <c r="BM371" s="231" t="s">
        <v>1376</v>
      </c>
    </row>
    <row r="372" s="2" customFormat="1" ht="16.5" customHeight="1">
      <c r="A372" s="39"/>
      <c r="B372" s="40"/>
      <c r="C372" s="220" t="s">
        <v>1377</v>
      </c>
      <c r="D372" s="220" t="s">
        <v>155</v>
      </c>
      <c r="E372" s="221" t="s">
        <v>1378</v>
      </c>
      <c r="F372" s="222" t="s">
        <v>1379</v>
      </c>
      <c r="G372" s="223" t="s">
        <v>399</v>
      </c>
      <c r="H372" s="224">
        <v>1</v>
      </c>
      <c r="I372" s="225"/>
      <c r="J372" s="226">
        <f>ROUND(I372*H372,2)</f>
        <v>0</v>
      </c>
      <c r="K372" s="222" t="s">
        <v>1</v>
      </c>
      <c r="L372" s="45"/>
      <c r="M372" s="227" t="s">
        <v>1</v>
      </c>
      <c r="N372" s="228" t="s">
        <v>43</v>
      </c>
      <c r="O372" s="92"/>
      <c r="P372" s="229">
        <f>O372*H372</f>
        <v>0</v>
      </c>
      <c r="Q372" s="229">
        <v>0</v>
      </c>
      <c r="R372" s="229">
        <f>Q372*H372</f>
        <v>0</v>
      </c>
      <c r="S372" s="229">
        <v>0.0088500000000000002</v>
      </c>
      <c r="T372" s="230">
        <f>S372*H372</f>
        <v>0.0088500000000000002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1" t="s">
        <v>295</v>
      </c>
      <c r="AT372" s="231" t="s">
        <v>155</v>
      </c>
      <c r="AU372" s="231" t="s">
        <v>88</v>
      </c>
      <c r="AY372" s="18" t="s">
        <v>153</v>
      </c>
      <c r="BE372" s="232">
        <f>IF(N372="základní",J372,0)</f>
        <v>0</v>
      </c>
      <c r="BF372" s="232">
        <f>IF(N372="snížená",J372,0)</f>
        <v>0</v>
      </c>
      <c r="BG372" s="232">
        <f>IF(N372="zákl. přenesená",J372,0)</f>
        <v>0</v>
      </c>
      <c r="BH372" s="232">
        <f>IF(N372="sníž. přenesená",J372,0)</f>
        <v>0</v>
      </c>
      <c r="BI372" s="232">
        <f>IF(N372="nulová",J372,0)</f>
        <v>0</v>
      </c>
      <c r="BJ372" s="18" t="s">
        <v>86</v>
      </c>
      <c r="BK372" s="232">
        <f>ROUND(I372*H372,2)</f>
        <v>0</v>
      </c>
      <c r="BL372" s="18" t="s">
        <v>295</v>
      </c>
      <c r="BM372" s="231" t="s">
        <v>1380</v>
      </c>
    </row>
    <row r="373" s="2" customFormat="1" ht="16.5" customHeight="1">
      <c r="A373" s="39"/>
      <c r="B373" s="40"/>
      <c r="C373" s="220" t="s">
        <v>1381</v>
      </c>
      <c r="D373" s="220" t="s">
        <v>155</v>
      </c>
      <c r="E373" s="221" t="s">
        <v>1382</v>
      </c>
      <c r="F373" s="222" t="s">
        <v>1383</v>
      </c>
      <c r="G373" s="223" t="s">
        <v>399</v>
      </c>
      <c r="H373" s="224">
        <v>1</v>
      </c>
      <c r="I373" s="225"/>
      <c r="J373" s="226">
        <f>ROUND(I373*H373,2)</f>
        <v>0</v>
      </c>
      <c r="K373" s="222" t="s">
        <v>1</v>
      </c>
      <c r="L373" s="45"/>
      <c r="M373" s="227" t="s">
        <v>1</v>
      </c>
      <c r="N373" s="228" t="s">
        <v>43</v>
      </c>
      <c r="O373" s="92"/>
      <c r="P373" s="229">
        <f>O373*H373</f>
        <v>0</v>
      </c>
      <c r="Q373" s="229">
        <v>0.38627</v>
      </c>
      <c r="R373" s="229">
        <f>Q373*H373</f>
        <v>0.38627</v>
      </c>
      <c r="S373" s="229">
        <v>0</v>
      </c>
      <c r="T373" s="230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1" t="s">
        <v>160</v>
      </c>
      <c r="AT373" s="231" t="s">
        <v>155</v>
      </c>
      <c r="AU373" s="231" t="s">
        <v>88</v>
      </c>
      <c r="AY373" s="18" t="s">
        <v>153</v>
      </c>
      <c r="BE373" s="232">
        <f>IF(N373="základní",J373,0)</f>
        <v>0</v>
      </c>
      <c r="BF373" s="232">
        <f>IF(N373="snížená",J373,0)</f>
        <v>0</v>
      </c>
      <c r="BG373" s="232">
        <f>IF(N373="zákl. přenesená",J373,0)</f>
        <v>0</v>
      </c>
      <c r="BH373" s="232">
        <f>IF(N373="sníž. přenesená",J373,0)</f>
        <v>0</v>
      </c>
      <c r="BI373" s="232">
        <f>IF(N373="nulová",J373,0)</f>
        <v>0</v>
      </c>
      <c r="BJ373" s="18" t="s">
        <v>86</v>
      </c>
      <c r="BK373" s="232">
        <f>ROUND(I373*H373,2)</f>
        <v>0</v>
      </c>
      <c r="BL373" s="18" t="s">
        <v>160</v>
      </c>
      <c r="BM373" s="231" t="s">
        <v>1384</v>
      </c>
    </row>
    <row r="374" s="2" customFormat="1" ht="24.15" customHeight="1">
      <c r="A374" s="39"/>
      <c r="B374" s="40"/>
      <c r="C374" s="277" t="s">
        <v>1385</v>
      </c>
      <c r="D374" s="277" t="s">
        <v>276</v>
      </c>
      <c r="E374" s="278" t="s">
        <v>1386</v>
      </c>
      <c r="F374" s="279" t="s">
        <v>1387</v>
      </c>
      <c r="G374" s="280" t="s">
        <v>399</v>
      </c>
      <c r="H374" s="281">
        <v>1</v>
      </c>
      <c r="I374" s="282"/>
      <c r="J374" s="283">
        <f>ROUND(I374*H374,2)</f>
        <v>0</v>
      </c>
      <c r="K374" s="279" t="s">
        <v>1</v>
      </c>
      <c r="L374" s="284"/>
      <c r="M374" s="285" t="s">
        <v>1</v>
      </c>
      <c r="N374" s="286" t="s">
        <v>43</v>
      </c>
      <c r="O374" s="92"/>
      <c r="P374" s="229">
        <f>O374*H374</f>
        <v>0</v>
      </c>
      <c r="Q374" s="229">
        <v>2.9870000000000001</v>
      </c>
      <c r="R374" s="229">
        <f>Q374*H374</f>
        <v>2.9870000000000001</v>
      </c>
      <c r="S374" s="229">
        <v>0</v>
      </c>
      <c r="T374" s="230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1" t="s">
        <v>222</v>
      </c>
      <c r="AT374" s="231" t="s">
        <v>276</v>
      </c>
      <c r="AU374" s="231" t="s">
        <v>88</v>
      </c>
      <c r="AY374" s="18" t="s">
        <v>153</v>
      </c>
      <c r="BE374" s="232">
        <f>IF(N374="základní",J374,0)</f>
        <v>0</v>
      </c>
      <c r="BF374" s="232">
        <f>IF(N374="snížená",J374,0)</f>
        <v>0</v>
      </c>
      <c r="BG374" s="232">
        <f>IF(N374="zákl. přenesená",J374,0)</f>
        <v>0</v>
      </c>
      <c r="BH374" s="232">
        <f>IF(N374="sníž. přenesená",J374,0)</f>
        <v>0</v>
      </c>
      <c r="BI374" s="232">
        <f>IF(N374="nulová",J374,0)</f>
        <v>0</v>
      </c>
      <c r="BJ374" s="18" t="s">
        <v>86</v>
      </c>
      <c r="BK374" s="232">
        <f>ROUND(I374*H374,2)</f>
        <v>0</v>
      </c>
      <c r="BL374" s="18" t="s">
        <v>160</v>
      </c>
      <c r="BM374" s="231" t="s">
        <v>1388</v>
      </c>
    </row>
    <row r="375" s="2" customFormat="1" ht="16.5" customHeight="1">
      <c r="A375" s="39"/>
      <c r="B375" s="40"/>
      <c r="C375" s="220" t="s">
        <v>1389</v>
      </c>
      <c r="D375" s="220" t="s">
        <v>155</v>
      </c>
      <c r="E375" s="221" t="s">
        <v>1390</v>
      </c>
      <c r="F375" s="222" t="s">
        <v>1391</v>
      </c>
      <c r="G375" s="223" t="s">
        <v>399</v>
      </c>
      <c r="H375" s="224">
        <v>1</v>
      </c>
      <c r="I375" s="225"/>
      <c r="J375" s="226">
        <f>ROUND(I375*H375,2)</f>
        <v>0</v>
      </c>
      <c r="K375" s="222" t="s">
        <v>159</v>
      </c>
      <c r="L375" s="45"/>
      <c r="M375" s="227" t="s">
        <v>1</v>
      </c>
      <c r="N375" s="228" t="s">
        <v>43</v>
      </c>
      <c r="O375" s="92"/>
      <c r="P375" s="229">
        <f>O375*H375</f>
        <v>0</v>
      </c>
      <c r="Q375" s="229">
        <v>0.082000000000000003</v>
      </c>
      <c r="R375" s="229">
        <f>Q375*H375</f>
        <v>0.082000000000000003</v>
      </c>
      <c r="S375" s="229">
        <v>0</v>
      </c>
      <c r="T375" s="230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1" t="s">
        <v>160</v>
      </c>
      <c r="AT375" s="231" t="s">
        <v>155</v>
      </c>
      <c r="AU375" s="231" t="s">
        <v>88</v>
      </c>
      <c r="AY375" s="18" t="s">
        <v>153</v>
      </c>
      <c r="BE375" s="232">
        <f>IF(N375="základní",J375,0)</f>
        <v>0</v>
      </c>
      <c r="BF375" s="232">
        <f>IF(N375="snížená",J375,0)</f>
        <v>0</v>
      </c>
      <c r="BG375" s="232">
        <f>IF(N375="zákl. přenesená",J375,0)</f>
        <v>0</v>
      </c>
      <c r="BH375" s="232">
        <f>IF(N375="sníž. přenesená",J375,0)</f>
        <v>0</v>
      </c>
      <c r="BI375" s="232">
        <f>IF(N375="nulová",J375,0)</f>
        <v>0</v>
      </c>
      <c r="BJ375" s="18" t="s">
        <v>86</v>
      </c>
      <c r="BK375" s="232">
        <f>ROUND(I375*H375,2)</f>
        <v>0</v>
      </c>
      <c r="BL375" s="18" t="s">
        <v>160</v>
      </c>
      <c r="BM375" s="231" t="s">
        <v>1392</v>
      </c>
    </row>
    <row r="376" s="2" customFormat="1" ht="24.15" customHeight="1">
      <c r="A376" s="39"/>
      <c r="B376" s="40"/>
      <c r="C376" s="277" t="s">
        <v>1393</v>
      </c>
      <c r="D376" s="277" t="s">
        <v>276</v>
      </c>
      <c r="E376" s="278" t="s">
        <v>1394</v>
      </c>
      <c r="F376" s="279" t="s">
        <v>1395</v>
      </c>
      <c r="G376" s="280" t="s">
        <v>399</v>
      </c>
      <c r="H376" s="281">
        <v>1</v>
      </c>
      <c r="I376" s="282"/>
      <c r="J376" s="283">
        <f>ROUND(I376*H376,2)</f>
        <v>0</v>
      </c>
      <c r="K376" s="279" t="s">
        <v>1</v>
      </c>
      <c r="L376" s="284"/>
      <c r="M376" s="285" t="s">
        <v>1</v>
      </c>
      <c r="N376" s="286" t="s">
        <v>43</v>
      </c>
      <c r="O376" s="92"/>
      <c r="P376" s="229">
        <f>O376*H376</f>
        <v>0</v>
      </c>
      <c r="Q376" s="229">
        <v>0.00265</v>
      </c>
      <c r="R376" s="229">
        <f>Q376*H376</f>
        <v>0.00265</v>
      </c>
      <c r="S376" s="229">
        <v>0</v>
      </c>
      <c r="T376" s="230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1" t="s">
        <v>222</v>
      </c>
      <c r="AT376" s="231" t="s">
        <v>276</v>
      </c>
      <c r="AU376" s="231" t="s">
        <v>88</v>
      </c>
      <c r="AY376" s="18" t="s">
        <v>153</v>
      </c>
      <c r="BE376" s="232">
        <f>IF(N376="základní",J376,0)</f>
        <v>0</v>
      </c>
      <c r="BF376" s="232">
        <f>IF(N376="snížená",J376,0)</f>
        <v>0</v>
      </c>
      <c r="BG376" s="232">
        <f>IF(N376="zákl. přenesená",J376,0)</f>
        <v>0</v>
      </c>
      <c r="BH376" s="232">
        <f>IF(N376="sníž. přenesená",J376,0)</f>
        <v>0</v>
      </c>
      <c r="BI376" s="232">
        <f>IF(N376="nulová",J376,0)</f>
        <v>0</v>
      </c>
      <c r="BJ376" s="18" t="s">
        <v>86</v>
      </c>
      <c r="BK376" s="232">
        <f>ROUND(I376*H376,2)</f>
        <v>0</v>
      </c>
      <c r="BL376" s="18" t="s">
        <v>160</v>
      </c>
      <c r="BM376" s="231" t="s">
        <v>1396</v>
      </c>
    </row>
    <row r="377" s="12" customFormat="1" ht="22.8" customHeight="1">
      <c r="A377" s="12"/>
      <c r="B377" s="204"/>
      <c r="C377" s="205"/>
      <c r="D377" s="206" t="s">
        <v>77</v>
      </c>
      <c r="E377" s="218" t="s">
        <v>227</v>
      </c>
      <c r="F377" s="218" t="s">
        <v>676</v>
      </c>
      <c r="G377" s="205"/>
      <c r="H377" s="205"/>
      <c r="I377" s="208"/>
      <c r="J377" s="219">
        <f>BK377</f>
        <v>0</v>
      </c>
      <c r="K377" s="205"/>
      <c r="L377" s="210"/>
      <c r="M377" s="211"/>
      <c r="N377" s="212"/>
      <c r="O377" s="212"/>
      <c r="P377" s="213">
        <f>SUM(P378:P379)</f>
        <v>0</v>
      </c>
      <c r="Q377" s="212"/>
      <c r="R377" s="213">
        <f>SUM(R378:R379)</f>
        <v>0.0009835</v>
      </c>
      <c r="S377" s="212"/>
      <c r="T377" s="214">
        <f>SUM(T378:T379)</f>
        <v>0.024150000000000001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15" t="s">
        <v>86</v>
      </c>
      <c r="AT377" s="216" t="s">
        <v>77</v>
      </c>
      <c r="AU377" s="216" t="s">
        <v>86</v>
      </c>
      <c r="AY377" s="215" t="s">
        <v>153</v>
      </c>
      <c r="BK377" s="217">
        <f>SUM(BK378:BK379)</f>
        <v>0</v>
      </c>
    </row>
    <row r="378" s="2" customFormat="1" ht="16.5" customHeight="1">
      <c r="A378" s="39"/>
      <c r="B378" s="40"/>
      <c r="C378" s="220" t="s">
        <v>1397</v>
      </c>
      <c r="D378" s="220" t="s">
        <v>155</v>
      </c>
      <c r="E378" s="221" t="s">
        <v>1398</v>
      </c>
      <c r="F378" s="222" t="s">
        <v>1399</v>
      </c>
      <c r="G378" s="223" t="s">
        <v>219</v>
      </c>
      <c r="H378" s="224">
        <v>0.34999999999999998</v>
      </c>
      <c r="I378" s="225"/>
      <c r="J378" s="226">
        <f>ROUND(I378*H378,2)</f>
        <v>0</v>
      </c>
      <c r="K378" s="222" t="s">
        <v>159</v>
      </c>
      <c r="L378" s="45"/>
      <c r="M378" s="227" t="s">
        <v>1</v>
      </c>
      <c r="N378" s="228" t="s">
        <v>43</v>
      </c>
      <c r="O378" s="92"/>
      <c r="P378" s="229">
        <f>O378*H378</f>
        <v>0</v>
      </c>
      <c r="Q378" s="229">
        <v>0.00281</v>
      </c>
      <c r="R378" s="229">
        <f>Q378*H378</f>
        <v>0.0009835</v>
      </c>
      <c r="S378" s="229">
        <v>0.069000000000000006</v>
      </c>
      <c r="T378" s="230">
        <f>S378*H378</f>
        <v>0.024150000000000001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1" t="s">
        <v>160</v>
      </c>
      <c r="AT378" s="231" t="s">
        <v>155</v>
      </c>
      <c r="AU378" s="231" t="s">
        <v>88</v>
      </c>
      <c r="AY378" s="18" t="s">
        <v>153</v>
      </c>
      <c r="BE378" s="232">
        <f>IF(N378="základní",J378,0)</f>
        <v>0</v>
      </c>
      <c r="BF378" s="232">
        <f>IF(N378="snížená",J378,0)</f>
        <v>0</v>
      </c>
      <c r="BG378" s="232">
        <f>IF(N378="zákl. přenesená",J378,0)</f>
        <v>0</v>
      </c>
      <c r="BH378" s="232">
        <f>IF(N378="sníž. přenesená",J378,0)</f>
        <v>0</v>
      </c>
      <c r="BI378" s="232">
        <f>IF(N378="nulová",J378,0)</f>
        <v>0</v>
      </c>
      <c r="BJ378" s="18" t="s">
        <v>86</v>
      </c>
      <c r="BK378" s="232">
        <f>ROUND(I378*H378,2)</f>
        <v>0</v>
      </c>
      <c r="BL378" s="18" t="s">
        <v>160</v>
      </c>
      <c r="BM378" s="231" t="s">
        <v>1400</v>
      </c>
    </row>
    <row r="379" s="13" customFormat="1">
      <c r="A379" s="13"/>
      <c r="B379" s="233"/>
      <c r="C379" s="234"/>
      <c r="D379" s="235" t="s">
        <v>162</v>
      </c>
      <c r="E379" s="236" t="s">
        <v>1</v>
      </c>
      <c r="F379" s="237" t="s">
        <v>1401</v>
      </c>
      <c r="G379" s="234"/>
      <c r="H379" s="238">
        <v>0.34999999999999998</v>
      </c>
      <c r="I379" s="239"/>
      <c r="J379" s="234"/>
      <c r="K379" s="234"/>
      <c r="L379" s="240"/>
      <c r="M379" s="241"/>
      <c r="N379" s="242"/>
      <c r="O379" s="242"/>
      <c r="P379" s="242"/>
      <c r="Q379" s="242"/>
      <c r="R379" s="242"/>
      <c r="S379" s="242"/>
      <c r="T379" s="24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4" t="s">
        <v>162</v>
      </c>
      <c r="AU379" s="244" t="s">
        <v>88</v>
      </c>
      <c r="AV379" s="13" t="s">
        <v>88</v>
      </c>
      <c r="AW379" s="13" t="s">
        <v>34</v>
      </c>
      <c r="AX379" s="13" t="s">
        <v>86</v>
      </c>
      <c r="AY379" s="244" t="s">
        <v>153</v>
      </c>
    </row>
    <row r="380" s="12" customFormat="1" ht="22.8" customHeight="1">
      <c r="A380" s="12"/>
      <c r="B380" s="204"/>
      <c r="C380" s="205"/>
      <c r="D380" s="206" t="s">
        <v>77</v>
      </c>
      <c r="E380" s="218" t="s">
        <v>682</v>
      </c>
      <c r="F380" s="218" t="s">
        <v>683</v>
      </c>
      <c r="G380" s="205"/>
      <c r="H380" s="205"/>
      <c r="I380" s="208"/>
      <c r="J380" s="219">
        <f>BK380</f>
        <v>0</v>
      </c>
      <c r="K380" s="205"/>
      <c r="L380" s="210"/>
      <c r="M380" s="211"/>
      <c r="N380" s="212"/>
      <c r="O380" s="212"/>
      <c r="P380" s="213">
        <f>P381</f>
        <v>0</v>
      </c>
      <c r="Q380" s="212"/>
      <c r="R380" s="213">
        <f>R381</f>
        <v>0</v>
      </c>
      <c r="S380" s="212"/>
      <c r="T380" s="214">
        <f>T381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15" t="s">
        <v>86</v>
      </c>
      <c r="AT380" s="216" t="s">
        <v>77</v>
      </c>
      <c r="AU380" s="216" t="s">
        <v>86</v>
      </c>
      <c r="AY380" s="215" t="s">
        <v>153</v>
      </c>
      <c r="BK380" s="217">
        <f>BK381</f>
        <v>0</v>
      </c>
    </row>
    <row r="381" s="2" customFormat="1" ht="16.5" customHeight="1">
      <c r="A381" s="39"/>
      <c r="B381" s="40"/>
      <c r="C381" s="220" t="s">
        <v>1402</v>
      </c>
      <c r="D381" s="220" t="s">
        <v>155</v>
      </c>
      <c r="E381" s="221" t="s">
        <v>685</v>
      </c>
      <c r="F381" s="222" t="s">
        <v>686</v>
      </c>
      <c r="G381" s="223" t="s">
        <v>262</v>
      </c>
      <c r="H381" s="224">
        <v>461.60300000000001</v>
      </c>
      <c r="I381" s="225"/>
      <c r="J381" s="226">
        <f>ROUND(I381*H381,2)</f>
        <v>0</v>
      </c>
      <c r="K381" s="222" t="s">
        <v>159</v>
      </c>
      <c r="L381" s="45"/>
      <c r="M381" s="227" t="s">
        <v>1</v>
      </c>
      <c r="N381" s="228" t="s">
        <v>43</v>
      </c>
      <c r="O381" s="92"/>
      <c r="P381" s="229">
        <f>O381*H381</f>
        <v>0</v>
      </c>
      <c r="Q381" s="229">
        <v>0</v>
      </c>
      <c r="R381" s="229">
        <f>Q381*H381</f>
        <v>0</v>
      </c>
      <c r="S381" s="229">
        <v>0</v>
      </c>
      <c r="T381" s="230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1" t="s">
        <v>160</v>
      </c>
      <c r="AT381" s="231" t="s">
        <v>155</v>
      </c>
      <c r="AU381" s="231" t="s">
        <v>88</v>
      </c>
      <c r="AY381" s="18" t="s">
        <v>153</v>
      </c>
      <c r="BE381" s="232">
        <f>IF(N381="základní",J381,0)</f>
        <v>0</v>
      </c>
      <c r="BF381" s="232">
        <f>IF(N381="snížená",J381,0)</f>
        <v>0</v>
      </c>
      <c r="BG381" s="232">
        <f>IF(N381="zákl. přenesená",J381,0)</f>
        <v>0</v>
      </c>
      <c r="BH381" s="232">
        <f>IF(N381="sníž. přenesená",J381,0)</f>
        <v>0</v>
      </c>
      <c r="BI381" s="232">
        <f>IF(N381="nulová",J381,0)</f>
        <v>0</v>
      </c>
      <c r="BJ381" s="18" t="s">
        <v>86</v>
      </c>
      <c r="BK381" s="232">
        <f>ROUND(I381*H381,2)</f>
        <v>0</v>
      </c>
      <c r="BL381" s="18" t="s">
        <v>160</v>
      </c>
      <c r="BM381" s="231" t="s">
        <v>1403</v>
      </c>
    </row>
    <row r="382" s="12" customFormat="1" ht="25.92" customHeight="1">
      <c r="A382" s="12"/>
      <c r="B382" s="204"/>
      <c r="C382" s="205"/>
      <c r="D382" s="206" t="s">
        <v>77</v>
      </c>
      <c r="E382" s="207" t="s">
        <v>688</v>
      </c>
      <c r="F382" s="207" t="s">
        <v>689</v>
      </c>
      <c r="G382" s="205"/>
      <c r="H382" s="205"/>
      <c r="I382" s="208"/>
      <c r="J382" s="209">
        <f>BK382</f>
        <v>0</v>
      </c>
      <c r="K382" s="205"/>
      <c r="L382" s="210"/>
      <c r="M382" s="211"/>
      <c r="N382" s="212"/>
      <c r="O382" s="212"/>
      <c r="P382" s="213">
        <f>P383</f>
        <v>0</v>
      </c>
      <c r="Q382" s="212"/>
      <c r="R382" s="213">
        <f>R383</f>
        <v>0.19581520000000002</v>
      </c>
      <c r="S382" s="212"/>
      <c r="T382" s="214">
        <f>T383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15" t="s">
        <v>88</v>
      </c>
      <c r="AT382" s="216" t="s">
        <v>77</v>
      </c>
      <c r="AU382" s="216" t="s">
        <v>78</v>
      </c>
      <c r="AY382" s="215" t="s">
        <v>153</v>
      </c>
      <c r="BK382" s="217">
        <f>BK383</f>
        <v>0</v>
      </c>
    </row>
    <row r="383" s="12" customFormat="1" ht="22.8" customHeight="1">
      <c r="A383" s="12"/>
      <c r="B383" s="204"/>
      <c r="C383" s="205"/>
      <c r="D383" s="206" t="s">
        <v>77</v>
      </c>
      <c r="E383" s="218" t="s">
        <v>1404</v>
      </c>
      <c r="F383" s="218" t="s">
        <v>1405</v>
      </c>
      <c r="G383" s="205"/>
      <c r="H383" s="205"/>
      <c r="I383" s="208"/>
      <c r="J383" s="219">
        <f>BK383</f>
        <v>0</v>
      </c>
      <c r="K383" s="205"/>
      <c r="L383" s="210"/>
      <c r="M383" s="211"/>
      <c r="N383" s="212"/>
      <c r="O383" s="212"/>
      <c r="P383" s="213">
        <f>SUM(P384:P387)</f>
        <v>0</v>
      </c>
      <c r="Q383" s="212"/>
      <c r="R383" s="213">
        <f>SUM(R384:R387)</f>
        <v>0.19581520000000002</v>
      </c>
      <c r="S383" s="212"/>
      <c r="T383" s="214">
        <f>SUM(T384:T387)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15" t="s">
        <v>88</v>
      </c>
      <c r="AT383" s="216" t="s">
        <v>77</v>
      </c>
      <c r="AU383" s="216" t="s">
        <v>86</v>
      </c>
      <c r="AY383" s="215" t="s">
        <v>153</v>
      </c>
      <c r="BK383" s="217">
        <f>SUM(BK384:BK387)</f>
        <v>0</v>
      </c>
    </row>
    <row r="384" s="2" customFormat="1" ht="16.5" customHeight="1">
      <c r="A384" s="39"/>
      <c r="B384" s="40"/>
      <c r="C384" s="220" t="s">
        <v>1406</v>
      </c>
      <c r="D384" s="220" t="s">
        <v>155</v>
      </c>
      <c r="E384" s="221" t="s">
        <v>1407</v>
      </c>
      <c r="F384" s="222" t="s">
        <v>1408</v>
      </c>
      <c r="G384" s="223" t="s">
        <v>230</v>
      </c>
      <c r="H384" s="224">
        <v>28</v>
      </c>
      <c r="I384" s="225"/>
      <c r="J384" s="226">
        <f>ROUND(I384*H384,2)</f>
        <v>0</v>
      </c>
      <c r="K384" s="222" t="s">
        <v>159</v>
      </c>
      <c r="L384" s="45"/>
      <c r="M384" s="227" t="s">
        <v>1</v>
      </c>
      <c r="N384" s="228" t="s">
        <v>43</v>
      </c>
      <c r="O384" s="92"/>
      <c r="P384" s="229">
        <f>O384*H384</f>
        <v>0</v>
      </c>
      <c r="Q384" s="229">
        <v>0.00040000000000000002</v>
      </c>
      <c r="R384" s="229">
        <f>Q384*H384</f>
        <v>0.0112</v>
      </c>
      <c r="S384" s="229">
        <v>0</v>
      </c>
      <c r="T384" s="230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1" t="s">
        <v>295</v>
      </c>
      <c r="AT384" s="231" t="s">
        <v>155</v>
      </c>
      <c r="AU384" s="231" t="s">
        <v>88</v>
      </c>
      <c r="AY384" s="18" t="s">
        <v>153</v>
      </c>
      <c r="BE384" s="232">
        <f>IF(N384="základní",J384,0)</f>
        <v>0</v>
      </c>
      <c r="BF384" s="232">
        <f>IF(N384="snížená",J384,0)</f>
        <v>0</v>
      </c>
      <c r="BG384" s="232">
        <f>IF(N384="zákl. přenesená",J384,0)</f>
        <v>0</v>
      </c>
      <c r="BH384" s="232">
        <f>IF(N384="sníž. přenesená",J384,0)</f>
        <v>0</v>
      </c>
      <c r="BI384" s="232">
        <f>IF(N384="nulová",J384,0)</f>
        <v>0</v>
      </c>
      <c r="BJ384" s="18" t="s">
        <v>86</v>
      </c>
      <c r="BK384" s="232">
        <f>ROUND(I384*H384,2)</f>
        <v>0</v>
      </c>
      <c r="BL384" s="18" t="s">
        <v>295</v>
      </c>
      <c r="BM384" s="231" t="s">
        <v>1409</v>
      </c>
    </row>
    <row r="385" s="13" customFormat="1">
      <c r="A385" s="13"/>
      <c r="B385" s="233"/>
      <c r="C385" s="234"/>
      <c r="D385" s="235" t="s">
        <v>162</v>
      </c>
      <c r="E385" s="236" t="s">
        <v>1</v>
      </c>
      <c r="F385" s="237" t="s">
        <v>1410</v>
      </c>
      <c r="G385" s="234"/>
      <c r="H385" s="238">
        <v>28</v>
      </c>
      <c r="I385" s="239"/>
      <c r="J385" s="234"/>
      <c r="K385" s="234"/>
      <c r="L385" s="240"/>
      <c r="M385" s="241"/>
      <c r="N385" s="242"/>
      <c r="O385" s="242"/>
      <c r="P385" s="242"/>
      <c r="Q385" s="242"/>
      <c r="R385" s="242"/>
      <c r="S385" s="242"/>
      <c r="T385" s="24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4" t="s">
        <v>162</v>
      </c>
      <c r="AU385" s="244" t="s">
        <v>88</v>
      </c>
      <c r="AV385" s="13" t="s">
        <v>88</v>
      </c>
      <c r="AW385" s="13" t="s">
        <v>34</v>
      </c>
      <c r="AX385" s="13" t="s">
        <v>86</v>
      </c>
      <c r="AY385" s="244" t="s">
        <v>153</v>
      </c>
    </row>
    <row r="386" s="2" customFormat="1" ht="24.15" customHeight="1">
      <c r="A386" s="39"/>
      <c r="B386" s="40"/>
      <c r="C386" s="277" t="s">
        <v>1411</v>
      </c>
      <c r="D386" s="277" t="s">
        <v>276</v>
      </c>
      <c r="E386" s="278" t="s">
        <v>1412</v>
      </c>
      <c r="F386" s="279" t="s">
        <v>1413</v>
      </c>
      <c r="G386" s="280" t="s">
        <v>230</v>
      </c>
      <c r="H386" s="281">
        <v>34.188000000000002</v>
      </c>
      <c r="I386" s="282"/>
      <c r="J386" s="283">
        <f>ROUND(I386*H386,2)</f>
        <v>0</v>
      </c>
      <c r="K386" s="279" t="s">
        <v>159</v>
      </c>
      <c r="L386" s="284"/>
      <c r="M386" s="285" t="s">
        <v>1</v>
      </c>
      <c r="N386" s="286" t="s">
        <v>43</v>
      </c>
      <c r="O386" s="92"/>
      <c r="P386" s="229">
        <f>O386*H386</f>
        <v>0</v>
      </c>
      <c r="Q386" s="229">
        <v>0.0054000000000000003</v>
      </c>
      <c r="R386" s="229">
        <f>Q386*H386</f>
        <v>0.18461520000000004</v>
      </c>
      <c r="S386" s="229">
        <v>0</v>
      </c>
      <c r="T386" s="230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1" t="s">
        <v>423</v>
      </c>
      <c r="AT386" s="231" t="s">
        <v>276</v>
      </c>
      <c r="AU386" s="231" t="s">
        <v>88</v>
      </c>
      <c r="AY386" s="18" t="s">
        <v>153</v>
      </c>
      <c r="BE386" s="232">
        <f>IF(N386="základní",J386,0)</f>
        <v>0</v>
      </c>
      <c r="BF386" s="232">
        <f>IF(N386="snížená",J386,0)</f>
        <v>0</v>
      </c>
      <c r="BG386" s="232">
        <f>IF(N386="zákl. přenesená",J386,0)</f>
        <v>0</v>
      </c>
      <c r="BH386" s="232">
        <f>IF(N386="sníž. přenesená",J386,0)</f>
        <v>0</v>
      </c>
      <c r="BI386" s="232">
        <f>IF(N386="nulová",J386,0)</f>
        <v>0</v>
      </c>
      <c r="BJ386" s="18" t="s">
        <v>86</v>
      </c>
      <c r="BK386" s="232">
        <f>ROUND(I386*H386,2)</f>
        <v>0</v>
      </c>
      <c r="BL386" s="18" t="s">
        <v>295</v>
      </c>
      <c r="BM386" s="231" t="s">
        <v>1414</v>
      </c>
    </row>
    <row r="387" s="13" customFormat="1">
      <c r="A387" s="13"/>
      <c r="B387" s="233"/>
      <c r="C387" s="234"/>
      <c r="D387" s="235" t="s">
        <v>162</v>
      </c>
      <c r="E387" s="234"/>
      <c r="F387" s="237" t="s">
        <v>1415</v>
      </c>
      <c r="G387" s="234"/>
      <c r="H387" s="238">
        <v>34.188000000000002</v>
      </c>
      <c r="I387" s="239"/>
      <c r="J387" s="234"/>
      <c r="K387" s="234"/>
      <c r="L387" s="240"/>
      <c r="M387" s="292"/>
      <c r="N387" s="293"/>
      <c r="O387" s="293"/>
      <c r="P387" s="293"/>
      <c r="Q387" s="293"/>
      <c r="R387" s="293"/>
      <c r="S387" s="293"/>
      <c r="T387" s="29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4" t="s">
        <v>162</v>
      </c>
      <c r="AU387" s="244" t="s">
        <v>88</v>
      </c>
      <c r="AV387" s="13" t="s">
        <v>88</v>
      </c>
      <c r="AW387" s="13" t="s">
        <v>4</v>
      </c>
      <c r="AX387" s="13" t="s">
        <v>86</v>
      </c>
      <c r="AY387" s="244" t="s">
        <v>153</v>
      </c>
    </row>
    <row r="388" s="2" customFormat="1" ht="6.96" customHeight="1">
      <c r="A388" s="39"/>
      <c r="B388" s="67"/>
      <c r="C388" s="68"/>
      <c r="D388" s="68"/>
      <c r="E388" s="68"/>
      <c r="F388" s="68"/>
      <c r="G388" s="68"/>
      <c r="H388" s="68"/>
      <c r="I388" s="68"/>
      <c r="J388" s="68"/>
      <c r="K388" s="68"/>
      <c r="L388" s="45"/>
      <c r="M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</row>
  </sheetData>
  <sheetProtection sheet="1" autoFilter="0" formatColumns="0" formatRows="0" objects="1" scenarios="1" spinCount="100000" saltValue="5H88s5r6Sd42akZ0P54d5qTWE3Fl0nTYPMesdcHYbNljT20FcO94d8zfzBaVqhDHWRI+JbOvJriUbisUQXocow==" hashValue="HnTu/016aqlOelrBM0FL//fXOzUF21rtU33djfcIqVQ7nScJ4wJruuGpAn6lWhv/a/4zzhVKYJApNvpkw0kjrA==" algorithmName="SHA-512" password="CC35"/>
  <autoFilter ref="C125:K387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  <c r="AZ2" s="137" t="s">
        <v>110</v>
      </c>
      <c r="BA2" s="137" t="s">
        <v>968</v>
      </c>
      <c r="BB2" s="137" t="s">
        <v>1</v>
      </c>
      <c r="BC2" s="137" t="s">
        <v>1416</v>
      </c>
      <c r="BD2" s="137" t="s">
        <v>88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  <c r="AZ3" s="137" t="s">
        <v>112</v>
      </c>
      <c r="BA3" s="137" t="s">
        <v>1</v>
      </c>
      <c r="BB3" s="137" t="s">
        <v>1</v>
      </c>
      <c r="BC3" s="137" t="s">
        <v>1417</v>
      </c>
      <c r="BD3" s="137" t="s">
        <v>88</v>
      </c>
    </row>
    <row r="4" s="1" customFormat="1" ht="24.96" customHeight="1">
      <c r="B4" s="21"/>
      <c r="D4" s="140" t="s">
        <v>114</v>
      </c>
      <c r="L4" s="21"/>
      <c r="M4" s="141" t="s">
        <v>10</v>
      </c>
      <c r="AT4" s="18" t="s">
        <v>4</v>
      </c>
      <c r="AZ4" s="137" t="s">
        <v>115</v>
      </c>
      <c r="BA4" s="137" t="s">
        <v>1</v>
      </c>
      <c r="BB4" s="137" t="s">
        <v>1</v>
      </c>
      <c r="BC4" s="137" t="s">
        <v>1418</v>
      </c>
      <c r="BD4" s="137" t="s">
        <v>88</v>
      </c>
    </row>
    <row r="5" s="1" customFormat="1" ht="6.96" customHeight="1">
      <c r="B5" s="21"/>
      <c r="L5" s="21"/>
      <c r="AZ5" s="137" t="s">
        <v>117</v>
      </c>
      <c r="BA5" s="137" t="s">
        <v>1</v>
      </c>
      <c r="BB5" s="137" t="s">
        <v>1</v>
      </c>
      <c r="BC5" s="137" t="s">
        <v>1419</v>
      </c>
      <c r="BD5" s="137" t="s">
        <v>88</v>
      </c>
    </row>
    <row r="6" s="1" customFormat="1" ht="12" customHeight="1">
      <c r="B6" s="21"/>
      <c r="D6" s="142" t="s">
        <v>16</v>
      </c>
      <c r="L6" s="21"/>
      <c r="AZ6" s="137" t="s">
        <v>119</v>
      </c>
      <c r="BA6" s="137" t="s">
        <v>1</v>
      </c>
      <c r="BB6" s="137" t="s">
        <v>1</v>
      </c>
      <c r="BC6" s="137" t="s">
        <v>1420</v>
      </c>
      <c r="BD6" s="137" t="s">
        <v>88</v>
      </c>
    </row>
    <row r="7" s="1" customFormat="1" ht="16.5" customHeight="1">
      <c r="B7" s="21"/>
      <c r="E7" s="143" t="str">
        <f>'Rekapitulace stavby'!K6</f>
        <v>-1.etapa stavby - REVITALIZACE AREÁLU TECHNICKÝCH SLUŽEB U CIHLÁŘE, HAVLÍČKŮV BROD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121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1421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11. 5. 2025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>70188041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>Technické služby Havlíčkův Brod</v>
      </c>
      <c r="F15" s="39"/>
      <c r="G15" s="39"/>
      <c r="H15" s="39"/>
      <c r="I15" s="142" t="s">
        <v>28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29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31</v>
      </c>
      <c r="E20" s="39"/>
      <c r="F20" s="39"/>
      <c r="G20" s="39"/>
      <c r="H20" s="39"/>
      <c r="I20" s="142" t="s">
        <v>25</v>
      </c>
      <c r="J20" s="145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33</v>
      </c>
      <c r="F21" s="39"/>
      <c r="G21" s="39"/>
      <c r="H21" s="39"/>
      <c r="I21" s="142" t="s">
        <v>28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ROUND((SUM(BE123:BE315)),  2)</f>
        <v>0</v>
      </c>
      <c r="G33" s="39"/>
      <c r="H33" s="39"/>
      <c r="I33" s="157">
        <v>0.20999999999999999</v>
      </c>
      <c r="J33" s="156">
        <f>ROUND(((SUM(BE123:BE315))*I33),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44</v>
      </c>
      <c r="F34" s="156">
        <f>ROUND((SUM(BF123:BF315)),  2)</f>
        <v>0</v>
      </c>
      <c r="G34" s="39"/>
      <c r="H34" s="39"/>
      <c r="I34" s="157">
        <v>0.12</v>
      </c>
      <c r="J34" s="156">
        <f>ROUND(((SUM(BF123:BF315))*I34),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ROUND((SUM(BG123:BG315)),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ROUND((SUM(BH123:BH315)),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ROUND((SUM(BI123:BI315)),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-1.etapa stavby - REVITALIZACE AREÁLU TECHNICKÝCH SLUŽEB U CIHLÁŘE, HAVLÍČKŮV BROD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04 - SO304 PRODLOUŽENÍ VODOVODU -1.ETAPA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11. 5. 2025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Technické služby Havlíčkův Brod</v>
      </c>
      <c r="G91" s="41"/>
      <c r="H91" s="41"/>
      <c r="I91" s="33" t="s">
        <v>31</v>
      </c>
      <c r="J91" s="37" t="str">
        <f>E21</f>
        <v>Marta Novotná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124</v>
      </c>
      <c r="D94" s="178"/>
      <c r="E94" s="178"/>
      <c r="F94" s="178"/>
      <c r="G94" s="178"/>
      <c r="H94" s="178"/>
      <c r="I94" s="178"/>
      <c r="J94" s="179" t="s">
        <v>125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126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127</v>
      </c>
    </row>
    <row r="97" s="9" customFormat="1" ht="24.96" customHeight="1">
      <c r="A97" s="9"/>
      <c r="B97" s="181"/>
      <c r="C97" s="182"/>
      <c r="D97" s="183" t="s">
        <v>128</v>
      </c>
      <c r="E97" s="184"/>
      <c r="F97" s="184"/>
      <c r="G97" s="184"/>
      <c r="H97" s="184"/>
      <c r="I97" s="184"/>
      <c r="J97" s="185">
        <f>J124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129</v>
      </c>
      <c r="E98" s="190"/>
      <c r="F98" s="190"/>
      <c r="G98" s="190"/>
      <c r="H98" s="190"/>
      <c r="I98" s="190"/>
      <c r="J98" s="191">
        <f>J125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130</v>
      </c>
      <c r="E99" s="190"/>
      <c r="F99" s="190"/>
      <c r="G99" s="190"/>
      <c r="H99" s="190"/>
      <c r="I99" s="190"/>
      <c r="J99" s="191">
        <f>J197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131</v>
      </c>
      <c r="E100" s="190"/>
      <c r="F100" s="190"/>
      <c r="G100" s="190"/>
      <c r="H100" s="190"/>
      <c r="I100" s="190"/>
      <c r="J100" s="191">
        <f>J210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132</v>
      </c>
      <c r="E101" s="190"/>
      <c r="F101" s="190"/>
      <c r="G101" s="190"/>
      <c r="H101" s="190"/>
      <c r="I101" s="190"/>
      <c r="J101" s="191">
        <f>J221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133</v>
      </c>
      <c r="E102" s="190"/>
      <c r="F102" s="190"/>
      <c r="G102" s="190"/>
      <c r="H102" s="190"/>
      <c r="I102" s="190"/>
      <c r="J102" s="191">
        <f>J228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135</v>
      </c>
      <c r="E103" s="190"/>
      <c r="F103" s="190"/>
      <c r="G103" s="190"/>
      <c r="H103" s="190"/>
      <c r="I103" s="190"/>
      <c r="J103" s="191">
        <f>J314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138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6" t="str">
        <f>E7</f>
        <v>-1.etapa stavby - REVITALIZACE AREÁLU TECHNICKÝCH SLUŽEB U CIHLÁŘE, HAVLÍČKŮV BROD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121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04 - SO304 PRODLOUŽENÍ VODOVODU -1.ETAPA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 xml:space="preserve"> </v>
      </c>
      <c r="G117" s="41"/>
      <c r="H117" s="41"/>
      <c r="I117" s="33" t="s">
        <v>22</v>
      </c>
      <c r="J117" s="80" t="str">
        <f>IF(J12="","",J12)</f>
        <v>11. 5. 2025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Technické služby Havlíčkův Brod</v>
      </c>
      <c r="G119" s="41"/>
      <c r="H119" s="41"/>
      <c r="I119" s="33" t="s">
        <v>31</v>
      </c>
      <c r="J119" s="37" t="str">
        <f>E21</f>
        <v>Marta Novotná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29</v>
      </c>
      <c r="D120" s="41"/>
      <c r="E120" s="41"/>
      <c r="F120" s="28" t="str">
        <f>IF(E18="","",E18)</f>
        <v>Vyplň údaj</v>
      </c>
      <c r="G120" s="41"/>
      <c r="H120" s="41"/>
      <c r="I120" s="33" t="s">
        <v>35</v>
      </c>
      <c r="J120" s="37" t="str">
        <f>E24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3"/>
      <c r="B122" s="194"/>
      <c r="C122" s="195" t="s">
        <v>139</v>
      </c>
      <c r="D122" s="196" t="s">
        <v>63</v>
      </c>
      <c r="E122" s="196" t="s">
        <v>59</v>
      </c>
      <c r="F122" s="196" t="s">
        <v>60</v>
      </c>
      <c r="G122" s="196" t="s">
        <v>140</v>
      </c>
      <c r="H122" s="196" t="s">
        <v>141</v>
      </c>
      <c r="I122" s="196" t="s">
        <v>142</v>
      </c>
      <c r="J122" s="196" t="s">
        <v>125</v>
      </c>
      <c r="K122" s="197" t="s">
        <v>143</v>
      </c>
      <c r="L122" s="198"/>
      <c r="M122" s="101" t="s">
        <v>1</v>
      </c>
      <c r="N122" s="102" t="s">
        <v>42</v>
      </c>
      <c r="O122" s="102" t="s">
        <v>144</v>
      </c>
      <c r="P122" s="102" t="s">
        <v>145</v>
      </c>
      <c r="Q122" s="102" t="s">
        <v>146</v>
      </c>
      <c r="R122" s="102" t="s">
        <v>147</v>
      </c>
      <c r="S122" s="102" t="s">
        <v>148</v>
      </c>
      <c r="T122" s="103" t="s">
        <v>149</v>
      </c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</row>
    <row r="123" s="2" customFormat="1" ht="22.8" customHeight="1">
      <c r="A123" s="39"/>
      <c r="B123" s="40"/>
      <c r="C123" s="108" t="s">
        <v>150</v>
      </c>
      <c r="D123" s="41"/>
      <c r="E123" s="41"/>
      <c r="F123" s="41"/>
      <c r="G123" s="41"/>
      <c r="H123" s="41"/>
      <c r="I123" s="41"/>
      <c r="J123" s="199">
        <f>BK123</f>
        <v>0</v>
      </c>
      <c r="K123" s="41"/>
      <c r="L123" s="45"/>
      <c r="M123" s="104"/>
      <c r="N123" s="200"/>
      <c r="O123" s="105"/>
      <c r="P123" s="201">
        <f>P124</f>
        <v>0</v>
      </c>
      <c r="Q123" s="105"/>
      <c r="R123" s="201">
        <f>R124</f>
        <v>313.56976851000002</v>
      </c>
      <c r="S123" s="105"/>
      <c r="T123" s="202">
        <f>T124</f>
        <v>0.24156000000000003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77</v>
      </c>
      <c r="AU123" s="18" t="s">
        <v>127</v>
      </c>
      <c r="BK123" s="203">
        <f>BK124</f>
        <v>0</v>
      </c>
    </row>
    <row r="124" s="12" customFormat="1" ht="25.92" customHeight="1">
      <c r="A124" s="12"/>
      <c r="B124" s="204"/>
      <c r="C124" s="205"/>
      <c r="D124" s="206" t="s">
        <v>77</v>
      </c>
      <c r="E124" s="207" t="s">
        <v>151</v>
      </c>
      <c r="F124" s="207" t="s">
        <v>152</v>
      </c>
      <c r="G124" s="205"/>
      <c r="H124" s="205"/>
      <c r="I124" s="208"/>
      <c r="J124" s="209">
        <f>BK124</f>
        <v>0</v>
      </c>
      <c r="K124" s="205"/>
      <c r="L124" s="210"/>
      <c r="M124" s="211"/>
      <c r="N124" s="212"/>
      <c r="O124" s="212"/>
      <c r="P124" s="213">
        <f>P125+P197+P210+P221+P228+P314</f>
        <v>0</v>
      </c>
      <c r="Q124" s="212"/>
      <c r="R124" s="213">
        <f>R125+R197+R210+R221+R228+R314</f>
        <v>313.56976851000002</v>
      </c>
      <c r="S124" s="212"/>
      <c r="T124" s="214">
        <f>T125+T197+T210+T221+T228+T314</f>
        <v>0.24156000000000003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86</v>
      </c>
      <c r="AT124" s="216" t="s">
        <v>77</v>
      </c>
      <c r="AU124" s="216" t="s">
        <v>78</v>
      </c>
      <c r="AY124" s="215" t="s">
        <v>153</v>
      </c>
      <c r="BK124" s="217">
        <f>BK125+BK197+BK210+BK221+BK228+BK314</f>
        <v>0</v>
      </c>
    </row>
    <row r="125" s="12" customFormat="1" ht="22.8" customHeight="1">
      <c r="A125" s="12"/>
      <c r="B125" s="204"/>
      <c r="C125" s="205"/>
      <c r="D125" s="206" t="s">
        <v>77</v>
      </c>
      <c r="E125" s="218" t="s">
        <v>86</v>
      </c>
      <c r="F125" s="218" t="s">
        <v>154</v>
      </c>
      <c r="G125" s="205"/>
      <c r="H125" s="205"/>
      <c r="I125" s="208"/>
      <c r="J125" s="219">
        <f>BK125</f>
        <v>0</v>
      </c>
      <c r="K125" s="205"/>
      <c r="L125" s="210"/>
      <c r="M125" s="211"/>
      <c r="N125" s="212"/>
      <c r="O125" s="212"/>
      <c r="P125" s="213">
        <f>SUM(P126:P196)</f>
        <v>0</v>
      </c>
      <c r="Q125" s="212"/>
      <c r="R125" s="213">
        <f>SUM(R126:R196)</f>
        <v>243.85089592</v>
      </c>
      <c r="S125" s="212"/>
      <c r="T125" s="214">
        <f>SUM(T126:T196)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86</v>
      </c>
      <c r="AT125" s="216" t="s">
        <v>77</v>
      </c>
      <c r="AU125" s="216" t="s">
        <v>86</v>
      </c>
      <c r="AY125" s="215" t="s">
        <v>153</v>
      </c>
      <c r="BK125" s="217">
        <f>SUM(BK126:BK196)</f>
        <v>0</v>
      </c>
    </row>
    <row r="126" s="2" customFormat="1" ht="21.75" customHeight="1">
      <c r="A126" s="39"/>
      <c r="B126" s="40"/>
      <c r="C126" s="220" t="s">
        <v>86</v>
      </c>
      <c r="D126" s="220" t="s">
        <v>155</v>
      </c>
      <c r="E126" s="221" t="s">
        <v>156</v>
      </c>
      <c r="F126" s="222" t="s">
        <v>157</v>
      </c>
      <c r="G126" s="223" t="s">
        <v>158</v>
      </c>
      <c r="H126" s="224">
        <v>58.871000000000002</v>
      </c>
      <c r="I126" s="225"/>
      <c r="J126" s="226">
        <f>ROUND(I126*H126,2)</f>
        <v>0</v>
      </c>
      <c r="K126" s="222" t="s">
        <v>159</v>
      </c>
      <c r="L126" s="45"/>
      <c r="M126" s="227" t="s">
        <v>1</v>
      </c>
      <c r="N126" s="228" t="s">
        <v>43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160</v>
      </c>
      <c r="AT126" s="231" t="s">
        <v>155</v>
      </c>
      <c r="AU126" s="231" t="s">
        <v>88</v>
      </c>
      <c r="AY126" s="18" t="s">
        <v>153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86</v>
      </c>
      <c r="BK126" s="232">
        <f>ROUND(I126*H126,2)</f>
        <v>0</v>
      </c>
      <c r="BL126" s="18" t="s">
        <v>160</v>
      </c>
      <c r="BM126" s="231" t="s">
        <v>1422</v>
      </c>
    </row>
    <row r="127" s="13" customFormat="1">
      <c r="A127" s="13"/>
      <c r="B127" s="233"/>
      <c r="C127" s="234"/>
      <c r="D127" s="235" t="s">
        <v>162</v>
      </c>
      <c r="E127" s="236" t="s">
        <v>1</v>
      </c>
      <c r="F127" s="237" t="s">
        <v>1423</v>
      </c>
      <c r="G127" s="234"/>
      <c r="H127" s="238">
        <v>281.39800000000002</v>
      </c>
      <c r="I127" s="239"/>
      <c r="J127" s="234"/>
      <c r="K127" s="234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162</v>
      </c>
      <c r="AU127" s="244" t="s">
        <v>88</v>
      </c>
      <c r="AV127" s="13" t="s">
        <v>88</v>
      </c>
      <c r="AW127" s="13" t="s">
        <v>34</v>
      </c>
      <c r="AX127" s="13" t="s">
        <v>78</v>
      </c>
      <c r="AY127" s="244" t="s">
        <v>153</v>
      </c>
    </row>
    <row r="128" s="13" customFormat="1">
      <c r="A128" s="13"/>
      <c r="B128" s="233"/>
      <c r="C128" s="234"/>
      <c r="D128" s="235" t="s">
        <v>162</v>
      </c>
      <c r="E128" s="236" t="s">
        <v>1</v>
      </c>
      <c r="F128" s="237" t="s">
        <v>1424</v>
      </c>
      <c r="G128" s="234"/>
      <c r="H128" s="238">
        <v>141.19200000000001</v>
      </c>
      <c r="I128" s="239"/>
      <c r="J128" s="234"/>
      <c r="K128" s="234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162</v>
      </c>
      <c r="AU128" s="244" t="s">
        <v>88</v>
      </c>
      <c r="AV128" s="13" t="s">
        <v>88</v>
      </c>
      <c r="AW128" s="13" t="s">
        <v>34</v>
      </c>
      <c r="AX128" s="13" t="s">
        <v>78</v>
      </c>
      <c r="AY128" s="244" t="s">
        <v>153</v>
      </c>
    </row>
    <row r="129" s="13" customFormat="1">
      <c r="A129" s="13"/>
      <c r="B129" s="233"/>
      <c r="C129" s="234"/>
      <c r="D129" s="235" t="s">
        <v>162</v>
      </c>
      <c r="E129" s="236" t="s">
        <v>1</v>
      </c>
      <c r="F129" s="237" t="s">
        <v>1425</v>
      </c>
      <c r="G129" s="234"/>
      <c r="H129" s="238">
        <v>57.392000000000003</v>
      </c>
      <c r="I129" s="239"/>
      <c r="J129" s="234"/>
      <c r="K129" s="234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162</v>
      </c>
      <c r="AU129" s="244" t="s">
        <v>88</v>
      </c>
      <c r="AV129" s="13" t="s">
        <v>88</v>
      </c>
      <c r="AW129" s="13" t="s">
        <v>34</v>
      </c>
      <c r="AX129" s="13" t="s">
        <v>78</v>
      </c>
      <c r="AY129" s="244" t="s">
        <v>153</v>
      </c>
    </row>
    <row r="130" s="13" customFormat="1">
      <c r="A130" s="13"/>
      <c r="B130" s="233"/>
      <c r="C130" s="234"/>
      <c r="D130" s="235" t="s">
        <v>162</v>
      </c>
      <c r="E130" s="236" t="s">
        <v>1</v>
      </c>
      <c r="F130" s="237" t="s">
        <v>1426</v>
      </c>
      <c r="G130" s="234"/>
      <c r="H130" s="238">
        <v>60.792000000000002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162</v>
      </c>
      <c r="AU130" s="244" t="s">
        <v>88</v>
      </c>
      <c r="AV130" s="13" t="s">
        <v>88</v>
      </c>
      <c r="AW130" s="13" t="s">
        <v>34</v>
      </c>
      <c r="AX130" s="13" t="s">
        <v>78</v>
      </c>
      <c r="AY130" s="244" t="s">
        <v>153</v>
      </c>
    </row>
    <row r="131" s="13" customFormat="1">
      <c r="A131" s="13"/>
      <c r="B131" s="233"/>
      <c r="C131" s="234"/>
      <c r="D131" s="235" t="s">
        <v>162</v>
      </c>
      <c r="E131" s="236" t="s">
        <v>1</v>
      </c>
      <c r="F131" s="237" t="s">
        <v>1427</v>
      </c>
      <c r="G131" s="234"/>
      <c r="H131" s="238">
        <v>39.936</v>
      </c>
      <c r="I131" s="239"/>
      <c r="J131" s="234"/>
      <c r="K131" s="234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162</v>
      </c>
      <c r="AU131" s="244" t="s">
        <v>88</v>
      </c>
      <c r="AV131" s="13" t="s">
        <v>88</v>
      </c>
      <c r="AW131" s="13" t="s">
        <v>34</v>
      </c>
      <c r="AX131" s="13" t="s">
        <v>78</v>
      </c>
      <c r="AY131" s="244" t="s">
        <v>153</v>
      </c>
    </row>
    <row r="132" s="13" customFormat="1">
      <c r="A132" s="13"/>
      <c r="B132" s="233"/>
      <c r="C132" s="234"/>
      <c r="D132" s="235" t="s">
        <v>162</v>
      </c>
      <c r="E132" s="236" t="s">
        <v>1</v>
      </c>
      <c r="F132" s="237" t="s">
        <v>1428</v>
      </c>
      <c r="G132" s="234"/>
      <c r="H132" s="238">
        <v>8</v>
      </c>
      <c r="I132" s="239"/>
      <c r="J132" s="234"/>
      <c r="K132" s="234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162</v>
      </c>
      <c r="AU132" s="244" t="s">
        <v>88</v>
      </c>
      <c r="AV132" s="13" t="s">
        <v>88</v>
      </c>
      <c r="AW132" s="13" t="s">
        <v>34</v>
      </c>
      <c r="AX132" s="13" t="s">
        <v>78</v>
      </c>
      <c r="AY132" s="244" t="s">
        <v>153</v>
      </c>
    </row>
    <row r="133" s="14" customFormat="1">
      <c r="A133" s="14"/>
      <c r="B133" s="245"/>
      <c r="C133" s="246"/>
      <c r="D133" s="235" t="s">
        <v>162</v>
      </c>
      <c r="E133" s="247" t="s">
        <v>110</v>
      </c>
      <c r="F133" s="248" t="s">
        <v>187</v>
      </c>
      <c r="G133" s="246"/>
      <c r="H133" s="249">
        <v>588.71000000000004</v>
      </c>
      <c r="I133" s="250"/>
      <c r="J133" s="246"/>
      <c r="K133" s="246"/>
      <c r="L133" s="251"/>
      <c r="M133" s="252"/>
      <c r="N133" s="253"/>
      <c r="O133" s="253"/>
      <c r="P133" s="253"/>
      <c r="Q133" s="253"/>
      <c r="R133" s="253"/>
      <c r="S133" s="253"/>
      <c r="T133" s="25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5" t="s">
        <v>162</v>
      </c>
      <c r="AU133" s="255" t="s">
        <v>88</v>
      </c>
      <c r="AV133" s="14" t="s">
        <v>188</v>
      </c>
      <c r="AW133" s="14" t="s">
        <v>34</v>
      </c>
      <c r="AX133" s="14" t="s">
        <v>78</v>
      </c>
      <c r="AY133" s="255" t="s">
        <v>153</v>
      </c>
    </row>
    <row r="134" s="13" customFormat="1">
      <c r="A134" s="13"/>
      <c r="B134" s="233"/>
      <c r="C134" s="234"/>
      <c r="D134" s="235" t="s">
        <v>162</v>
      </c>
      <c r="E134" s="236" t="s">
        <v>1</v>
      </c>
      <c r="F134" s="237" t="s">
        <v>1429</v>
      </c>
      <c r="G134" s="234"/>
      <c r="H134" s="238">
        <v>-529.83900000000006</v>
      </c>
      <c r="I134" s="239"/>
      <c r="J134" s="234"/>
      <c r="K134" s="234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162</v>
      </c>
      <c r="AU134" s="244" t="s">
        <v>88</v>
      </c>
      <c r="AV134" s="13" t="s">
        <v>88</v>
      </c>
      <c r="AW134" s="13" t="s">
        <v>34</v>
      </c>
      <c r="AX134" s="13" t="s">
        <v>78</v>
      </c>
      <c r="AY134" s="244" t="s">
        <v>153</v>
      </c>
    </row>
    <row r="135" s="16" customFormat="1">
      <c r="A135" s="16"/>
      <c r="B135" s="266"/>
      <c r="C135" s="267"/>
      <c r="D135" s="235" t="s">
        <v>162</v>
      </c>
      <c r="E135" s="268" t="s">
        <v>1</v>
      </c>
      <c r="F135" s="269" t="s">
        <v>215</v>
      </c>
      <c r="G135" s="267"/>
      <c r="H135" s="270">
        <v>58.871000000000002</v>
      </c>
      <c r="I135" s="271"/>
      <c r="J135" s="267"/>
      <c r="K135" s="267"/>
      <c r="L135" s="272"/>
      <c r="M135" s="273"/>
      <c r="N135" s="274"/>
      <c r="O135" s="274"/>
      <c r="P135" s="274"/>
      <c r="Q135" s="274"/>
      <c r="R135" s="274"/>
      <c r="S135" s="274"/>
      <c r="T135" s="275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76" t="s">
        <v>162</v>
      </c>
      <c r="AU135" s="276" t="s">
        <v>88</v>
      </c>
      <c r="AV135" s="16" t="s">
        <v>160</v>
      </c>
      <c r="AW135" s="16" t="s">
        <v>34</v>
      </c>
      <c r="AX135" s="16" t="s">
        <v>86</v>
      </c>
      <c r="AY135" s="276" t="s">
        <v>153</v>
      </c>
    </row>
    <row r="136" s="2" customFormat="1" ht="21.75" customHeight="1">
      <c r="A136" s="39"/>
      <c r="B136" s="40"/>
      <c r="C136" s="220" t="s">
        <v>88</v>
      </c>
      <c r="D136" s="220" t="s">
        <v>155</v>
      </c>
      <c r="E136" s="221" t="s">
        <v>190</v>
      </c>
      <c r="F136" s="222" t="s">
        <v>191</v>
      </c>
      <c r="G136" s="223" t="s">
        <v>158</v>
      </c>
      <c r="H136" s="224">
        <v>58.871000000000002</v>
      </c>
      <c r="I136" s="225"/>
      <c r="J136" s="226">
        <f>ROUND(I136*H136,2)</f>
        <v>0</v>
      </c>
      <c r="K136" s="222" t="s">
        <v>159</v>
      </c>
      <c r="L136" s="45"/>
      <c r="M136" s="227" t="s">
        <v>1</v>
      </c>
      <c r="N136" s="228" t="s">
        <v>43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160</v>
      </c>
      <c r="AT136" s="231" t="s">
        <v>155</v>
      </c>
      <c r="AU136" s="231" t="s">
        <v>88</v>
      </c>
      <c r="AY136" s="18" t="s">
        <v>153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86</v>
      </c>
      <c r="BK136" s="232">
        <f>ROUND(I136*H136,2)</f>
        <v>0</v>
      </c>
      <c r="BL136" s="18" t="s">
        <v>160</v>
      </c>
      <c r="BM136" s="231" t="s">
        <v>1430</v>
      </c>
    </row>
    <row r="137" s="13" customFormat="1">
      <c r="A137" s="13"/>
      <c r="B137" s="233"/>
      <c r="C137" s="234"/>
      <c r="D137" s="235" t="s">
        <v>162</v>
      </c>
      <c r="E137" s="236" t="s">
        <v>1</v>
      </c>
      <c r="F137" s="237" t="s">
        <v>988</v>
      </c>
      <c r="G137" s="234"/>
      <c r="H137" s="238">
        <v>58.871000000000002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162</v>
      </c>
      <c r="AU137" s="244" t="s">
        <v>88</v>
      </c>
      <c r="AV137" s="13" t="s">
        <v>88</v>
      </c>
      <c r="AW137" s="13" t="s">
        <v>34</v>
      </c>
      <c r="AX137" s="13" t="s">
        <v>86</v>
      </c>
      <c r="AY137" s="244" t="s">
        <v>153</v>
      </c>
    </row>
    <row r="138" s="2" customFormat="1" ht="21.75" customHeight="1">
      <c r="A138" s="39"/>
      <c r="B138" s="40"/>
      <c r="C138" s="220" t="s">
        <v>188</v>
      </c>
      <c r="D138" s="220" t="s">
        <v>155</v>
      </c>
      <c r="E138" s="221" t="s">
        <v>195</v>
      </c>
      <c r="F138" s="222" t="s">
        <v>196</v>
      </c>
      <c r="G138" s="223" t="s">
        <v>158</v>
      </c>
      <c r="H138" s="224">
        <v>206.04900000000001</v>
      </c>
      <c r="I138" s="225"/>
      <c r="J138" s="226">
        <f>ROUND(I138*H138,2)</f>
        <v>0</v>
      </c>
      <c r="K138" s="222" t="s">
        <v>159</v>
      </c>
      <c r="L138" s="45"/>
      <c r="M138" s="227" t="s">
        <v>1</v>
      </c>
      <c r="N138" s="228" t="s">
        <v>43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160</v>
      </c>
      <c r="AT138" s="231" t="s">
        <v>155</v>
      </c>
      <c r="AU138" s="231" t="s">
        <v>88</v>
      </c>
      <c r="AY138" s="18" t="s">
        <v>153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86</v>
      </c>
      <c r="BK138" s="232">
        <f>ROUND(I138*H138,2)</f>
        <v>0</v>
      </c>
      <c r="BL138" s="18" t="s">
        <v>160</v>
      </c>
      <c r="BM138" s="231" t="s">
        <v>1431</v>
      </c>
    </row>
    <row r="139" s="13" customFormat="1">
      <c r="A139" s="13"/>
      <c r="B139" s="233"/>
      <c r="C139" s="234"/>
      <c r="D139" s="235" t="s">
        <v>162</v>
      </c>
      <c r="E139" s="236" t="s">
        <v>1</v>
      </c>
      <c r="F139" s="237" t="s">
        <v>990</v>
      </c>
      <c r="G139" s="234"/>
      <c r="H139" s="238">
        <v>206.04900000000001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162</v>
      </c>
      <c r="AU139" s="244" t="s">
        <v>88</v>
      </c>
      <c r="AV139" s="13" t="s">
        <v>88</v>
      </c>
      <c r="AW139" s="13" t="s">
        <v>34</v>
      </c>
      <c r="AX139" s="13" t="s">
        <v>86</v>
      </c>
      <c r="AY139" s="244" t="s">
        <v>153</v>
      </c>
    </row>
    <row r="140" s="2" customFormat="1" ht="21.75" customHeight="1">
      <c r="A140" s="39"/>
      <c r="B140" s="40"/>
      <c r="C140" s="220" t="s">
        <v>160</v>
      </c>
      <c r="D140" s="220" t="s">
        <v>155</v>
      </c>
      <c r="E140" s="221" t="s">
        <v>200</v>
      </c>
      <c r="F140" s="222" t="s">
        <v>201</v>
      </c>
      <c r="G140" s="223" t="s">
        <v>158</v>
      </c>
      <c r="H140" s="224">
        <v>206.04900000000001</v>
      </c>
      <c r="I140" s="225"/>
      <c r="J140" s="226">
        <f>ROUND(I140*H140,2)</f>
        <v>0</v>
      </c>
      <c r="K140" s="222" t="s">
        <v>159</v>
      </c>
      <c r="L140" s="45"/>
      <c r="M140" s="227" t="s">
        <v>1</v>
      </c>
      <c r="N140" s="228" t="s">
        <v>43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160</v>
      </c>
      <c r="AT140" s="231" t="s">
        <v>155</v>
      </c>
      <c r="AU140" s="231" t="s">
        <v>88</v>
      </c>
      <c r="AY140" s="18" t="s">
        <v>153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86</v>
      </c>
      <c r="BK140" s="232">
        <f>ROUND(I140*H140,2)</f>
        <v>0</v>
      </c>
      <c r="BL140" s="18" t="s">
        <v>160</v>
      </c>
      <c r="BM140" s="231" t="s">
        <v>1432</v>
      </c>
    </row>
    <row r="141" s="13" customFormat="1">
      <c r="A141" s="13"/>
      <c r="B141" s="233"/>
      <c r="C141" s="234"/>
      <c r="D141" s="235" t="s">
        <v>162</v>
      </c>
      <c r="E141" s="236" t="s">
        <v>1</v>
      </c>
      <c r="F141" s="237" t="s">
        <v>992</v>
      </c>
      <c r="G141" s="234"/>
      <c r="H141" s="238">
        <v>206.04900000000001</v>
      </c>
      <c r="I141" s="239"/>
      <c r="J141" s="234"/>
      <c r="K141" s="234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162</v>
      </c>
      <c r="AU141" s="244" t="s">
        <v>88</v>
      </c>
      <c r="AV141" s="13" t="s">
        <v>88</v>
      </c>
      <c r="AW141" s="13" t="s">
        <v>34</v>
      </c>
      <c r="AX141" s="13" t="s">
        <v>86</v>
      </c>
      <c r="AY141" s="244" t="s">
        <v>153</v>
      </c>
    </row>
    <row r="142" s="2" customFormat="1" ht="21.75" customHeight="1">
      <c r="A142" s="39"/>
      <c r="B142" s="40"/>
      <c r="C142" s="220" t="s">
        <v>204</v>
      </c>
      <c r="D142" s="220" t="s">
        <v>155</v>
      </c>
      <c r="E142" s="221" t="s">
        <v>205</v>
      </c>
      <c r="F142" s="222" t="s">
        <v>206</v>
      </c>
      <c r="G142" s="223" t="s">
        <v>158</v>
      </c>
      <c r="H142" s="224">
        <v>58.871000000000002</v>
      </c>
      <c r="I142" s="225"/>
      <c r="J142" s="226">
        <f>ROUND(I142*H142,2)</f>
        <v>0</v>
      </c>
      <c r="K142" s="222" t="s">
        <v>159</v>
      </c>
      <c r="L142" s="45"/>
      <c r="M142" s="227" t="s">
        <v>1</v>
      </c>
      <c r="N142" s="228" t="s">
        <v>43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160</v>
      </c>
      <c r="AT142" s="231" t="s">
        <v>155</v>
      </c>
      <c r="AU142" s="231" t="s">
        <v>88</v>
      </c>
      <c r="AY142" s="18" t="s">
        <v>153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86</v>
      </c>
      <c r="BK142" s="232">
        <f>ROUND(I142*H142,2)</f>
        <v>0</v>
      </c>
      <c r="BL142" s="18" t="s">
        <v>160</v>
      </c>
      <c r="BM142" s="231" t="s">
        <v>1433</v>
      </c>
    </row>
    <row r="143" s="13" customFormat="1">
      <c r="A143" s="13"/>
      <c r="B143" s="233"/>
      <c r="C143" s="234"/>
      <c r="D143" s="235" t="s">
        <v>162</v>
      </c>
      <c r="E143" s="236" t="s">
        <v>1</v>
      </c>
      <c r="F143" s="237" t="s">
        <v>994</v>
      </c>
      <c r="G143" s="234"/>
      <c r="H143" s="238">
        <v>58.871000000000002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162</v>
      </c>
      <c r="AU143" s="244" t="s">
        <v>88</v>
      </c>
      <c r="AV143" s="13" t="s">
        <v>88</v>
      </c>
      <c r="AW143" s="13" t="s">
        <v>34</v>
      </c>
      <c r="AX143" s="13" t="s">
        <v>86</v>
      </c>
      <c r="AY143" s="244" t="s">
        <v>153</v>
      </c>
    </row>
    <row r="144" s="2" customFormat="1" ht="16.5" customHeight="1">
      <c r="A144" s="39"/>
      <c r="B144" s="40"/>
      <c r="C144" s="220" t="s">
        <v>209</v>
      </c>
      <c r="D144" s="220" t="s">
        <v>155</v>
      </c>
      <c r="E144" s="221" t="s">
        <v>210</v>
      </c>
      <c r="F144" s="222" t="s">
        <v>211</v>
      </c>
      <c r="G144" s="223" t="s">
        <v>158</v>
      </c>
      <c r="H144" s="224">
        <v>61.109999999999999</v>
      </c>
      <c r="I144" s="225"/>
      <c r="J144" s="226">
        <f>ROUND(I144*H144,2)</f>
        <v>0</v>
      </c>
      <c r="K144" s="222" t="s">
        <v>159</v>
      </c>
      <c r="L144" s="45"/>
      <c r="M144" s="227" t="s">
        <v>1</v>
      </c>
      <c r="N144" s="228" t="s">
        <v>43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160</v>
      </c>
      <c r="AT144" s="231" t="s">
        <v>155</v>
      </c>
      <c r="AU144" s="231" t="s">
        <v>88</v>
      </c>
      <c r="AY144" s="18" t="s">
        <v>153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86</v>
      </c>
      <c r="BK144" s="232">
        <f>ROUND(I144*H144,2)</f>
        <v>0</v>
      </c>
      <c r="BL144" s="18" t="s">
        <v>160</v>
      </c>
      <c r="BM144" s="231" t="s">
        <v>1434</v>
      </c>
    </row>
    <row r="145" s="13" customFormat="1">
      <c r="A145" s="13"/>
      <c r="B145" s="233"/>
      <c r="C145" s="234"/>
      <c r="D145" s="235" t="s">
        <v>162</v>
      </c>
      <c r="E145" s="236" t="s">
        <v>1</v>
      </c>
      <c r="F145" s="237" t="s">
        <v>1435</v>
      </c>
      <c r="G145" s="234"/>
      <c r="H145" s="238">
        <v>41.310000000000002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162</v>
      </c>
      <c r="AU145" s="244" t="s">
        <v>88</v>
      </c>
      <c r="AV145" s="13" t="s">
        <v>88</v>
      </c>
      <c r="AW145" s="13" t="s">
        <v>34</v>
      </c>
      <c r="AX145" s="13" t="s">
        <v>78</v>
      </c>
      <c r="AY145" s="244" t="s">
        <v>153</v>
      </c>
    </row>
    <row r="146" s="13" customFormat="1">
      <c r="A146" s="13"/>
      <c r="B146" s="233"/>
      <c r="C146" s="234"/>
      <c r="D146" s="235" t="s">
        <v>162</v>
      </c>
      <c r="E146" s="236" t="s">
        <v>1</v>
      </c>
      <c r="F146" s="237" t="s">
        <v>1436</v>
      </c>
      <c r="G146" s="234"/>
      <c r="H146" s="238">
        <v>19.800000000000001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162</v>
      </c>
      <c r="AU146" s="244" t="s">
        <v>88</v>
      </c>
      <c r="AV146" s="13" t="s">
        <v>88</v>
      </c>
      <c r="AW146" s="13" t="s">
        <v>34</v>
      </c>
      <c r="AX146" s="13" t="s">
        <v>78</v>
      </c>
      <c r="AY146" s="244" t="s">
        <v>153</v>
      </c>
    </row>
    <row r="147" s="16" customFormat="1">
      <c r="A147" s="16"/>
      <c r="B147" s="266"/>
      <c r="C147" s="267"/>
      <c r="D147" s="235" t="s">
        <v>162</v>
      </c>
      <c r="E147" s="268" t="s">
        <v>1</v>
      </c>
      <c r="F147" s="269" t="s">
        <v>215</v>
      </c>
      <c r="G147" s="267"/>
      <c r="H147" s="270">
        <v>61.109999999999999</v>
      </c>
      <c r="I147" s="271"/>
      <c r="J147" s="267"/>
      <c r="K147" s="267"/>
      <c r="L147" s="272"/>
      <c r="M147" s="273"/>
      <c r="N147" s="274"/>
      <c r="O147" s="274"/>
      <c r="P147" s="274"/>
      <c r="Q147" s="274"/>
      <c r="R147" s="274"/>
      <c r="S147" s="274"/>
      <c r="T147" s="275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76" t="s">
        <v>162</v>
      </c>
      <c r="AU147" s="276" t="s">
        <v>88</v>
      </c>
      <c r="AV147" s="16" t="s">
        <v>160</v>
      </c>
      <c r="AW147" s="16" t="s">
        <v>34</v>
      </c>
      <c r="AX147" s="16" t="s">
        <v>86</v>
      </c>
      <c r="AY147" s="276" t="s">
        <v>153</v>
      </c>
    </row>
    <row r="148" s="2" customFormat="1" ht="16.5" customHeight="1">
      <c r="A148" s="39"/>
      <c r="B148" s="40"/>
      <c r="C148" s="220" t="s">
        <v>216</v>
      </c>
      <c r="D148" s="220" t="s">
        <v>155</v>
      </c>
      <c r="E148" s="221" t="s">
        <v>998</v>
      </c>
      <c r="F148" s="222" t="s">
        <v>999</v>
      </c>
      <c r="G148" s="223" t="s">
        <v>219</v>
      </c>
      <c r="H148" s="224">
        <v>24.300000000000001</v>
      </c>
      <c r="I148" s="225"/>
      <c r="J148" s="226">
        <f>ROUND(I148*H148,2)</f>
        <v>0</v>
      </c>
      <c r="K148" s="222" t="s">
        <v>159</v>
      </c>
      <c r="L148" s="45"/>
      <c r="M148" s="227" t="s">
        <v>1</v>
      </c>
      <c r="N148" s="228" t="s">
        <v>43</v>
      </c>
      <c r="O148" s="92"/>
      <c r="P148" s="229">
        <f>O148*H148</f>
        <v>0</v>
      </c>
      <c r="Q148" s="229">
        <v>0.036900000000000002</v>
      </c>
      <c r="R148" s="229">
        <f>Q148*H148</f>
        <v>0.89667000000000008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160</v>
      </c>
      <c r="AT148" s="231" t="s">
        <v>155</v>
      </c>
      <c r="AU148" s="231" t="s">
        <v>88</v>
      </c>
      <c r="AY148" s="18" t="s">
        <v>153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86</v>
      </c>
      <c r="BK148" s="232">
        <f>ROUND(I148*H148,2)</f>
        <v>0</v>
      </c>
      <c r="BL148" s="18" t="s">
        <v>160</v>
      </c>
      <c r="BM148" s="231" t="s">
        <v>1437</v>
      </c>
    </row>
    <row r="149" s="13" customFormat="1">
      <c r="A149" s="13"/>
      <c r="B149" s="233"/>
      <c r="C149" s="234"/>
      <c r="D149" s="235" t="s">
        <v>162</v>
      </c>
      <c r="E149" s="236" t="s">
        <v>1</v>
      </c>
      <c r="F149" s="237" t="s">
        <v>1438</v>
      </c>
      <c r="G149" s="234"/>
      <c r="H149" s="238">
        <v>24.300000000000001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162</v>
      </c>
      <c r="AU149" s="244" t="s">
        <v>88</v>
      </c>
      <c r="AV149" s="13" t="s">
        <v>88</v>
      </c>
      <c r="AW149" s="13" t="s">
        <v>34</v>
      </c>
      <c r="AX149" s="13" t="s">
        <v>86</v>
      </c>
      <c r="AY149" s="244" t="s">
        <v>153</v>
      </c>
    </row>
    <row r="150" s="2" customFormat="1" ht="16.5" customHeight="1">
      <c r="A150" s="39"/>
      <c r="B150" s="40"/>
      <c r="C150" s="220" t="s">
        <v>222</v>
      </c>
      <c r="D150" s="220" t="s">
        <v>155</v>
      </c>
      <c r="E150" s="221" t="s">
        <v>223</v>
      </c>
      <c r="F150" s="222" t="s">
        <v>224</v>
      </c>
      <c r="G150" s="223" t="s">
        <v>219</v>
      </c>
      <c r="H150" s="224">
        <v>19.800000000000001</v>
      </c>
      <c r="I150" s="225"/>
      <c r="J150" s="226">
        <f>ROUND(I150*H150,2)</f>
        <v>0</v>
      </c>
      <c r="K150" s="222" t="s">
        <v>159</v>
      </c>
      <c r="L150" s="45"/>
      <c r="M150" s="227" t="s">
        <v>1</v>
      </c>
      <c r="N150" s="228" t="s">
        <v>43</v>
      </c>
      <c r="O150" s="92"/>
      <c r="P150" s="229">
        <f>O150*H150</f>
        <v>0</v>
      </c>
      <c r="Q150" s="229">
        <v>0.036900000000000002</v>
      </c>
      <c r="R150" s="229">
        <f>Q150*H150</f>
        <v>0.73062000000000005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160</v>
      </c>
      <c r="AT150" s="231" t="s">
        <v>155</v>
      </c>
      <c r="AU150" s="231" t="s">
        <v>88</v>
      </c>
      <c r="AY150" s="18" t="s">
        <v>153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86</v>
      </c>
      <c r="BK150" s="232">
        <f>ROUND(I150*H150,2)</f>
        <v>0</v>
      </c>
      <c r="BL150" s="18" t="s">
        <v>160</v>
      </c>
      <c r="BM150" s="231" t="s">
        <v>1439</v>
      </c>
    </row>
    <row r="151" s="13" customFormat="1">
      <c r="A151" s="13"/>
      <c r="B151" s="233"/>
      <c r="C151" s="234"/>
      <c r="D151" s="235" t="s">
        <v>162</v>
      </c>
      <c r="E151" s="236" t="s">
        <v>1</v>
      </c>
      <c r="F151" s="237" t="s">
        <v>1440</v>
      </c>
      <c r="G151" s="234"/>
      <c r="H151" s="238">
        <v>19.800000000000001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162</v>
      </c>
      <c r="AU151" s="244" t="s">
        <v>88</v>
      </c>
      <c r="AV151" s="13" t="s">
        <v>88</v>
      </c>
      <c r="AW151" s="13" t="s">
        <v>34</v>
      </c>
      <c r="AX151" s="13" t="s">
        <v>86</v>
      </c>
      <c r="AY151" s="244" t="s">
        <v>153</v>
      </c>
    </row>
    <row r="152" s="2" customFormat="1" ht="16.5" customHeight="1">
      <c r="A152" s="39"/>
      <c r="B152" s="40"/>
      <c r="C152" s="220" t="s">
        <v>227</v>
      </c>
      <c r="D152" s="220" t="s">
        <v>155</v>
      </c>
      <c r="E152" s="221" t="s">
        <v>1004</v>
      </c>
      <c r="F152" s="222" t="s">
        <v>1005</v>
      </c>
      <c r="G152" s="223" t="s">
        <v>230</v>
      </c>
      <c r="H152" s="224">
        <v>1342.3879999999999</v>
      </c>
      <c r="I152" s="225"/>
      <c r="J152" s="226">
        <f>ROUND(I152*H152,2)</f>
        <v>0</v>
      </c>
      <c r="K152" s="222" t="s">
        <v>159</v>
      </c>
      <c r="L152" s="45"/>
      <c r="M152" s="227" t="s">
        <v>1</v>
      </c>
      <c r="N152" s="228" t="s">
        <v>43</v>
      </c>
      <c r="O152" s="92"/>
      <c r="P152" s="229">
        <f>O152*H152</f>
        <v>0</v>
      </c>
      <c r="Q152" s="229">
        <v>0.00084000000000000003</v>
      </c>
      <c r="R152" s="229">
        <f>Q152*H152</f>
        <v>1.1276059199999999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160</v>
      </c>
      <c r="AT152" s="231" t="s">
        <v>155</v>
      </c>
      <c r="AU152" s="231" t="s">
        <v>88</v>
      </c>
      <c r="AY152" s="18" t="s">
        <v>153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86</v>
      </c>
      <c r="BK152" s="232">
        <f>ROUND(I152*H152,2)</f>
        <v>0</v>
      </c>
      <c r="BL152" s="18" t="s">
        <v>160</v>
      </c>
      <c r="BM152" s="231" t="s">
        <v>1441</v>
      </c>
    </row>
    <row r="153" s="13" customFormat="1">
      <c r="A153" s="13"/>
      <c r="B153" s="233"/>
      <c r="C153" s="234"/>
      <c r="D153" s="235" t="s">
        <v>162</v>
      </c>
      <c r="E153" s="236" t="s">
        <v>1</v>
      </c>
      <c r="F153" s="237" t="s">
        <v>1442</v>
      </c>
      <c r="G153" s="234"/>
      <c r="H153" s="238">
        <v>625.32799999999997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162</v>
      </c>
      <c r="AU153" s="244" t="s">
        <v>88</v>
      </c>
      <c r="AV153" s="13" t="s">
        <v>88</v>
      </c>
      <c r="AW153" s="13" t="s">
        <v>34</v>
      </c>
      <c r="AX153" s="13" t="s">
        <v>78</v>
      </c>
      <c r="AY153" s="244" t="s">
        <v>153</v>
      </c>
    </row>
    <row r="154" s="13" customFormat="1">
      <c r="A154" s="13"/>
      <c r="B154" s="233"/>
      <c r="C154" s="234"/>
      <c r="D154" s="235" t="s">
        <v>162</v>
      </c>
      <c r="E154" s="236" t="s">
        <v>1</v>
      </c>
      <c r="F154" s="237" t="s">
        <v>1443</v>
      </c>
      <c r="G154" s="234"/>
      <c r="H154" s="238">
        <v>313.75999999999999</v>
      </c>
      <c r="I154" s="239"/>
      <c r="J154" s="234"/>
      <c r="K154" s="234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162</v>
      </c>
      <c r="AU154" s="244" t="s">
        <v>88</v>
      </c>
      <c r="AV154" s="13" t="s">
        <v>88</v>
      </c>
      <c r="AW154" s="13" t="s">
        <v>34</v>
      </c>
      <c r="AX154" s="13" t="s">
        <v>78</v>
      </c>
      <c r="AY154" s="244" t="s">
        <v>153</v>
      </c>
    </row>
    <row r="155" s="13" customFormat="1">
      <c r="A155" s="13"/>
      <c r="B155" s="233"/>
      <c r="C155" s="234"/>
      <c r="D155" s="235" t="s">
        <v>162</v>
      </c>
      <c r="E155" s="236" t="s">
        <v>1</v>
      </c>
      <c r="F155" s="237" t="s">
        <v>1444</v>
      </c>
      <c r="G155" s="234"/>
      <c r="H155" s="238">
        <v>143.47999999999999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162</v>
      </c>
      <c r="AU155" s="244" t="s">
        <v>88</v>
      </c>
      <c r="AV155" s="13" t="s">
        <v>88</v>
      </c>
      <c r="AW155" s="13" t="s">
        <v>34</v>
      </c>
      <c r="AX155" s="13" t="s">
        <v>78</v>
      </c>
      <c r="AY155" s="244" t="s">
        <v>153</v>
      </c>
    </row>
    <row r="156" s="13" customFormat="1">
      <c r="A156" s="13"/>
      <c r="B156" s="233"/>
      <c r="C156" s="234"/>
      <c r="D156" s="235" t="s">
        <v>162</v>
      </c>
      <c r="E156" s="236" t="s">
        <v>1</v>
      </c>
      <c r="F156" s="237" t="s">
        <v>1445</v>
      </c>
      <c r="G156" s="234"/>
      <c r="H156" s="238">
        <v>151.97999999999999</v>
      </c>
      <c r="I156" s="239"/>
      <c r="J156" s="234"/>
      <c r="K156" s="234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162</v>
      </c>
      <c r="AU156" s="244" t="s">
        <v>88</v>
      </c>
      <c r="AV156" s="13" t="s">
        <v>88</v>
      </c>
      <c r="AW156" s="13" t="s">
        <v>34</v>
      </c>
      <c r="AX156" s="13" t="s">
        <v>78</v>
      </c>
      <c r="AY156" s="244" t="s">
        <v>153</v>
      </c>
    </row>
    <row r="157" s="13" customFormat="1">
      <c r="A157" s="13"/>
      <c r="B157" s="233"/>
      <c r="C157" s="234"/>
      <c r="D157" s="235" t="s">
        <v>162</v>
      </c>
      <c r="E157" s="236" t="s">
        <v>1</v>
      </c>
      <c r="F157" s="237" t="s">
        <v>1446</v>
      </c>
      <c r="G157" s="234"/>
      <c r="H157" s="238">
        <v>99.840000000000003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162</v>
      </c>
      <c r="AU157" s="244" t="s">
        <v>88</v>
      </c>
      <c r="AV157" s="13" t="s">
        <v>88</v>
      </c>
      <c r="AW157" s="13" t="s">
        <v>34</v>
      </c>
      <c r="AX157" s="13" t="s">
        <v>78</v>
      </c>
      <c r="AY157" s="244" t="s">
        <v>153</v>
      </c>
    </row>
    <row r="158" s="13" customFormat="1">
      <c r="A158" s="13"/>
      <c r="B158" s="233"/>
      <c r="C158" s="234"/>
      <c r="D158" s="235" t="s">
        <v>162</v>
      </c>
      <c r="E158" s="236" t="s">
        <v>1</v>
      </c>
      <c r="F158" s="237" t="s">
        <v>1428</v>
      </c>
      <c r="G158" s="234"/>
      <c r="H158" s="238">
        <v>8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162</v>
      </c>
      <c r="AU158" s="244" t="s">
        <v>88</v>
      </c>
      <c r="AV158" s="13" t="s">
        <v>88</v>
      </c>
      <c r="AW158" s="13" t="s">
        <v>34</v>
      </c>
      <c r="AX158" s="13" t="s">
        <v>78</v>
      </c>
      <c r="AY158" s="244" t="s">
        <v>153</v>
      </c>
    </row>
    <row r="159" s="16" customFormat="1">
      <c r="A159" s="16"/>
      <c r="B159" s="266"/>
      <c r="C159" s="267"/>
      <c r="D159" s="235" t="s">
        <v>162</v>
      </c>
      <c r="E159" s="268" t="s">
        <v>1</v>
      </c>
      <c r="F159" s="269" t="s">
        <v>215</v>
      </c>
      <c r="G159" s="267"/>
      <c r="H159" s="270">
        <v>1342.3879999999999</v>
      </c>
      <c r="I159" s="271"/>
      <c r="J159" s="267"/>
      <c r="K159" s="267"/>
      <c r="L159" s="272"/>
      <c r="M159" s="273"/>
      <c r="N159" s="274"/>
      <c r="O159" s="274"/>
      <c r="P159" s="274"/>
      <c r="Q159" s="274"/>
      <c r="R159" s="274"/>
      <c r="S159" s="274"/>
      <c r="T159" s="275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76" t="s">
        <v>162</v>
      </c>
      <c r="AU159" s="276" t="s">
        <v>88</v>
      </c>
      <c r="AV159" s="16" t="s">
        <v>160</v>
      </c>
      <c r="AW159" s="16" t="s">
        <v>34</v>
      </c>
      <c r="AX159" s="16" t="s">
        <v>86</v>
      </c>
      <c r="AY159" s="276" t="s">
        <v>153</v>
      </c>
    </row>
    <row r="160" s="2" customFormat="1" ht="16.5" customHeight="1">
      <c r="A160" s="39"/>
      <c r="B160" s="40"/>
      <c r="C160" s="220" t="s">
        <v>251</v>
      </c>
      <c r="D160" s="220" t="s">
        <v>155</v>
      </c>
      <c r="E160" s="221" t="s">
        <v>1016</v>
      </c>
      <c r="F160" s="222" t="s">
        <v>1017</v>
      </c>
      <c r="G160" s="223" t="s">
        <v>230</v>
      </c>
      <c r="H160" s="224">
        <v>1342.3879999999999</v>
      </c>
      <c r="I160" s="225"/>
      <c r="J160" s="226">
        <f>ROUND(I160*H160,2)</f>
        <v>0</v>
      </c>
      <c r="K160" s="222" t="s">
        <v>159</v>
      </c>
      <c r="L160" s="45"/>
      <c r="M160" s="227" t="s">
        <v>1</v>
      </c>
      <c r="N160" s="228" t="s">
        <v>43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160</v>
      </c>
      <c r="AT160" s="231" t="s">
        <v>155</v>
      </c>
      <c r="AU160" s="231" t="s">
        <v>88</v>
      </c>
      <c r="AY160" s="18" t="s">
        <v>153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86</v>
      </c>
      <c r="BK160" s="232">
        <f>ROUND(I160*H160,2)</f>
        <v>0</v>
      </c>
      <c r="BL160" s="18" t="s">
        <v>160</v>
      </c>
      <c r="BM160" s="231" t="s">
        <v>1447</v>
      </c>
    </row>
    <row r="161" s="2" customFormat="1" ht="24.15" customHeight="1">
      <c r="A161" s="39"/>
      <c r="B161" s="40"/>
      <c r="C161" s="220" t="s">
        <v>255</v>
      </c>
      <c r="D161" s="220" t="s">
        <v>155</v>
      </c>
      <c r="E161" s="221" t="s">
        <v>256</v>
      </c>
      <c r="F161" s="222" t="s">
        <v>257</v>
      </c>
      <c r="G161" s="223" t="s">
        <v>158</v>
      </c>
      <c r="H161" s="224">
        <v>483.21800000000002</v>
      </c>
      <c r="I161" s="225"/>
      <c r="J161" s="226">
        <f>ROUND(I161*H161,2)</f>
        <v>0</v>
      </c>
      <c r="K161" s="222" t="s">
        <v>159</v>
      </c>
      <c r="L161" s="45"/>
      <c r="M161" s="227" t="s">
        <v>1</v>
      </c>
      <c r="N161" s="228" t="s">
        <v>43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160</v>
      </c>
      <c r="AT161" s="231" t="s">
        <v>155</v>
      </c>
      <c r="AU161" s="231" t="s">
        <v>88</v>
      </c>
      <c r="AY161" s="18" t="s">
        <v>153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86</v>
      </c>
      <c r="BK161" s="232">
        <f>ROUND(I161*H161,2)</f>
        <v>0</v>
      </c>
      <c r="BL161" s="18" t="s">
        <v>160</v>
      </c>
      <c r="BM161" s="231" t="s">
        <v>1448</v>
      </c>
    </row>
    <row r="162" s="13" customFormat="1">
      <c r="A162" s="13"/>
      <c r="B162" s="233"/>
      <c r="C162" s="234"/>
      <c r="D162" s="235" t="s">
        <v>162</v>
      </c>
      <c r="E162" s="236" t="s">
        <v>1</v>
      </c>
      <c r="F162" s="237" t="s">
        <v>1020</v>
      </c>
      <c r="G162" s="234"/>
      <c r="H162" s="238">
        <v>588.71000000000004</v>
      </c>
      <c r="I162" s="239"/>
      <c r="J162" s="234"/>
      <c r="K162" s="234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162</v>
      </c>
      <c r="AU162" s="244" t="s">
        <v>88</v>
      </c>
      <c r="AV162" s="13" t="s">
        <v>88</v>
      </c>
      <c r="AW162" s="13" t="s">
        <v>34</v>
      </c>
      <c r="AX162" s="13" t="s">
        <v>78</v>
      </c>
      <c r="AY162" s="244" t="s">
        <v>153</v>
      </c>
    </row>
    <row r="163" s="13" customFormat="1">
      <c r="A163" s="13"/>
      <c r="B163" s="233"/>
      <c r="C163" s="234"/>
      <c r="D163" s="235" t="s">
        <v>162</v>
      </c>
      <c r="E163" s="236" t="s">
        <v>1</v>
      </c>
      <c r="F163" s="237" t="s">
        <v>259</v>
      </c>
      <c r="G163" s="234"/>
      <c r="H163" s="238">
        <v>-105.492</v>
      </c>
      <c r="I163" s="239"/>
      <c r="J163" s="234"/>
      <c r="K163" s="234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162</v>
      </c>
      <c r="AU163" s="244" t="s">
        <v>88</v>
      </c>
      <c r="AV163" s="13" t="s">
        <v>88</v>
      </c>
      <c r="AW163" s="13" t="s">
        <v>34</v>
      </c>
      <c r="AX163" s="13" t="s">
        <v>78</v>
      </c>
      <c r="AY163" s="244" t="s">
        <v>153</v>
      </c>
    </row>
    <row r="164" s="16" customFormat="1">
      <c r="A164" s="16"/>
      <c r="B164" s="266"/>
      <c r="C164" s="267"/>
      <c r="D164" s="235" t="s">
        <v>162</v>
      </c>
      <c r="E164" s="268" t="s">
        <v>1</v>
      </c>
      <c r="F164" s="269" t="s">
        <v>215</v>
      </c>
      <c r="G164" s="267"/>
      <c r="H164" s="270">
        <v>483.21800000000002</v>
      </c>
      <c r="I164" s="271"/>
      <c r="J164" s="267"/>
      <c r="K164" s="267"/>
      <c r="L164" s="272"/>
      <c r="M164" s="273"/>
      <c r="N164" s="274"/>
      <c r="O164" s="274"/>
      <c r="P164" s="274"/>
      <c r="Q164" s="274"/>
      <c r="R164" s="274"/>
      <c r="S164" s="274"/>
      <c r="T164" s="275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76" t="s">
        <v>162</v>
      </c>
      <c r="AU164" s="276" t="s">
        <v>88</v>
      </c>
      <c r="AV164" s="16" t="s">
        <v>160</v>
      </c>
      <c r="AW164" s="16" t="s">
        <v>34</v>
      </c>
      <c r="AX164" s="16" t="s">
        <v>86</v>
      </c>
      <c r="AY164" s="276" t="s">
        <v>153</v>
      </c>
    </row>
    <row r="165" s="2" customFormat="1" ht="16.5" customHeight="1">
      <c r="A165" s="39"/>
      <c r="B165" s="40"/>
      <c r="C165" s="220" t="s">
        <v>8</v>
      </c>
      <c r="D165" s="220" t="s">
        <v>155</v>
      </c>
      <c r="E165" s="221" t="s">
        <v>260</v>
      </c>
      <c r="F165" s="222" t="s">
        <v>261</v>
      </c>
      <c r="G165" s="223" t="s">
        <v>262</v>
      </c>
      <c r="H165" s="224">
        <v>869.79200000000003</v>
      </c>
      <c r="I165" s="225"/>
      <c r="J165" s="226">
        <f>ROUND(I165*H165,2)</f>
        <v>0</v>
      </c>
      <c r="K165" s="222" t="s">
        <v>159</v>
      </c>
      <c r="L165" s="45"/>
      <c r="M165" s="227" t="s">
        <v>1</v>
      </c>
      <c r="N165" s="228" t="s">
        <v>43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160</v>
      </c>
      <c r="AT165" s="231" t="s">
        <v>155</v>
      </c>
      <c r="AU165" s="231" t="s">
        <v>88</v>
      </c>
      <c r="AY165" s="18" t="s">
        <v>153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86</v>
      </c>
      <c r="BK165" s="232">
        <f>ROUND(I165*H165,2)</f>
        <v>0</v>
      </c>
      <c r="BL165" s="18" t="s">
        <v>160</v>
      </c>
      <c r="BM165" s="231" t="s">
        <v>1449</v>
      </c>
    </row>
    <row r="166" s="13" customFormat="1">
      <c r="A166" s="13"/>
      <c r="B166" s="233"/>
      <c r="C166" s="234"/>
      <c r="D166" s="235" t="s">
        <v>162</v>
      </c>
      <c r="E166" s="234"/>
      <c r="F166" s="237" t="s">
        <v>1450</v>
      </c>
      <c r="G166" s="234"/>
      <c r="H166" s="238">
        <v>869.79200000000003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162</v>
      </c>
      <c r="AU166" s="244" t="s">
        <v>88</v>
      </c>
      <c r="AV166" s="13" t="s">
        <v>88</v>
      </c>
      <c r="AW166" s="13" t="s">
        <v>4</v>
      </c>
      <c r="AX166" s="13" t="s">
        <v>86</v>
      </c>
      <c r="AY166" s="244" t="s">
        <v>153</v>
      </c>
    </row>
    <row r="167" s="2" customFormat="1" ht="16.5" customHeight="1">
      <c r="A167" s="39"/>
      <c r="B167" s="40"/>
      <c r="C167" s="220" t="s">
        <v>265</v>
      </c>
      <c r="D167" s="220" t="s">
        <v>155</v>
      </c>
      <c r="E167" s="221" t="s">
        <v>266</v>
      </c>
      <c r="F167" s="222" t="s">
        <v>1023</v>
      </c>
      <c r="G167" s="223" t="s">
        <v>158</v>
      </c>
      <c r="H167" s="224">
        <v>282.20600000000002</v>
      </c>
      <c r="I167" s="225"/>
      <c r="J167" s="226">
        <f>ROUND(I167*H167,2)</f>
        <v>0</v>
      </c>
      <c r="K167" s="222" t="s">
        <v>159</v>
      </c>
      <c r="L167" s="45"/>
      <c r="M167" s="227" t="s">
        <v>1</v>
      </c>
      <c r="N167" s="228" t="s">
        <v>43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160</v>
      </c>
      <c r="AT167" s="231" t="s">
        <v>155</v>
      </c>
      <c r="AU167" s="231" t="s">
        <v>88</v>
      </c>
      <c r="AY167" s="18" t="s">
        <v>153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86</v>
      </c>
      <c r="BK167" s="232">
        <f>ROUND(I167*H167,2)</f>
        <v>0</v>
      </c>
      <c r="BL167" s="18" t="s">
        <v>160</v>
      </c>
      <c r="BM167" s="231" t="s">
        <v>1451</v>
      </c>
    </row>
    <row r="168" s="13" customFormat="1">
      <c r="A168" s="13"/>
      <c r="B168" s="233"/>
      <c r="C168" s="234"/>
      <c r="D168" s="235" t="s">
        <v>162</v>
      </c>
      <c r="E168" s="236" t="s">
        <v>1</v>
      </c>
      <c r="F168" s="237" t="s">
        <v>110</v>
      </c>
      <c r="G168" s="234"/>
      <c r="H168" s="238">
        <v>588.71000000000004</v>
      </c>
      <c r="I168" s="239"/>
      <c r="J168" s="234"/>
      <c r="K168" s="234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162</v>
      </c>
      <c r="AU168" s="244" t="s">
        <v>88</v>
      </c>
      <c r="AV168" s="13" t="s">
        <v>88</v>
      </c>
      <c r="AW168" s="13" t="s">
        <v>34</v>
      </c>
      <c r="AX168" s="13" t="s">
        <v>78</v>
      </c>
      <c r="AY168" s="244" t="s">
        <v>153</v>
      </c>
    </row>
    <row r="169" s="13" customFormat="1">
      <c r="A169" s="13"/>
      <c r="B169" s="233"/>
      <c r="C169" s="234"/>
      <c r="D169" s="235" t="s">
        <v>162</v>
      </c>
      <c r="E169" s="236" t="s">
        <v>1</v>
      </c>
      <c r="F169" s="237" t="s">
        <v>269</v>
      </c>
      <c r="G169" s="234"/>
      <c r="H169" s="238">
        <v>-120.548</v>
      </c>
      <c r="I169" s="239"/>
      <c r="J169" s="234"/>
      <c r="K169" s="234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162</v>
      </c>
      <c r="AU169" s="244" t="s">
        <v>88</v>
      </c>
      <c r="AV169" s="13" t="s">
        <v>88</v>
      </c>
      <c r="AW169" s="13" t="s">
        <v>34</v>
      </c>
      <c r="AX169" s="13" t="s">
        <v>78</v>
      </c>
      <c r="AY169" s="244" t="s">
        <v>153</v>
      </c>
    </row>
    <row r="170" s="13" customFormat="1">
      <c r="A170" s="13"/>
      <c r="B170" s="233"/>
      <c r="C170" s="234"/>
      <c r="D170" s="235" t="s">
        <v>162</v>
      </c>
      <c r="E170" s="236" t="s">
        <v>1</v>
      </c>
      <c r="F170" s="237" t="s">
        <v>270</v>
      </c>
      <c r="G170" s="234"/>
      <c r="H170" s="238">
        <v>-31.318000000000001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162</v>
      </c>
      <c r="AU170" s="244" t="s">
        <v>88</v>
      </c>
      <c r="AV170" s="13" t="s">
        <v>88</v>
      </c>
      <c r="AW170" s="13" t="s">
        <v>34</v>
      </c>
      <c r="AX170" s="13" t="s">
        <v>78</v>
      </c>
      <c r="AY170" s="244" t="s">
        <v>153</v>
      </c>
    </row>
    <row r="171" s="13" customFormat="1">
      <c r="A171" s="13"/>
      <c r="B171" s="233"/>
      <c r="C171" s="234"/>
      <c r="D171" s="235" t="s">
        <v>162</v>
      </c>
      <c r="E171" s="236" t="s">
        <v>1</v>
      </c>
      <c r="F171" s="237" t="s">
        <v>259</v>
      </c>
      <c r="G171" s="234"/>
      <c r="H171" s="238">
        <v>-105.492</v>
      </c>
      <c r="I171" s="239"/>
      <c r="J171" s="234"/>
      <c r="K171" s="234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162</v>
      </c>
      <c r="AU171" s="244" t="s">
        <v>88</v>
      </c>
      <c r="AV171" s="13" t="s">
        <v>88</v>
      </c>
      <c r="AW171" s="13" t="s">
        <v>34</v>
      </c>
      <c r="AX171" s="13" t="s">
        <v>78</v>
      </c>
      <c r="AY171" s="244" t="s">
        <v>153</v>
      </c>
    </row>
    <row r="172" s="13" customFormat="1">
      <c r="A172" s="13"/>
      <c r="B172" s="233"/>
      <c r="C172" s="234"/>
      <c r="D172" s="235" t="s">
        <v>162</v>
      </c>
      <c r="E172" s="236" t="s">
        <v>1</v>
      </c>
      <c r="F172" s="237" t="s">
        <v>1452</v>
      </c>
      <c r="G172" s="234"/>
      <c r="H172" s="238">
        <v>-49.146000000000001</v>
      </c>
      <c r="I172" s="239"/>
      <c r="J172" s="234"/>
      <c r="K172" s="234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162</v>
      </c>
      <c r="AU172" s="244" t="s">
        <v>88</v>
      </c>
      <c r="AV172" s="13" t="s">
        <v>88</v>
      </c>
      <c r="AW172" s="13" t="s">
        <v>34</v>
      </c>
      <c r="AX172" s="13" t="s">
        <v>78</v>
      </c>
      <c r="AY172" s="244" t="s">
        <v>153</v>
      </c>
    </row>
    <row r="173" s="16" customFormat="1">
      <c r="A173" s="16"/>
      <c r="B173" s="266"/>
      <c r="C173" s="267"/>
      <c r="D173" s="235" t="s">
        <v>162</v>
      </c>
      <c r="E173" s="268" t="s">
        <v>119</v>
      </c>
      <c r="F173" s="269" t="s">
        <v>215</v>
      </c>
      <c r="G173" s="267"/>
      <c r="H173" s="270">
        <v>282.20600000000002</v>
      </c>
      <c r="I173" s="271"/>
      <c r="J173" s="267"/>
      <c r="K173" s="267"/>
      <c r="L173" s="272"/>
      <c r="M173" s="273"/>
      <c r="N173" s="274"/>
      <c r="O173" s="274"/>
      <c r="P173" s="274"/>
      <c r="Q173" s="274"/>
      <c r="R173" s="274"/>
      <c r="S173" s="274"/>
      <c r="T173" s="275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76" t="s">
        <v>162</v>
      </c>
      <c r="AU173" s="276" t="s">
        <v>88</v>
      </c>
      <c r="AV173" s="16" t="s">
        <v>160</v>
      </c>
      <c r="AW173" s="16" t="s">
        <v>34</v>
      </c>
      <c r="AX173" s="16" t="s">
        <v>86</v>
      </c>
      <c r="AY173" s="276" t="s">
        <v>153</v>
      </c>
    </row>
    <row r="174" s="2" customFormat="1" ht="16.5" customHeight="1">
      <c r="A174" s="39"/>
      <c r="B174" s="40"/>
      <c r="C174" s="277" t="s">
        <v>275</v>
      </c>
      <c r="D174" s="277" t="s">
        <v>276</v>
      </c>
      <c r="E174" s="278" t="s">
        <v>277</v>
      </c>
      <c r="F174" s="279" t="s">
        <v>278</v>
      </c>
      <c r="G174" s="280" t="s">
        <v>262</v>
      </c>
      <c r="H174" s="281">
        <v>507.971</v>
      </c>
      <c r="I174" s="282"/>
      <c r="J174" s="283">
        <f>ROUND(I174*H174,2)</f>
        <v>0</v>
      </c>
      <c r="K174" s="279" t="s">
        <v>159</v>
      </c>
      <c r="L174" s="284"/>
      <c r="M174" s="285" t="s">
        <v>1</v>
      </c>
      <c r="N174" s="286" t="s">
        <v>43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222</v>
      </c>
      <c r="AT174" s="231" t="s">
        <v>276</v>
      </c>
      <c r="AU174" s="231" t="s">
        <v>88</v>
      </c>
      <c r="AY174" s="18" t="s">
        <v>153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86</v>
      </c>
      <c r="BK174" s="232">
        <f>ROUND(I174*H174,2)</f>
        <v>0</v>
      </c>
      <c r="BL174" s="18" t="s">
        <v>160</v>
      </c>
      <c r="BM174" s="231" t="s">
        <v>1453</v>
      </c>
    </row>
    <row r="175" s="13" customFormat="1">
      <c r="A175" s="13"/>
      <c r="B175" s="233"/>
      <c r="C175" s="234"/>
      <c r="D175" s="235" t="s">
        <v>162</v>
      </c>
      <c r="E175" s="234"/>
      <c r="F175" s="237" t="s">
        <v>1454</v>
      </c>
      <c r="G175" s="234"/>
      <c r="H175" s="238">
        <v>507.971</v>
      </c>
      <c r="I175" s="239"/>
      <c r="J175" s="234"/>
      <c r="K175" s="234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162</v>
      </c>
      <c r="AU175" s="244" t="s">
        <v>88</v>
      </c>
      <c r="AV175" s="13" t="s">
        <v>88</v>
      </c>
      <c r="AW175" s="13" t="s">
        <v>4</v>
      </c>
      <c r="AX175" s="13" t="s">
        <v>86</v>
      </c>
      <c r="AY175" s="244" t="s">
        <v>153</v>
      </c>
    </row>
    <row r="176" s="2" customFormat="1" ht="16.5" customHeight="1">
      <c r="A176" s="39"/>
      <c r="B176" s="40"/>
      <c r="C176" s="220" t="s">
        <v>281</v>
      </c>
      <c r="D176" s="220" t="s">
        <v>155</v>
      </c>
      <c r="E176" s="221" t="s">
        <v>282</v>
      </c>
      <c r="F176" s="222" t="s">
        <v>1029</v>
      </c>
      <c r="G176" s="223" t="s">
        <v>158</v>
      </c>
      <c r="H176" s="224">
        <v>105.492</v>
      </c>
      <c r="I176" s="225"/>
      <c r="J176" s="226">
        <f>ROUND(I176*H176,2)</f>
        <v>0</v>
      </c>
      <c r="K176" s="222" t="s">
        <v>159</v>
      </c>
      <c r="L176" s="45"/>
      <c r="M176" s="227" t="s">
        <v>1</v>
      </c>
      <c r="N176" s="228" t="s">
        <v>43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160</v>
      </c>
      <c r="AT176" s="231" t="s">
        <v>155</v>
      </c>
      <c r="AU176" s="231" t="s">
        <v>88</v>
      </c>
      <c r="AY176" s="18" t="s">
        <v>153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86</v>
      </c>
      <c r="BK176" s="232">
        <f>ROUND(I176*H176,2)</f>
        <v>0</v>
      </c>
      <c r="BL176" s="18" t="s">
        <v>160</v>
      </c>
      <c r="BM176" s="231" t="s">
        <v>1455</v>
      </c>
    </row>
    <row r="177" s="13" customFormat="1">
      <c r="A177" s="13"/>
      <c r="B177" s="233"/>
      <c r="C177" s="234"/>
      <c r="D177" s="235" t="s">
        <v>162</v>
      </c>
      <c r="E177" s="236" t="s">
        <v>1</v>
      </c>
      <c r="F177" s="237" t="s">
        <v>1031</v>
      </c>
      <c r="G177" s="234"/>
      <c r="H177" s="238">
        <v>43.753999999999998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162</v>
      </c>
      <c r="AU177" s="244" t="s">
        <v>88</v>
      </c>
      <c r="AV177" s="13" t="s">
        <v>88</v>
      </c>
      <c r="AW177" s="13" t="s">
        <v>34</v>
      </c>
      <c r="AX177" s="13" t="s">
        <v>78</v>
      </c>
      <c r="AY177" s="244" t="s">
        <v>153</v>
      </c>
    </row>
    <row r="178" s="13" customFormat="1">
      <c r="A178" s="13"/>
      <c r="B178" s="233"/>
      <c r="C178" s="234"/>
      <c r="D178" s="235" t="s">
        <v>162</v>
      </c>
      <c r="E178" s="236" t="s">
        <v>1</v>
      </c>
      <c r="F178" s="237" t="s">
        <v>1456</v>
      </c>
      <c r="G178" s="234"/>
      <c r="H178" s="238">
        <v>14.058</v>
      </c>
      <c r="I178" s="239"/>
      <c r="J178" s="234"/>
      <c r="K178" s="234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162</v>
      </c>
      <c r="AU178" s="244" t="s">
        <v>88</v>
      </c>
      <c r="AV178" s="13" t="s">
        <v>88</v>
      </c>
      <c r="AW178" s="13" t="s">
        <v>34</v>
      </c>
      <c r="AX178" s="13" t="s">
        <v>78</v>
      </c>
      <c r="AY178" s="244" t="s">
        <v>153</v>
      </c>
    </row>
    <row r="179" s="13" customFormat="1">
      <c r="A179" s="13"/>
      <c r="B179" s="233"/>
      <c r="C179" s="234"/>
      <c r="D179" s="235" t="s">
        <v>162</v>
      </c>
      <c r="E179" s="236" t="s">
        <v>1</v>
      </c>
      <c r="F179" s="237" t="s">
        <v>1457</v>
      </c>
      <c r="G179" s="234"/>
      <c r="H179" s="238">
        <v>17.600000000000001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162</v>
      </c>
      <c r="AU179" s="244" t="s">
        <v>88</v>
      </c>
      <c r="AV179" s="13" t="s">
        <v>88</v>
      </c>
      <c r="AW179" s="13" t="s">
        <v>34</v>
      </c>
      <c r="AX179" s="13" t="s">
        <v>78</v>
      </c>
      <c r="AY179" s="244" t="s">
        <v>153</v>
      </c>
    </row>
    <row r="180" s="13" customFormat="1">
      <c r="A180" s="13"/>
      <c r="B180" s="233"/>
      <c r="C180" s="234"/>
      <c r="D180" s="235" t="s">
        <v>162</v>
      </c>
      <c r="E180" s="236" t="s">
        <v>1</v>
      </c>
      <c r="F180" s="237" t="s">
        <v>1458</v>
      </c>
      <c r="G180" s="234"/>
      <c r="H180" s="238">
        <v>17.600000000000001</v>
      </c>
      <c r="I180" s="239"/>
      <c r="J180" s="234"/>
      <c r="K180" s="234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162</v>
      </c>
      <c r="AU180" s="244" t="s">
        <v>88</v>
      </c>
      <c r="AV180" s="13" t="s">
        <v>88</v>
      </c>
      <c r="AW180" s="13" t="s">
        <v>34</v>
      </c>
      <c r="AX180" s="13" t="s">
        <v>78</v>
      </c>
      <c r="AY180" s="244" t="s">
        <v>153</v>
      </c>
    </row>
    <row r="181" s="13" customFormat="1">
      <c r="A181" s="13"/>
      <c r="B181" s="233"/>
      <c r="C181" s="234"/>
      <c r="D181" s="235" t="s">
        <v>162</v>
      </c>
      <c r="E181" s="236" t="s">
        <v>1</v>
      </c>
      <c r="F181" s="237" t="s">
        <v>1459</v>
      </c>
      <c r="G181" s="234"/>
      <c r="H181" s="238">
        <v>12.48</v>
      </c>
      <c r="I181" s="239"/>
      <c r="J181" s="234"/>
      <c r="K181" s="234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162</v>
      </c>
      <c r="AU181" s="244" t="s">
        <v>88</v>
      </c>
      <c r="AV181" s="13" t="s">
        <v>88</v>
      </c>
      <c r="AW181" s="13" t="s">
        <v>34</v>
      </c>
      <c r="AX181" s="13" t="s">
        <v>78</v>
      </c>
      <c r="AY181" s="244" t="s">
        <v>153</v>
      </c>
    </row>
    <row r="182" s="16" customFormat="1">
      <c r="A182" s="16"/>
      <c r="B182" s="266"/>
      <c r="C182" s="267"/>
      <c r="D182" s="235" t="s">
        <v>162</v>
      </c>
      <c r="E182" s="268" t="s">
        <v>112</v>
      </c>
      <c r="F182" s="269" t="s">
        <v>215</v>
      </c>
      <c r="G182" s="267"/>
      <c r="H182" s="270">
        <v>105.492</v>
      </c>
      <c r="I182" s="271"/>
      <c r="J182" s="267"/>
      <c r="K182" s="267"/>
      <c r="L182" s="272"/>
      <c r="M182" s="273"/>
      <c r="N182" s="274"/>
      <c r="O182" s="274"/>
      <c r="P182" s="274"/>
      <c r="Q182" s="274"/>
      <c r="R182" s="274"/>
      <c r="S182" s="274"/>
      <c r="T182" s="275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276" t="s">
        <v>162</v>
      </c>
      <c r="AU182" s="276" t="s">
        <v>88</v>
      </c>
      <c r="AV182" s="16" t="s">
        <v>160</v>
      </c>
      <c r="AW182" s="16" t="s">
        <v>34</v>
      </c>
      <c r="AX182" s="16" t="s">
        <v>86</v>
      </c>
      <c r="AY182" s="276" t="s">
        <v>153</v>
      </c>
    </row>
    <row r="183" s="2" customFormat="1" ht="16.5" customHeight="1">
      <c r="A183" s="39"/>
      <c r="B183" s="40"/>
      <c r="C183" s="220" t="s">
        <v>295</v>
      </c>
      <c r="D183" s="220" t="s">
        <v>155</v>
      </c>
      <c r="E183" s="221" t="s">
        <v>296</v>
      </c>
      <c r="F183" s="222" t="s">
        <v>297</v>
      </c>
      <c r="G183" s="223" t="s">
        <v>158</v>
      </c>
      <c r="H183" s="224">
        <v>120.548</v>
      </c>
      <c r="I183" s="225"/>
      <c r="J183" s="226">
        <f>ROUND(I183*H183,2)</f>
        <v>0</v>
      </c>
      <c r="K183" s="222" t="s">
        <v>159</v>
      </c>
      <c r="L183" s="45"/>
      <c r="M183" s="227" t="s">
        <v>1</v>
      </c>
      <c r="N183" s="228" t="s">
        <v>43</v>
      </c>
      <c r="O183" s="92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160</v>
      </c>
      <c r="AT183" s="231" t="s">
        <v>155</v>
      </c>
      <c r="AU183" s="231" t="s">
        <v>88</v>
      </c>
      <c r="AY183" s="18" t="s">
        <v>153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86</v>
      </c>
      <c r="BK183" s="232">
        <f>ROUND(I183*H183,2)</f>
        <v>0</v>
      </c>
      <c r="BL183" s="18" t="s">
        <v>160</v>
      </c>
      <c r="BM183" s="231" t="s">
        <v>1460</v>
      </c>
    </row>
    <row r="184" s="13" customFormat="1">
      <c r="A184" s="13"/>
      <c r="B184" s="233"/>
      <c r="C184" s="234"/>
      <c r="D184" s="235" t="s">
        <v>162</v>
      </c>
      <c r="E184" s="236" t="s">
        <v>1</v>
      </c>
      <c r="F184" s="237" t="s">
        <v>1461</v>
      </c>
      <c r="G184" s="234"/>
      <c r="H184" s="238">
        <v>87.480000000000004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162</v>
      </c>
      <c r="AU184" s="244" t="s">
        <v>88</v>
      </c>
      <c r="AV184" s="13" t="s">
        <v>88</v>
      </c>
      <c r="AW184" s="13" t="s">
        <v>34</v>
      </c>
      <c r="AX184" s="13" t="s">
        <v>78</v>
      </c>
      <c r="AY184" s="244" t="s">
        <v>153</v>
      </c>
    </row>
    <row r="185" s="13" customFormat="1">
      <c r="A185" s="13"/>
      <c r="B185" s="233"/>
      <c r="C185" s="234"/>
      <c r="D185" s="235" t="s">
        <v>162</v>
      </c>
      <c r="E185" s="236" t="s">
        <v>1</v>
      </c>
      <c r="F185" s="237" t="s">
        <v>1462</v>
      </c>
      <c r="G185" s="234"/>
      <c r="H185" s="238">
        <v>11.816000000000001</v>
      </c>
      <c r="I185" s="239"/>
      <c r="J185" s="234"/>
      <c r="K185" s="234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162</v>
      </c>
      <c r="AU185" s="244" t="s">
        <v>88</v>
      </c>
      <c r="AV185" s="13" t="s">
        <v>88</v>
      </c>
      <c r="AW185" s="13" t="s">
        <v>34</v>
      </c>
      <c r="AX185" s="13" t="s">
        <v>78</v>
      </c>
      <c r="AY185" s="244" t="s">
        <v>153</v>
      </c>
    </row>
    <row r="186" s="13" customFormat="1">
      <c r="A186" s="13"/>
      <c r="B186" s="233"/>
      <c r="C186" s="234"/>
      <c r="D186" s="235" t="s">
        <v>162</v>
      </c>
      <c r="E186" s="236" t="s">
        <v>1</v>
      </c>
      <c r="F186" s="237" t="s">
        <v>1463</v>
      </c>
      <c r="G186" s="234"/>
      <c r="H186" s="238">
        <v>12.516</v>
      </c>
      <c r="I186" s="239"/>
      <c r="J186" s="234"/>
      <c r="K186" s="234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162</v>
      </c>
      <c r="AU186" s="244" t="s">
        <v>88</v>
      </c>
      <c r="AV186" s="13" t="s">
        <v>88</v>
      </c>
      <c r="AW186" s="13" t="s">
        <v>34</v>
      </c>
      <c r="AX186" s="13" t="s">
        <v>78</v>
      </c>
      <c r="AY186" s="244" t="s">
        <v>153</v>
      </c>
    </row>
    <row r="187" s="13" customFormat="1">
      <c r="A187" s="13"/>
      <c r="B187" s="233"/>
      <c r="C187" s="234"/>
      <c r="D187" s="235" t="s">
        <v>162</v>
      </c>
      <c r="E187" s="236" t="s">
        <v>1</v>
      </c>
      <c r="F187" s="237" t="s">
        <v>1464</v>
      </c>
      <c r="G187" s="234"/>
      <c r="H187" s="238">
        <v>8.7360000000000007</v>
      </c>
      <c r="I187" s="239"/>
      <c r="J187" s="234"/>
      <c r="K187" s="234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162</v>
      </c>
      <c r="AU187" s="244" t="s">
        <v>88</v>
      </c>
      <c r="AV187" s="13" t="s">
        <v>88</v>
      </c>
      <c r="AW187" s="13" t="s">
        <v>34</v>
      </c>
      <c r="AX187" s="13" t="s">
        <v>78</v>
      </c>
      <c r="AY187" s="244" t="s">
        <v>153</v>
      </c>
    </row>
    <row r="188" s="16" customFormat="1">
      <c r="A188" s="16"/>
      <c r="B188" s="266"/>
      <c r="C188" s="267"/>
      <c r="D188" s="235" t="s">
        <v>162</v>
      </c>
      <c r="E188" s="268" t="s">
        <v>115</v>
      </c>
      <c r="F188" s="269" t="s">
        <v>215</v>
      </c>
      <c r="G188" s="267"/>
      <c r="H188" s="270">
        <v>120.548</v>
      </c>
      <c r="I188" s="271"/>
      <c r="J188" s="267"/>
      <c r="K188" s="267"/>
      <c r="L188" s="272"/>
      <c r="M188" s="273"/>
      <c r="N188" s="274"/>
      <c r="O188" s="274"/>
      <c r="P188" s="274"/>
      <c r="Q188" s="274"/>
      <c r="R188" s="274"/>
      <c r="S188" s="274"/>
      <c r="T188" s="275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76" t="s">
        <v>162</v>
      </c>
      <c r="AU188" s="276" t="s">
        <v>88</v>
      </c>
      <c r="AV188" s="16" t="s">
        <v>160</v>
      </c>
      <c r="AW188" s="16" t="s">
        <v>34</v>
      </c>
      <c r="AX188" s="16" t="s">
        <v>86</v>
      </c>
      <c r="AY188" s="276" t="s">
        <v>153</v>
      </c>
    </row>
    <row r="189" s="2" customFormat="1" ht="16.5" customHeight="1">
      <c r="A189" s="39"/>
      <c r="B189" s="40"/>
      <c r="C189" s="277" t="s">
        <v>313</v>
      </c>
      <c r="D189" s="277" t="s">
        <v>276</v>
      </c>
      <c r="E189" s="278" t="s">
        <v>314</v>
      </c>
      <c r="F189" s="279" t="s">
        <v>315</v>
      </c>
      <c r="G189" s="280" t="s">
        <v>262</v>
      </c>
      <c r="H189" s="281">
        <v>241.096</v>
      </c>
      <c r="I189" s="282"/>
      <c r="J189" s="283">
        <f>ROUND(I189*H189,2)</f>
        <v>0</v>
      </c>
      <c r="K189" s="279" t="s">
        <v>159</v>
      </c>
      <c r="L189" s="284"/>
      <c r="M189" s="285" t="s">
        <v>1</v>
      </c>
      <c r="N189" s="286" t="s">
        <v>43</v>
      </c>
      <c r="O189" s="92"/>
      <c r="P189" s="229">
        <f>O189*H189</f>
        <v>0</v>
      </c>
      <c r="Q189" s="229">
        <v>1</v>
      </c>
      <c r="R189" s="229">
        <f>Q189*H189</f>
        <v>241.096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222</v>
      </c>
      <c r="AT189" s="231" t="s">
        <v>276</v>
      </c>
      <c r="AU189" s="231" t="s">
        <v>88</v>
      </c>
      <c r="AY189" s="18" t="s">
        <v>153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86</v>
      </c>
      <c r="BK189" s="232">
        <f>ROUND(I189*H189,2)</f>
        <v>0</v>
      </c>
      <c r="BL189" s="18" t="s">
        <v>160</v>
      </c>
      <c r="BM189" s="231" t="s">
        <v>1465</v>
      </c>
    </row>
    <row r="190" s="13" customFormat="1">
      <c r="A190" s="13"/>
      <c r="B190" s="233"/>
      <c r="C190" s="234"/>
      <c r="D190" s="235" t="s">
        <v>162</v>
      </c>
      <c r="E190" s="234"/>
      <c r="F190" s="237" t="s">
        <v>1466</v>
      </c>
      <c r="G190" s="234"/>
      <c r="H190" s="238">
        <v>241.096</v>
      </c>
      <c r="I190" s="239"/>
      <c r="J190" s="234"/>
      <c r="K190" s="234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162</v>
      </c>
      <c r="AU190" s="244" t="s">
        <v>88</v>
      </c>
      <c r="AV190" s="13" t="s">
        <v>88</v>
      </c>
      <c r="AW190" s="13" t="s">
        <v>4</v>
      </c>
      <c r="AX190" s="13" t="s">
        <v>86</v>
      </c>
      <c r="AY190" s="244" t="s">
        <v>153</v>
      </c>
    </row>
    <row r="191" s="2" customFormat="1" ht="21.75" customHeight="1">
      <c r="A191" s="39"/>
      <c r="B191" s="40"/>
      <c r="C191" s="220" t="s">
        <v>318</v>
      </c>
      <c r="D191" s="220" t="s">
        <v>155</v>
      </c>
      <c r="E191" s="221" t="s">
        <v>319</v>
      </c>
      <c r="F191" s="222" t="s">
        <v>320</v>
      </c>
      <c r="G191" s="223" t="s">
        <v>158</v>
      </c>
      <c r="H191" s="224">
        <v>434.072</v>
      </c>
      <c r="I191" s="225"/>
      <c r="J191" s="226">
        <f>ROUND(I191*H191,2)</f>
        <v>0</v>
      </c>
      <c r="K191" s="222" t="s">
        <v>159</v>
      </c>
      <c r="L191" s="45"/>
      <c r="M191" s="227" t="s">
        <v>1</v>
      </c>
      <c r="N191" s="228" t="s">
        <v>43</v>
      </c>
      <c r="O191" s="92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160</v>
      </c>
      <c r="AT191" s="231" t="s">
        <v>155</v>
      </c>
      <c r="AU191" s="231" t="s">
        <v>88</v>
      </c>
      <c r="AY191" s="18" t="s">
        <v>153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86</v>
      </c>
      <c r="BK191" s="232">
        <f>ROUND(I191*H191,2)</f>
        <v>0</v>
      </c>
      <c r="BL191" s="18" t="s">
        <v>160</v>
      </c>
      <c r="BM191" s="231" t="s">
        <v>1467</v>
      </c>
    </row>
    <row r="192" s="15" customFormat="1">
      <c r="A192" s="15"/>
      <c r="B192" s="256"/>
      <c r="C192" s="257"/>
      <c r="D192" s="235" t="s">
        <v>162</v>
      </c>
      <c r="E192" s="258" t="s">
        <v>1</v>
      </c>
      <c r="F192" s="259" t="s">
        <v>1049</v>
      </c>
      <c r="G192" s="257"/>
      <c r="H192" s="258" t="s">
        <v>1</v>
      </c>
      <c r="I192" s="260"/>
      <c r="J192" s="257"/>
      <c r="K192" s="257"/>
      <c r="L192" s="261"/>
      <c r="M192" s="262"/>
      <c r="N192" s="263"/>
      <c r="O192" s="263"/>
      <c r="P192" s="263"/>
      <c r="Q192" s="263"/>
      <c r="R192" s="263"/>
      <c r="S192" s="263"/>
      <c r="T192" s="26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5" t="s">
        <v>162</v>
      </c>
      <c r="AU192" s="265" t="s">
        <v>88</v>
      </c>
      <c r="AV192" s="15" t="s">
        <v>86</v>
      </c>
      <c r="AW192" s="15" t="s">
        <v>34</v>
      </c>
      <c r="AX192" s="15" t="s">
        <v>78</v>
      </c>
      <c r="AY192" s="265" t="s">
        <v>153</v>
      </c>
    </row>
    <row r="193" s="13" customFormat="1">
      <c r="A193" s="13"/>
      <c r="B193" s="233"/>
      <c r="C193" s="234"/>
      <c r="D193" s="235" t="s">
        <v>162</v>
      </c>
      <c r="E193" s="236" t="s">
        <v>1</v>
      </c>
      <c r="F193" s="237" t="s">
        <v>115</v>
      </c>
      <c r="G193" s="234"/>
      <c r="H193" s="238">
        <v>120.548</v>
      </c>
      <c r="I193" s="239"/>
      <c r="J193" s="234"/>
      <c r="K193" s="234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162</v>
      </c>
      <c r="AU193" s="244" t="s">
        <v>88</v>
      </c>
      <c r="AV193" s="13" t="s">
        <v>88</v>
      </c>
      <c r="AW193" s="13" t="s">
        <v>34</v>
      </c>
      <c r="AX193" s="13" t="s">
        <v>78</v>
      </c>
      <c r="AY193" s="244" t="s">
        <v>153</v>
      </c>
    </row>
    <row r="194" s="13" customFormat="1">
      <c r="A194" s="13"/>
      <c r="B194" s="233"/>
      <c r="C194" s="234"/>
      <c r="D194" s="235" t="s">
        <v>162</v>
      </c>
      <c r="E194" s="236" t="s">
        <v>1</v>
      </c>
      <c r="F194" s="237" t="s">
        <v>117</v>
      </c>
      <c r="G194" s="234"/>
      <c r="H194" s="238">
        <v>31.318000000000001</v>
      </c>
      <c r="I194" s="239"/>
      <c r="J194" s="234"/>
      <c r="K194" s="234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162</v>
      </c>
      <c r="AU194" s="244" t="s">
        <v>88</v>
      </c>
      <c r="AV194" s="13" t="s">
        <v>88</v>
      </c>
      <c r="AW194" s="13" t="s">
        <v>34</v>
      </c>
      <c r="AX194" s="13" t="s">
        <v>78</v>
      </c>
      <c r="AY194" s="244" t="s">
        <v>153</v>
      </c>
    </row>
    <row r="195" s="13" customFormat="1">
      <c r="A195" s="13"/>
      <c r="B195" s="233"/>
      <c r="C195" s="234"/>
      <c r="D195" s="235" t="s">
        <v>162</v>
      </c>
      <c r="E195" s="236" t="s">
        <v>1</v>
      </c>
      <c r="F195" s="237" t="s">
        <v>119</v>
      </c>
      <c r="G195" s="234"/>
      <c r="H195" s="238">
        <v>282.20600000000002</v>
      </c>
      <c r="I195" s="239"/>
      <c r="J195" s="234"/>
      <c r="K195" s="234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162</v>
      </c>
      <c r="AU195" s="244" t="s">
        <v>88</v>
      </c>
      <c r="AV195" s="13" t="s">
        <v>88</v>
      </c>
      <c r="AW195" s="13" t="s">
        <v>34</v>
      </c>
      <c r="AX195" s="13" t="s">
        <v>78</v>
      </c>
      <c r="AY195" s="244" t="s">
        <v>153</v>
      </c>
    </row>
    <row r="196" s="16" customFormat="1">
      <c r="A196" s="16"/>
      <c r="B196" s="266"/>
      <c r="C196" s="267"/>
      <c r="D196" s="235" t="s">
        <v>162</v>
      </c>
      <c r="E196" s="268" t="s">
        <v>1</v>
      </c>
      <c r="F196" s="269" t="s">
        <v>215</v>
      </c>
      <c r="G196" s="267"/>
      <c r="H196" s="270">
        <v>434.072</v>
      </c>
      <c r="I196" s="271"/>
      <c r="J196" s="267"/>
      <c r="K196" s="267"/>
      <c r="L196" s="272"/>
      <c r="M196" s="273"/>
      <c r="N196" s="274"/>
      <c r="O196" s="274"/>
      <c r="P196" s="274"/>
      <c r="Q196" s="274"/>
      <c r="R196" s="274"/>
      <c r="S196" s="274"/>
      <c r="T196" s="275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76" t="s">
        <v>162</v>
      </c>
      <c r="AU196" s="276" t="s">
        <v>88</v>
      </c>
      <c r="AV196" s="16" t="s">
        <v>160</v>
      </c>
      <c r="AW196" s="16" t="s">
        <v>34</v>
      </c>
      <c r="AX196" s="16" t="s">
        <v>86</v>
      </c>
      <c r="AY196" s="276" t="s">
        <v>153</v>
      </c>
    </row>
    <row r="197" s="12" customFormat="1" ht="22.8" customHeight="1">
      <c r="A197" s="12"/>
      <c r="B197" s="204"/>
      <c r="C197" s="205"/>
      <c r="D197" s="206" t="s">
        <v>77</v>
      </c>
      <c r="E197" s="218" t="s">
        <v>88</v>
      </c>
      <c r="F197" s="218" t="s">
        <v>323</v>
      </c>
      <c r="G197" s="205"/>
      <c r="H197" s="205"/>
      <c r="I197" s="208"/>
      <c r="J197" s="219">
        <f>BK197</f>
        <v>0</v>
      </c>
      <c r="K197" s="205"/>
      <c r="L197" s="210"/>
      <c r="M197" s="211"/>
      <c r="N197" s="212"/>
      <c r="O197" s="212"/>
      <c r="P197" s="213">
        <f>SUM(P198:P209)</f>
        <v>0</v>
      </c>
      <c r="Q197" s="212"/>
      <c r="R197" s="213">
        <f>SUM(R198:R209)</f>
        <v>4.660355</v>
      </c>
      <c r="S197" s="212"/>
      <c r="T197" s="214">
        <f>SUM(T198:T209)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5" t="s">
        <v>86</v>
      </c>
      <c r="AT197" s="216" t="s">
        <v>77</v>
      </c>
      <c r="AU197" s="216" t="s">
        <v>86</v>
      </c>
      <c r="AY197" s="215" t="s">
        <v>153</v>
      </c>
      <c r="BK197" s="217">
        <f>SUM(BK198:BK209)</f>
        <v>0</v>
      </c>
    </row>
    <row r="198" s="2" customFormat="1" ht="24.15" customHeight="1">
      <c r="A198" s="39"/>
      <c r="B198" s="40"/>
      <c r="C198" s="220" t="s">
        <v>324</v>
      </c>
      <c r="D198" s="220" t="s">
        <v>155</v>
      </c>
      <c r="E198" s="221" t="s">
        <v>325</v>
      </c>
      <c r="F198" s="222" t="s">
        <v>326</v>
      </c>
      <c r="G198" s="223" t="s">
        <v>219</v>
      </c>
      <c r="H198" s="224">
        <v>22.5</v>
      </c>
      <c r="I198" s="225"/>
      <c r="J198" s="226">
        <f>ROUND(I198*H198,2)</f>
        <v>0</v>
      </c>
      <c r="K198" s="222" t="s">
        <v>159</v>
      </c>
      <c r="L198" s="45"/>
      <c r="M198" s="227" t="s">
        <v>1</v>
      </c>
      <c r="N198" s="228" t="s">
        <v>43</v>
      </c>
      <c r="O198" s="92"/>
      <c r="P198" s="229">
        <f>O198*H198</f>
        <v>0</v>
      </c>
      <c r="Q198" s="229">
        <v>0.20469000000000001</v>
      </c>
      <c r="R198" s="229">
        <f>Q198*H198</f>
        <v>4.6055250000000001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160</v>
      </c>
      <c r="AT198" s="231" t="s">
        <v>155</v>
      </c>
      <c r="AU198" s="231" t="s">
        <v>88</v>
      </c>
      <c r="AY198" s="18" t="s">
        <v>153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86</v>
      </c>
      <c r="BK198" s="232">
        <f>ROUND(I198*H198,2)</f>
        <v>0</v>
      </c>
      <c r="BL198" s="18" t="s">
        <v>160</v>
      </c>
      <c r="BM198" s="231" t="s">
        <v>1468</v>
      </c>
    </row>
    <row r="199" s="15" customFormat="1">
      <c r="A199" s="15"/>
      <c r="B199" s="256"/>
      <c r="C199" s="257"/>
      <c r="D199" s="235" t="s">
        <v>162</v>
      </c>
      <c r="E199" s="258" t="s">
        <v>1</v>
      </c>
      <c r="F199" s="259" t="s">
        <v>1469</v>
      </c>
      <c r="G199" s="257"/>
      <c r="H199" s="258" t="s">
        <v>1</v>
      </c>
      <c r="I199" s="260"/>
      <c r="J199" s="257"/>
      <c r="K199" s="257"/>
      <c r="L199" s="261"/>
      <c r="M199" s="262"/>
      <c r="N199" s="263"/>
      <c r="O199" s="263"/>
      <c r="P199" s="263"/>
      <c r="Q199" s="263"/>
      <c r="R199" s="263"/>
      <c r="S199" s="263"/>
      <c r="T199" s="26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5" t="s">
        <v>162</v>
      </c>
      <c r="AU199" s="265" t="s">
        <v>88</v>
      </c>
      <c r="AV199" s="15" t="s">
        <v>86</v>
      </c>
      <c r="AW199" s="15" t="s">
        <v>34</v>
      </c>
      <c r="AX199" s="15" t="s">
        <v>78</v>
      </c>
      <c r="AY199" s="265" t="s">
        <v>153</v>
      </c>
    </row>
    <row r="200" s="13" customFormat="1">
      <c r="A200" s="13"/>
      <c r="B200" s="233"/>
      <c r="C200" s="234"/>
      <c r="D200" s="235" t="s">
        <v>162</v>
      </c>
      <c r="E200" s="236" t="s">
        <v>1</v>
      </c>
      <c r="F200" s="237" t="s">
        <v>1470</v>
      </c>
      <c r="G200" s="234"/>
      <c r="H200" s="238">
        <v>9.9000000000000004</v>
      </c>
      <c r="I200" s="239"/>
      <c r="J200" s="234"/>
      <c r="K200" s="234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162</v>
      </c>
      <c r="AU200" s="244" t="s">
        <v>88</v>
      </c>
      <c r="AV200" s="13" t="s">
        <v>88</v>
      </c>
      <c r="AW200" s="13" t="s">
        <v>34</v>
      </c>
      <c r="AX200" s="13" t="s">
        <v>78</v>
      </c>
      <c r="AY200" s="244" t="s">
        <v>153</v>
      </c>
    </row>
    <row r="201" s="13" customFormat="1">
      <c r="A201" s="13"/>
      <c r="B201" s="233"/>
      <c r="C201" s="234"/>
      <c r="D201" s="235" t="s">
        <v>162</v>
      </c>
      <c r="E201" s="236" t="s">
        <v>1</v>
      </c>
      <c r="F201" s="237" t="s">
        <v>1471</v>
      </c>
      <c r="G201" s="234"/>
      <c r="H201" s="238">
        <v>12.6</v>
      </c>
      <c r="I201" s="239"/>
      <c r="J201" s="234"/>
      <c r="K201" s="234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162</v>
      </c>
      <c r="AU201" s="244" t="s">
        <v>88</v>
      </c>
      <c r="AV201" s="13" t="s">
        <v>88</v>
      </c>
      <c r="AW201" s="13" t="s">
        <v>34</v>
      </c>
      <c r="AX201" s="13" t="s">
        <v>78</v>
      </c>
      <c r="AY201" s="244" t="s">
        <v>153</v>
      </c>
    </row>
    <row r="202" s="16" customFormat="1">
      <c r="A202" s="16"/>
      <c r="B202" s="266"/>
      <c r="C202" s="267"/>
      <c r="D202" s="235" t="s">
        <v>162</v>
      </c>
      <c r="E202" s="268" t="s">
        <v>1</v>
      </c>
      <c r="F202" s="269" t="s">
        <v>215</v>
      </c>
      <c r="G202" s="267"/>
      <c r="H202" s="270">
        <v>22.5</v>
      </c>
      <c r="I202" s="271"/>
      <c r="J202" s="267"/>
      <c r="K202" s="267"/>
      <c r="L202" s="272"/>
      <c r="M202" s="273"/>
      <c r="N202" s="274"/>
      <c r="O202" s="274"/>
      <c r="P202" s="274"/>
      <c r="Q202" s="274"/>
      <c r="R202" s="274"/>
      <c r="S202" s="274"/>
      <c r="T202" s="275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T202" s="276" t="s">
        <v>162</v>
      </c>
      <c r="AU202" s="276" t="s">
        <v>88</v>
      </c>
      <c r="AV202" s="16" t="s">
        <v>160</v>
      </c>
      <c r="AW202" s="16" t="s">
        <v>34</v>
      </c>
      <c r="AX202" s="16" t="s">
        <v>86</v>
      </c>
      <c r="AY202" s="276" t="s">
        <v>153</v>
      </c>
    </row>
    <row r="203" s="2" customFormat="1" ht="16.5" customHeight="1">
      <c r="A203" s="39"/>
      <c r="B203" s="40"/>
      <c r="C203" s="220" t="s">
        <v>334</v>
      </c>
      <c r="D203" s="220" t="s">
        <v>155</v>
      </c>
      <c r="E203" s="221" t="s">
        <v>335</v>
      </c>
      <c r="F203" s="222" t="s">
        <v>336</v>
      </c>
      <c r="G203" s="223" t="s">
        <v>230</v>
      </c>
      <c r="H203" s="224">
        <v>95.555999999999997</v>
      </c>
      <c r="I203" s="225"/>
      <c r="J203" s="226">
        <f>ROUND(I203*H203,2)</f>
        <v>0</v>
      </c>
      <c r="K203" s="222" t="s">
        <v>159</v>
      </c>
      <c r="L203" s="45"/>
      <c r="M203" s="227" t="s">
        <v>1</v>
      </c>
      <c r="N203" s="228" t="s">
        <v>43</v>
      </c>
      <c r="O203" s="92"/>
      <c r="P203" s="229">
        <f>O203*H203</f>
        <v>0</v>
      </c>
      <c r="Q203" s="229">
        <v>0.00010000000000000001</v>
      </c>
      <c r="R203" s="229">
        <f>Q203*H203</f>
        <v>0.0095556000000000009</v>
      </c>
      <c r="S203" s="229">
        <v>0</v>
      </c>
      <c r="T203" s="23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160</v>
      </c>
      <c r="AT203" s="231" t="s">
        <v>155</v>
      </c>
      <c r="AU203" s="231" t="s">
        <v>88</v>
      </c>
      <c r="AY203" s="18" t="s">
        <v>153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86</v>
      </c>
      <c r="BK203" s="232">
        <f>ROUND(I203*H203,2)</f>
        <v>0</v>
      </c>
      <c r="BL203" s="18" t="s">
        <v>160</v>
      </c>
      <c r="BM203" s="231" t="s">
        <v>1472</v>
      </c>
    </row>
    <row r="204" s="13" customFormat="1">
      <c r="A204" s="13"/>
      <c r="B204" s="233"/>
      <c r="C204" s="234"/>
      <c r="D204" s="235" t="s">
        <v>162</v>
      </c>
      <c r="E204" s="236" t="s">
        <v>1</v>
      </c>
      <c r="F204" s="237" t="s">
        <v>1052</v>
      </c>
      <c r="G204" s="234"/>
      <c r="H204" s="238">
        <v>42.479999999999997</v>
      </c>
      <c r="I204" s="239"/>
      <c r="J204" s="234"/>
      <c r="K204" s="234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162</v>
      </c>
      <c r="AU204" s="244" t="s">
        <v>88</v>
      </c>
      <c r="AV204" s="13" t="s">
        <v>88</v>
      </c>
      <c r="AW204" s="13" t="s">
        <v>34</v>
      </c>
      <c r="AX204" s="13" t="s">
        <v>78</v>
      </c>
      <c r="AY204" s="244" t="s">
        <v>153</v>
      </c>
    </row>
    <row r="205" s="13" customFormat="1">
      <c r="A205" s="13"/>
      <c r="B205" s="233"/>
      <c r="C205" s="234"/>
      <c r="D205" s="235" t="s">
        <v>162</v>
      </c>
      <c r="E205" s="236" t="s">
        <v>1</v>
      </c>
      <c r="F205" s="237" t="s">
        <v>1473</v>
      </c>
      <c r="G205" s="234"/>
      <c r="H205" s="238">
        <v>28.116</v>
      </c>
      <c r="I205" s="239"/>
      <c r="J205" s="234"/>
      <c r="K205" s="234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162</v>
      </c>
      <c r="AU205" s="244" t="s">
        <v>88</v>
      </c>
      <c r="AV205" s="13" t="s">
        <v>88</v>
      </c>
      <c r="AW205" s="13" t="s">
        <v>34</v>
      </c>
      <c r="AX205" s="13" t="s">
        <v>78</v>
      </c>
      <c r="AY205" s="244" t="s">
        <v>153</v>
      </c>
    </row>
    <row r="206" s="13" customFormat="1">
      <c r="A206" s="13"/>
      <c r="B206" s="233"/>
      <c r="C206" s="234"/>
      <c r="D206" s="235" t="s">
        <v>162</v>
      </c>
      <c r="E206" s="236" t="s">
        <v>1</v>
      </c>
      <c r="F206" s="237" t="s">
        <v>1474</v>
      </c>
      <c r="G206" s="234"/>
      <c r="H206" s="238">
        <v>24.960000000000001</v>
      </c>
      <c r="I206" s="239"/>
      <c r="J206" s="234"/>
      <c r="K206" s="234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162</v>
      </c>
      <c r="AU206" s="244" t="s">
        <v>88</v>
      </c>
      <c r="AV206" s="13" t="s">
        <v>88</v>
      </c>
      <c r="AW206" s="13" t="s">
        <v>34</v>
      </c>
      <c r="AX206" s="13" t="s">
        <v>78</v>
      </c>
      <c r="AY206" s="244" t="s">
        <v>153</v>
      </c>
    </row>
    <row r="207" s="16" customFormat="1">
      <c r="A207" s="16"/>
      <c r="B207" s="266"/>
      <c r="C207" s="267"/>
      <c r="D207" s="235" t="s">
        <v>162</v>
      </c>
      <c r="E207" s="268" t="s">
        <v>1</v>
      </c>
      <c r="F207" s="269" t="s">
        <v>215</v>
      </c>
      <c r="G207" s="267"/>
      <c r="H207" s="270">
        <v>95.555999999999997</v>
      </c>
      <c r="I207" s="271"/>
      <c r="J207" s="267"/>
      <c r="K207" s="267"/>
      <c r="L207" s="272"/>
      <c r="M207" s="273"/>
      <c r="N207" s="274"/>
      <c r="O207" s="274"/>
      <c r="P207" s="274"/>
      <c r="Q207" s="274"/>
      <c r="R207" s="274"/>
      <c r="S207" s="274"/>
      <c r="T207" s="275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T207" s="276" t="s">
        <v>162</v>
      </c>
      <c r="AU207" s="276" t="s">
        <v>88</v>
      </c>
      <c r="AV207" s="16" t="s">
        <v>160</v>
      </c>
      <c r="AW207" s="16" t="s">
        <v>34</v>
      </c>
      <c r="AX207" s="16" t="s">
        <v>86</v>
      </c>
      <c r="AY207" s="276" t="s">
        <v>153</v>
      </c>
    </row>
    <row r="208" s="2" customFormat="1" ht="16.5" customHeight="1">
      <c r="A208" s="39"/>
      <c r="B208" s="40"/>
      <c r="C208" s="277" t="s">
        <v>7</v>
      </c>
      <c r="D208" s="277" t="s">
        <v>276</v>
      </c>
      <c r="E208" s="278" t="s">
        <v>342</v>
      </c>
      <c r="F208" s="279" t="s">
        <v>343</v>
      </c>
      <c r="G208" s="280" t="s">
        <v>230</v>
      </c>
      <c r="H208" s="281">
        <v>113.18600000000001</v>
      </c>
      <c r="I208" s="282"/>
      <c r="J208" s="283">
        <f>ROUND(I208*H208,2)</f>
        <v>0</v>
      </c>
      <c r="K208" s="279" t="s">
        <v>159</v>
      </c>
      <c r="L208" s="284"/>
      <c r="M208" s="285" t="s">
        <v>1</v>
      </c>
      <c r="N208" s="286" t="s">
        <v>43</v>
      </c>
      <c r="O208" s="92"/>
      <c r="P208" s="229">
        <f>O208*H208</f>
        <v>0</v>
      </c>
      <c r="Q208" s="229">
        <v>0.00040000000000000002</v>
      </c>
      <c r="R208" s="229">
        <f>Q208*H208</f>
        <v>0.045274400000000006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222</v>
      </c>
      <c r="AT208" s="231" t="s">
        <v>276</v>
      </c>
      <c r="AU208" s="231" t="s">
        <v>88</v>
      </c>
      <c r="AY208" s="18" t="s">
        <v>153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86</v>
      </c>
      <c r="BK208" s="232">
        <f>ROUND(I208*H208,2)</f>
        <v>0</v>
      </c>
      <c r="BL208" s="18" t="s">
        <v>160</v>
      </c>
      <c r="BM208" s="231" t="s">
        <v>1475</v>
      </c>
    </row>
    <row r="209" s="13" customFormat="1">
      <c r="A209" s="13"/>
      <c r="B209" s="233"/>
      <c r="C209" s="234"/>
      <c r="D209" s="235" t="s">
        <v>162</v>
      </c>
      <c r="E209" s="234"/>
      <c r="F209" s="237" t="s">
        <v>1476</v>
      </c>
      <c r="G209" s="234"/>
      <c r="H209" s="238">
        <v>113.18600000000001</v>
      </c>
      <c r="I209" s="239"/>
      <c r="J209" s="234"/>
      <c r="K209" s="234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162</v>
      </c>
      <c r="AU209" s="244" t="s">
        <v>88</v>
      </c>
      <c r="AV209" s="13" t="s">
        <v>88</v>
      </c>
      <c r="AW209" s="13" t="s">
        <v>4</v>
      </c>
      <c r="AX209" s="13" t="s">
        <v>86</v>
      </c>
      <c r="AY209" s="244" t="s">
        <v>153</v>
      </c>
    </row>
    <row r="210" s="12" customFormat="1" ht="22.8" customHeight="1">
      <c r="A210" s="12"/>
      <c r="B210" s="204"/>
      <c r="C210" s="205"/>
      <c r="D210" s="206" t="s">
        <v>77</v>
      </c>
      <c r="E210" s="218" t="s">
        <v>160</v>
      </c>
      <c r="F210" s="218" t="s">
        <v>346</v>
      </c>
      <c r="G210" s="205"/>
      <c r="H210" s="205"/>
      <c r="I210" s="208"/>
      <c r="J210" s="219">
        <f>BK210</f>
        <v>0</v>
      </c>
      <c r="K210" s="205"/>
      <c r="L210" s="210"/>
      <c r="M210" s="211"/>
      <c r="N210" s="212"/>
      <c r="O210" s="212"/>
      <c r="P210" s="213">
        <f>SUM(P211:P220)</f>
        <v>0</v>
      </c>
      <c r="Q210" s="212"/>
      <c r="R210" s="213">
        <f>SUM(R211:R220)</f>
        <v>61.575799180000004</v>
      </c>
      <c r="S210" s="212"/>
      <c r="T210" s="214">
        <f>SUM(T211:T220)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5" t="s">
        <v>86</v>
      </c>
      <c r="AT210" s="216" t="s">
        <v>77</v>
      </c>
      <c r="AU210" s="216" t="s">
        <v>86</v>
      </c>
      <c r="AY210" s="215" t="s">
        <v>153</v>
      </c>
      <c r="BK210" s="217">
        <f>SUM(BK211:BK220)</f>
        <v>0</v>
      </c>
    </row>
    <row r="211" s="2" customFormat="1" ht="16.5" customHeight="1">
      <c r="A211" s="39"/>
      <c r="B211" s="40"/>
      <c r="C211" s="220" t="s">
        <v>347</v>
      </c>
      <c r="D211" s="220" t="s">
        <v>155</v>
      </c>
      <c r="E211" s="221" t="s">
        <v>348</v>
      </c>
      <c r="F211" s="222" t="s">
        <v>349</v>
      </c>
      <c r="G211" s="223" t="s">
        <v>158</v>
      </c>
      <c r="H211" s="224">
        <v>31.318000000000001</v>
      </c>
      <c r="I211" s="225"/>
      <c r="J211" s="226">
        <f>ROUND(I211*H211,2)</f>
        <v>0</v>
      </c>
      <c r="K211" s="222" t="s">
        <v>159</v>
      </c>
      <c r="L211" s="45"/>
      <c r="M211" s="227" t="s">
        <v>1</v>
      </c>
      <c r="N211" s="228" t="s">
        <v>43</v>
      </c>
      <c r="O211" s="92"/>
      <c r="P211" s="229">
        <f>O211*H211</f>
        <v>0</v>
      </c>
      <c r="Q211" s="229">
        <v>1.8907700000000001</v>
      </c>
      <c r="R211" s="229">
        <f>Q211*H211</f>
        <v>59.215134860000006</v>
      </c>
      <c r="S211" s="229">
        <v>0</v>
      </c>
      <c r="T211" s="23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160</v>
      </c>
      <c r="AT211" s="231" t="s">
        <v>155</v>
      </c>
      <c r="AU211" s="231" t="s">
        <v>88</v>
      </c>
      <c r="AY211" s="18" t="s">
        <v>153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86</v>
      </c>
      <c r="BK211" s="232">
        <f>ROUND(I211*H211,2)</f>
        <v>0</v>
      </c>
      <c r="BL211" s="18" t="s">
        <v>160</v>
      </c>
      <c r="BM211" s="231" t="s">
        <v>1477</v>
      </c>
    </row>
    <row r="212" s="13" customFormat="1">
      <c r="A212" s="13"/>
      <c r="B212" s="233"/>
      <c r="C212" s="234"/>
      <c r="D212" s="235" t="s">
        <v>162</v>
      </c>
      <c r="E212" s="236" t="s">
        <v>1</v>
      </c>
      <c r="F212" s="237" t="s">
        <v>1478</v>
      </c>
      <c r="G212" s="234"/>
      <c r="H212" s="238">
        <v>21.870000000000001</v>
      </c>
      <c r="I212" s="239"/>
      <c r="J212" s="234"/>
      <c r="K212" s="234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162</v>
      </c>
      <c r="AU212" s="244" t="s">
        <v>88</v>
      </c>
      <c r="AV212" s="13" t="s">
        <v>88</v>
      </c>
      <c r="AW212" s="13" t="s">
        <v>34</v>
      </c>
      <c r="AX212" s="13" t="s">
        <v>78</v>
      </c>
      <c r="AY212" s="244" t="s">
        <v>153</v>
      </c>
    </row>
    <row r="213" s="13" customFormat="1">
      <c r="A213" s="13"/>
      <c r="B213" s="233"/>
      <c r="C213" s="234"/>
      <c r="D213" s="235" t="s">
        <v>162</v>
      </c>
      <c r="E213" s="236" t="s">
        <v>1</v>
      </c>
      <c r="F213" s="237" t="s">
        <v>1479</v>
      </c>
      <c r="G213" s="234"/>
      <c r="H213" s="238">
        <v>3.3759999999999999</v>
      </c>
      <c r="I213" s="239"/>
      <c r="J213" s="234"/>
      <c r="K213" s="234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162</v>
      </c>
      <c r="AU213" s="244" t="s">
        <v>88</v>
      </c>
      <c r="AV213" s="13" t="s">
        <v>88</v>
      </c>
      <c r="AW213" s="13" t="s">
        <v>34</v>
      </c>
      <c r="AX213" s="13" t="s">
        <v>78</v>
      </c>
      <c r="AY213" s="244" t="s">
        <v>153</v>
      </c>
    </row>
    <row r="214" s="13" customFormat="1">
      <c r="A214" s="13"/>
      <c r="B214" s="233"/>
      <c r="C214" s="234"/>
      <c r="D214" s="235" t="s">
        <v>162</v>
      </c>
      <c r="E214" s="236" t="s">
        <v>1</v>
      </c>
      <c r="F214" s="237" t="s">
        <v>1480</v>
      </c>
      <c r="G214" s="234"/>
      <c r="H214" s="238">
        <v>3.5760000000000001</v>
      </c>
      <c r="I214" s="239"/>
      <c r="J214" s="234"/>
      <c r="K214" s="234"/>
      <c r="L214" s="240"/>
      <c r="M214" s="241"/>
      <c r="N214" s="242"/>
      <c r="O214" s="242"/>
      <c r="P214" s="242"/>
      <c r="Q214" s="242"/>
      <c r="R214" s="242"/>
      <c r="S214" s="242"/>
      <c r="T214" s="24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4" t="s">
        <v>162</v>
      </c>
      <c r="AU214" s="244" t="s">
        <v>88</v>
      </c>
      <c r="AV214" s="13" t="s">
        <v>88</v>
      </c>
      <c r="AW214" s="13" t="s">
        <v>34</v>
      </c>
      <c r="AX214" s="13" t="s">
        <v>78</v>
      </c>
      <c r="AY214" s="244" t="s">
        <v>153</v>
      </c>
    </row>
    <row r="215" s="13" customFormat="1">
      <c r="A215" s="13"/>
      <c r="B215" s="233"/>
      <c r="C215" s="234"/>
      <c r="D215" s="235" t="s">
        <v>162</v>
      </c>
      <c r="E215" s="236" t="s">
        <v>1</v>
      </c>
      <c r="F215" s="237" t="s">
        <v>1481</v>
      </c>
      <c r="G215" s="234"/>
      <c r="H215" s="238">
        <v>2.496</v>
      </c>
      <c r="I215" s="239"/>
      <c r="J215" s="234"/>
      <c r="K215" s="234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162</v>
      </c>
      <c r="AU215" s="244" t="s">
        <v>88</v>
      </c>
      <c r="AV215" s="13" t="s">
        <v>88</v>
      </c>
      <c r="AW215" s="13" t="s">
        <v>34</v>
      </c>
      <c r="AX215" s="13" t="s">
        <v>78</v>
      </c>
      <c r="AY215" s="244" t="s">
        <v>153</v>
      </c>
    </row>
    <row r="216" s="16" customFormat="1">
      <c r="A216" s="16"/>
      <c r="B216" s="266"/>
      <c r="C216" s="267"/>
      <c r="D216" s="235" t="s">
        <v>162</v>
      </c>
      <c r="E216" s="268" t="s">
        <v>117</v>
      </c>
      <c r="F216" s="269" t="s">
        <v>215</v>
      </c>
      <c r="G216" s="267"/>
      <c r="H216" s="270">
        <v>31.318000000000001</v>
      </c>
      <c r="I216" s="271"/>
      <c r="J216" s="267"/>
      <c r="K216" s="267"/>
      <c r="L216" s="272"/>
      <c r="M216" s="273"/>
      <c r="N216" s="274"/>
      <c r="O216" s="274"/>
      <c r="P216" s="274"/>
      <c r="Q216" s="274"/>
      <c r="R216" s="274"/>
      <c r="S216" s="274"/>
      <c r="T216" s="275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T216" s="276" t="s">
        <v>162</v>
      </c>
      <c r="AU216" s="276" t="s">
        <v>88</v>
      </c>
      <c r="AV216" s="16" t="s">
        <v>160</v>
      </c>
      <c r="AW216" s="16" t="s">
        <v>34</v>
      </c>
      <c r="AX216" s="16" t="s">
        <v>86</v>
      </c>
      <c r="AY216" s="276" t="s">
        <v>153</v>
      </c>
    </row>
    <row r="217" s="2" customFormat="1" ht="16.5" customHeight="1">
      <c r="A217" s="39"/>
      <c r="B217" s="40"/>
      <c r="C217" s="220" t="s">
        <v>365</v>
      </c>
      <c r="D217" s="220" t="s">
        <v>155</v>
      </c>
      <c r="E217" s="221" t="s">
        <v>1076</v>
      </c>
      <c r="F217" s="222" t="s">
        <v>1077</v>
      </c>
      <c r="G217" s="223" t="s">
        <v>158</v>
      </c>
      <c r="H217" s="224">
        <v>0.89600000000000002</v>
      </c>
      <c r="I217" s="225"/>
      <c r="J217" s="226">
        <f>ROUND(I217*H217,2)</f>
        <v>0</v>
      </c>
      <c r="K217" s="222" t="s">
        <v>159</v>
      </c>
      <c r="L217" s="45"/>
      <c r="M217" s="227" t="s">
        <v>1</v>
      </c>
      <c r="N217" s="228" t="s">
        <v>43</v>
      </c>
      <c r="O217" s="92"/>
      <c r="P217" s="229">
        <f>O217*H217</f>
        <v>0</v>
      </c>
      <c r="Q217" s="229">
        <v>2.5018699999999998</v>
      </c>
      <c r="R217" s="229">
        <f>Q217*H217</f>
        <v>2.2416755199999998</v>
      </c>
      <c r="S217" s="229">
        <v>0</v>
      </c>
      <c r="T217" s="23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1" t="s">
        <v>160</v>
      </c>
      <c r="AT217" s="231" t="s">
        <v>155</v>
      </c>
      <c r="AU217" s="231" t="s">
        <v>88</v>
      </c>
      <c r="AY217" s="18" t="s">
        <v>153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86</v>
      </c>
      <c r="BK217" s="232">
        <f>ROUND(I217*H217,2)</f>
        <v>0</v>
      </c>
      <c r="BL217" s="18" t="s">
        <v>160</v>
      </c>
      <c r="BM217" s="231" t="s">
        <v>1482</v>
      </c>
    </row>
    <row r="218" s="13" customFormat="1">
      <c r="A218" s="13"/>
      <c r="B218" s="233"/>
      <c r="C218" s="234"/>
      <c r="D218" s="235" t="s">
        <v>162</v>
      </c>
      <c r="E218" s="236" t="s">
        <v>1</v>
      </c>
      <c r="F218" s="237" t="s">
        <v>1483</v>
      </c>
      <c r="G218" s="234"/>
      <c r="H218" s="238">
        <v>0.89600000000000002</v>
      </c>
      <c r="I218" s="239"/>
      <c r="J218" s="234"/>
      <c r="K218" s="234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162</v>
      </c>
      <c r="AU218" s="244" t="s">
        <v>88</v>
      </c>
      <c r="AV218" s="13" t="s">
        <v>88</v>
      </c>
      <c r="AW218" s="13" t="s">
        <v>34</v>
      </c>
      <c r="AX218" s="13" t="s">
        <v>86</v>
      </c>
      <c r="AY218" s="244" t="s">
        <v>153</v>
      </c>
    </row>
    <row r="219" s="2" customFormat="1" ht="16.5" customHeight="1">
      <c r="A219" s="39"/>
      <c r="B219" s="40"/>
      <c r="C219" s="220" t="s">
        <v>370</v>
      </c>
      <c r="D219" s="220" t="s">
        <v>155</v>
      </c>
      <c r="E219" s="221" t="s">
        <v>1081</v>
      </c>
      <c r="F219" s="222" t="s">
        <v>1082</v>
      </c>
      <c r="G219" s="223" t="s">
        <v>230</v>
      </c>
      <c r="H219" s="224">
        <v>8.9600000000000009</v>
      </c>
      <c r="I219" s="225"/>
      <c r="J219" s="226">
        <f>ROUND(I219*H219,2)</f>
        <v>0</v>
      </c>
      <c r="K219" s="222" t="s">
        <v>159</v>
      </c>
      <c r="L219" s="45"/>
      <c r="M219" s="227" t="s">
        <v>1</v>
      </c>
      <c r="N219" s="228" t="s">
        <v>43</v>
      </c>
      <c r="O219" s="92"/>
      <c r="P219" s="229">
        <f>O219*H219</f>
        <v>0</v>
      </c>
      <c r="Q219" s="229">
        <v>0.01328</v>
      </c>
      <c r="R219" s="229">
        <f>Q219*H219</f>
        <v>0.11898880000000001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160</v>
      </c>
      <c r="AT219" s="231" t="s">
        <v>155</v>
      </c>
      <c r="AU219" s="231" t="s">
        <v>88</v>
      </c>
      <c r="AY219" s="18" t="s">
        <v>153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86</v>
      </c>
      <c r="BK219" s="232">
        <f>ROUND(I219*H219,2)</f>
        <v>0</v>
      </c>
      <c r="BL219" s="18" t="s">
        <v>160</v>
      </c>
      <c r="BM219" s="231" t="s">
        <v>1484</v>
      </c>
    </row>
    <row r="220" s="13" customFormat="1">
      <c r="A220" s="13"/>
      <c r="B220" s="233"/>
      <c r="C220" s="234"/>
      <c r="D220" s="235" t="s">
        <v>162</v>
      </c>
      <c r="E220" s="236" t="s">
        <v>1</v>
      </c>
      <c r="F220" s="237" t="s">
        <v>1485</v>
      </c>
      <c r="G220" s="234"/>
      <c r="H220" s="238">
        <v>8.9600000000000009</v>
      </c>
      <c r="I220" s="239"/>
      <c r="J220" s="234"/>
      <c r="K220" s="234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162</v>
      </c>
      <c r="AU220" s="244" t="s">
        <v>88</v>
      </c>
      <c r="AV220" s="13" t="s">
        <v>88</v>
      </c>
      <c r="AW220" s="13" t="s">
        <v>34</v>
      </c>
      <c r="AX220" s="13" t="s">
        <v>86</v>
      </c>
      <c r="AY220" s="244" t="s">
        <v>153</v>
      </c>
    </row>
    <row r="221" s="12" customFormat="1" ht="22.8" customHeight="1">
      <c r="A221" s="12"/>
      <c r="B221" s="204"/>
      <c r="C221" s="205"/>
      <c r="D221" s="206" t="s">
        <v>77</v>
      </c>
      <c r="E221" s="218" t="s">
        <v>204</v>
      </c>
      <c r="F221" s="218" t="s">
        <v>375</v>
      </c>
      <c r="G221" s="205"/>
      <c r="H221" s="205"/>
      <c r="I221" s="208"/>
      <c r="J221" s="219">
        <f>BK221</f>
        <v>0</v>
      </c>
      <c r="K221" s="205"/>
      <c r="L221" s="210"/>
      <c r="M221" s="211"/>
      <c r="N221" s="212"/>
      <c r="O221" s="212"/>
      <c r="P221" s="213">
        <f>SUM(P222:P227)</f>
        <v>0</v>
      </c>
      <c r="Q221" s="212"/>
      <c r="R221" s="213">
        <f>SUM(R222:R227)</f>
        <v>0</v>
      </c>
      <c r="S221" s="212"/>
      <c r="T221" s="214">
        <f>SUM(T222:T227)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5" t="s">
        <v>86</v>
      </c>
      <c r="AT221" s="216" t="s">
        <v>77</v>
      </c>
      <c r="AU221" s="216" t="s">
        <v>86</v>
      </c>
      <c r="AY221" s="215" t="s">
        <v>153</v>
      </c>
      <c r="BK221" s="217">
        <f>SUM(BK222:BK227)</f>
        <v>0</v>
      </c>
    </row>
    <row r="222" s="2" customFormat="1" ht="16.5" customHeight="1">
      <c r="A222" s="39"/>
      <c r="B222" s="40"/>
      <c r="C222" s="220" t="s">
        <v>376</v>
      </c>
      <c r="D222" s="220" t="s">
        <v>155</v>
      </c>
      <c r="E222" s="221" t="s">
        <v>377</v>
      </c>
      <c r="F222" s="222" t="s">
        <v>378</v>
      </c>
      <c r="G222" s="223" t="s">
        <v>230</v>
      </c>
      <c r="H222" s="224">
        <v>196.584</v>
      </c>
      <c r="I222" s="225"/>
      <c r="J222" s="226">
        <f>ROUND(I222*H222,2)</f>
        <v>0</v>
      </c>
      <c r="K222" s="222" t="s">
        <v>159</v>
      </c>
      <c r="L222" s="45"/>
      <c r="M222" s="227" t="s">
        <v>1</v>
      </c>
      <c r="N222" s="228" t="s">
        <v>43</v>
      </c>
      <c r="O222" s="92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1" t="s">
        <v>160</v>
      </c>
      <c r="AT222" s="231" t="s">
        <v>155</v>
      </c>
      <c r="AU222" s="231" t="s">
        <v>88</v>
      </c>
      <c r="AY222" s="18" t="s">
        <v>153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86</v>
      </c>
      <c r="BK222" s="232">
        <f>ROUND(I222*H222,2)</f>
        <v>0</v>
      </c>
      <c r="BL222" s="18" t="s">
        <v>160</v>
      </c>
      <c r="BM222" s="231" t="s">
        <v>1486</v>
      </c>
    </row>
    <row r="223" s="13" customFormat="1">
      <c r="A223" s="13"/>
      <c r="B223" s="233"/>
      <c r="C223" s="234"/>
      <c r="D223" s="235" t="s">
        <v>162</v>
      </c>
      <c r="E223" s="236" t="s">
        <v>1</v>
      </c>
      <c r="F223" s="237" t="s">
        <v>1487</v>
      </c>
      <c r="G223" s="234"/>
      <c r="H223" s="238">
        <v>148.10400000000001</v>
      </c>
      <c r="I223" s="239"/>
      <c r="J223" s="234"/>
      <c r="K223" s="234"/>
      <c r="L223" s="240"/>
      <c r="M223" s="241"/>
      <c r="N223" s="242"/>
      <c r="O223" s="242"/>
      <c r="P223" s="242"/>
      <c r="Q223" s="242"/>
      <c r="R223" s="242"/>
      <c r="S223" s="242"/>
      <c r="T223" s="24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4" t="s">
        <v>162</v>
      </c>
      <c r="AU223" s="244" t="s">
        <v>88</v>
      </c>
      <c r="AV223" s="13" t="s">
        <v>88</v>
      </c>
      <c r="AW223" s="13" t="s">
        <v>34</v>
      </c>
      <c r="AX223" s="13" t="s">
        <v>78</v>
      </c>
      <c r="AY223" s="244" t="s">
        <v>153</v>
      </c>
    </row>
    <row r="224" s="13" customFormat="1">
      <c r="A224" s="13"/>
      <c r="B224" s="233"/>
      <c r="C224" s="234"/>
      <c r="D224" s="235" t="s">
        <v>162</v>
      </c>
      <c r="E224" s="236" t="s">
        <v>1</v>
      </c>
      <c r="F224" s="237" t="s">
        <v>1488</v>
      </c>
      <c r="G224" s="234"/>
      <c r="H224" s="238">
        <v>19.600000000000001</v>
      </c>
      <c r="I224" s="239"/>
      <c r="J224" s="234"/>
      <c r="K224" s="234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162</v>
      </c>
      <c r="AU224" s="244" t="s">
        <v>88</v>
      </c>
      <c r="AV224" s="13" t="s">
        <v>88</v>
      </c>
      <c r="AW224" s="13" t="s">
        <v>34</v>
      </c>
      <c r="AX224" s="13" t="s">
        <v>78</v>
      </c>
      <c r="AY224" s="244" t="s">
        <v>153</v>
      </c>
    </row>
    <row r="225" s="13" customFormat="1">
      <c r="A225" s="13"/>
      <c r="B225" s="233"/>
      <c r="C225" s="234"/>
      <c r="D225" s="235" t="s">
        <v>162</v>
      </c>
      <c r="E225" s="236" t="s">
        <v>1</v>
      </c>
      <c r="F225" s="237" t="s">
        <v>1489</v>
      </c>
      <c r="G225" s="234"/>
      <c r="H225" s="238">
        <v>24.879999999999999</v>
      </c>
      <c r="I225" s="239"/>
      <c r="J225" s="234"/>
      <c r="K225" s="234"/>
      <c r="L225" s="240"/>
      <c r="M225" s="241"/>
      <c r="N225" s="242"/>
      <c r="O225" s="242"/>
      <c r="P225" s="242"/>
      <c r="Q225" s="242"/>
      <c r="R225" s="242"/>
      <c r="S225" s="242"/>
      <c r="T225" s="24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4" t="s">
        <v>162</v>
      </c>
      <c r="AU225" s="244" t="s">
        <v>88</v>
      </c>
      <c r="AV225" s="13" t="s">
        <v>88</v>
      </c>
      <c r="AW225" s="13" t="s">
        <v>34</v>
      </c>
      <c r="AX225" s="13" t="s">
        <v>78</v>
      </c>
      <c r="AY225" s="244" t="s">
        <v>153</v>
      </c>
    </row>
    <row r="226" s="13" customFormat="1">
      <c r="A226" s="13"/>
      <c r="B226" s="233"/>
      <c r="C226" s="234"/>
      <c r="D226" s="235" t="s">
        <v>162</v>
      </c>
      <c r="E226" s="236" t="s">
        <v>1</v>
      </c>
      <c r="F226" s="237" t="s">
        <v>1490</v>
      </c>
      <c r="G226" s="234"/>
      <c r="H226" s="238">
        <v>4</v>
      </c>
      <c r="I226" s="239"/>
      <c r="J226" s="234"/>
      <c r="K226" s="234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162</v>
      </c>
      <c r="AU226" s="244" t="s">
        <v>88</v>
      </c>
      <c r="AV226" s="13" t="s">
        <v>88</v>
      </c>
      <c r="AW226" s="13" t="s">
        <v>34</v>
      </c>
      <c r="AX226" s="13" t="s">
        <v>78</v>
      </c>
      <c r="AY226" s="244" t="s">
        <v>153</v>
      </c>
    </row>
    <row r="227" s="16" customFormat="1">
      <c r="A227" s="16"/>
      <c r="B227" s="266"/>
      <c r="C227" s="267"/>
      <c r="D227" s="235" t="s">
        <v>162</v>
      </c>
      <c r="E227" s="268" t="s">
        <v>1</v>
      </c>
      <c r="F227" s="269" t="s">
        <v>215</v>
      </c>
      <c r="G227" s="267"/>
      <c r="H227" s="270">
        <v>196.584</v>
      </c>
      <c r="I227" s="271"/>
      <c r="J227" s="267"/>
      <c r="K227" s="267"/>
      <c r="L227" s="272"/>
      <c r="M227" s="273"/>
      <c r="N227" s="274"/>
      <c r="O227" s="274"/>
      <c r="P227" s="274"/>
      <c r="Q227" s="274"/>
      <c r="R227" s="274"/>
      <c r="S227" s="274"/>
      <c r="T227" s="275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76" t="s">
        <v>162</v>
      </c>
      <c r="AU227" s="276" t="s">
        <v>88</v>
      </c>
      <c r="AV227" s="16" t="s">
        <v>160</v>
      </c>
      <c r="AW227" s="16" t="s">
        <v>34</v>
      </c>
      <c r="AX227" s="16" t="s">
        <v>86</v>
      </c>
      <c r="AY227" s="276" t="s">
        <v>153</v>
      </c>
    </row>
    <row r="228" s="12" customFormat="1" ht="22.8" customHeight="1">
      <c r="A228" s="12"/>
      <c r="B228" s="204"/>
      <c r="C228" s="205"/>
      <c r="D228" s="206" t="s">
        <v>77</v>
      </c>
      <c r="E228" s="218" t="s">
        <v>222</v>
      </c>
      <c r="F228" s="218" t="s">
        <v>395</v>
      </c>
      <c r="G228" s="205"/>
      <c r="H228" s="205"/>
      <c r="I228" s="208"/>
      <c r="J228" s="219">
        <f>BK228</f>
        <v>0</v>
      </c>
      <c r="K228" s="205"/>
      <c r="L228" s="210"/>
      <c r="M228" s="211"/>
      <c r="N228" s="212"/>
      <c r="O228" s="212"/>
      <c r="P228" s="213">
        <f>SUM(P229:P313)</f>
        <v>0</v>
      </c>
      <c r="Q228" s="212"/>
      <c r="R228" s="213">
        <f>SUM(R229:R313)</f>
        <v>3.4827184100000004</v>
      </c>
      <c r="S228" s="212"/>
      <c r="T228" s="214">
        <f>SUM(T229:T313)</f>
        <v>0.24156000000000003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5" t="s">
        <v>86</v>
      </c>
      <c r="AT228" s="216" t="s">
        <v>77</v>
      </c>
      <c r="AU228" s="216" t="s">
        <v>86</v>
      </c>
      <c r="AY228" s="215" t="s">
        <v>153</v>
      </c>
      <c r="BK228" s="217">
        <f>SUM(BK229:BK313)</f>
        <v>0</v>
      </c>
    </row>
    <row r="229" s="2" customFormat="1" ht="16.5" customHeight="1">
      <c r="A229" s="39"/>
      <c r="B229" s="40"/>
      <c r="C229" s="220" t="s">
        <v>396</v>
      </c>
      <c r="D229" s="220" t="s">
        <v>155</v>
      </c>
      <c r="E229" s="221" t="s">
        <v>1336</v>
      </c>
      <c r="F229" s="222" t="s">
        <v>1337</v>
      </c>
      <c r="G229" s="223" t="s">
        <v>219</v>
      </c>
      <c r="H229" s="224">
        <v>2</v>
      </c>
      <c r="I229" s="225"/>
      <c r="J229" s="226">
        <f>ROUND(I229*H229,2)</f>
        <v>0</v>
      </c>
      <c r="K229" s="222" t="s">
        <v>159</v>
      </c>
      <c r="L229" s="45"/>
      <c r="M229" s="227" t="s">
        <v>1</v>
      </c>
      <c r="N229" s="228" t="s">
        <v>43</v>
      </c>
      <c r="O229" s="92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576</v>
      </c>
      <c r="AT229" s="231" t="s">
        <v>155</v>
      </c>
      <c r="AU229" s="231" t="s">
        <v>88</v>
      </c>
      <c r="AY229" s="18" t="s">
        <v>153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86</v>
      </c>
      <c r="BK229" s="232">
        <f>ROUND(I229*H229,2)</f>
        <v>0</v>
      </c>
      <c r="BL229" s="18" t="s">
        <v>576</v>
      </c>
      <c r="BM229" s="231" t="s">
        <v>1491</v>
      </c>
    </row>
    <row r="230" s="2" customFormat="1" ht="16.5" customHeight="1">
      <c r="A230" s="39"/>
      <c r="B230" s="40"/>
      <c r="C230" s="277" t="s">
        <v>402</v>
      </c>
      <c r="D230" s="277" t="s">
        <v>276</v>
      </c>
      <c r="E230" s="278" t="s">
        <v>1340</v>
      </c>
      <c r="F230" s="279" t="s">
        <v>1341</v>
      </c>
      <c r="G230" s="280" t="s">
        <v>219</v>
      </c>
      <c r="H230" s="281">
        <v>2</v>
      </c>
      <c r="I230" s="282"/>
      <c r="J230" s="283">
        <f>ROUND(I230*H230,2)</f>
        <v>0</v>
      </c>
      <c r="K230" s="279" t="s">
        <v>1</v>
      </c>
      <c r="L230" s="284"/>
      <c r="M230" s="285" t="s">
        <v>1</v>
      </c>
      <c r="N230" s="286" t="s">
        <v>43</v>
      </c>
      <c r="O230" s="92"/>
      <c r="P230" s="229">
        <f>O230*H230</f>
        <v>0</v>
      </c>
      <c r="Q230" s="229">
        <v>0.0070499999999999998</v>
      </c>
      <c r="R230" s="229">
        <f>Q230*H230</f>
        <v>0.0141</v>
      </c>
      <c r="S230" s="229">
        <v>0</v>
      </c>
      <c r="T230" s="23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1" t="s">
        <v>1333</v>
      </c>
      <c r="AT230" s="231" t="s">
        <v>276</v>
      </c>
      <c r="AU230" s="231" t="s">
        <v>88</v>
      </c>
      <c r="AY230" s="18" t="s">
        <v>153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86</v>
      </c>
      <c r="BK230" s="232">
        <f>ROUND(I230*H230,2)</f>
        <v>0</v>
      </c>
      <c r="BL230" s="18" t="s">
        <v>576</v>
      </c>
      <c r="BM230" s="231" t="s">
        <v>1492</v>
      </c>
    </row>
    <row r="231" s="2" customFormat="1" ht="16.5" customHeight="1">
      <c r="A231" s="39"/>
      <c r="B231" s="40"/>
      <c r="C231" s="220" t="s">
        <v>407</v>
      </c>
      <c r="D231" s="220" t="s">
        <v>155</v>
      </c>
      <c r="E231" s="221" t="s">
        <v>1327</v>
      </c>
      <c r="F231" s="222" t="s">
        <v>1328</v>
      </c>
      <c r="G231" s="223" t="s">
        <v>399</v>
      </c>
      <c r="H231" s="224">
        <v>2</v>
      </c>
      <c r="I231" s="225"/>
      <c r="J231" s="226">
        <f>ROUND(I231*H231,2)</f>
        <v>0</v>
      </c>
      <c r="K231" s="222" t="s">
        <v>159</v>
      </c>
      <c r="L231" s="45"/>
      <c r="M231" s="227" t="s">
        <v>1</v>
      </c>
      <c r="N231" s="228" t="s">
        <v>43</v>
      </c>
      <c r="O231" s="92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1" t="s">
        <v>576</v>
      </c>
      <c r="AT231" s="231" t="s">
        <v>155</v>
      </c>
      <c r="AU231" s="231" t="s">
        <v>88</v>
      </c>
      <c r="AY231" s="18" t="s">
        <v>153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86</v>
      </c>
      <c r="BK231" s="232">
        <f>ROUND(I231*H231,2)</f>
        <v>0</v>
      </c>
      <c r="BL231" s="18" t="s">
        <v>576</v>
      </c>
      <c r="BM231" s="231" t="s">
        <v>1493</v>
      </c>
    </row>
    <row r="232" s="2" customFormat="1" ht="24.15" customHeight="1">
      <c r="A232" s="39"/>
      <c r="B232" s="40"/>
      <c r="C232" s="277" t="s">
        <v>411</v>
      </c>
      <c r="D232" s="277" t="s">
        <v>276</v>
      </c>
      <c r="E232" s="278" t="s">
        <v>1331</v>
      </c>
      <c r="F232" s="279" t="s">
        <v>1332</v>
      </c>
      <c r="G232" s="280" t="s">
        <v>399</v>
      </c>
      <c r="H232" s="281">
        <v>2</v>
      </c>
      <c r="I232" s="282"/>
      <c r="J232" s="283">
        <f>ROUND(I232*H232,2)</f>
        <v>0</v>
      </c>
      <c r="K232" s="279" t="s">
        <v>1</v>
      </c>
      <c r="L232" s="284"/>
      <c r="M232" s="285" t="s">
        <v>1</v>
      </c>
      <c r="N232" s="286" t="s">
        <v>43</v>
      </c>
      <c r="O232" s="92"/>
      <c r="P232" s="229">
        <f>O232*H232</f>
        <v>0</v>
      </c>
      <c r="Q232" s="229">
        <v>0.00066</v>
      </c>
      <c r="R232" s="229">
        <f>Q232*H232</f>
        <v>0.00132</v>
      </c>
      <c r="S232" s="229">
        <v>0</v>
      </c>
      <c r="T232" s="230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1" t="s">
        <v>1333</v>
      </c>
      <c r="AT232" s="231" t="s">
        <v>276</v>
      </c>
      <c r="AU232" s="231" t="s">
        <v>88</v>
      </c>
      <c r="AY232" s="18" t="s">
        <v>153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86</v>
      </c>
      <c r="BK232" s="232">
        <f>ROUND(I232*H232,2)</f>
        <v>0</v>
      </c>
      <c r="BL232" s="18" t="s">
        <v>576</v>
      </c>
      <c r="BM232" s="231" t="s">
        <v>1494</v>
      </c>
    </row>
    <row r="233" s="2" customFormat="1" ht="21.75" customHeight="1">
      <c r="A233" s="39"/>
      <c r="B233" s="40"/>
      <c r="C233" s="220" t="s">
        <v>415</v>
      </c>
      <c r="D233" s="220" t="s">
        <v>155</v>
      </c>
      <c r="E233" s="221" t="s">
        <v>1344</v>
      </c>
      <c r="F233" s="222" t="s">
        <v>1345</v>
      </c>
      <c r="G233" s="223" t="s">
        <v>399</v>
      </c>
      <c r="H233" s="224">
        <v>1</v>
      </c>
      <c r="I233" s="225"/>
      <c r="J233" s="226">
        <f>ROUND(I233*H233,2)</f>
        <v>0</v>
      </c>
      <c r="K233" s="222" t="s">
        <v>159</v>
      </c>
      <c r="L233" s="45"/>
      <c r="M233" s="227" t="s">
        <v>1</v>
      </c>
      <c r="N233" s="228" t="s">
        <v>43</v>
      </c>
      <c r="O233" s="92"/>
      <c r="P233" s="229">
        <f>O233*H233</f>
        <v>0</v>
      </c>
      <c r="Q233" s="229">
        <v>1.0000000000000001E-05</v>
      </c>
      <c r="R233" s="229">
        <f>Q233*H233</f>
        <v>1.0000000000000001E-05</v>
      </c>
      <c r="S233" s="229">
        <v>0</v>
      </c>
      <c r="T233" s="23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1" t="s">
        <v>576</v>
      </c>
      <c r="AT233" s="231" t="s">
        <v>155</v>
      </c>
      <c r="AU233" s="231" t="s">
        <v>88</v>
      </c>
      <c r="AY233" s="18" t="s">
        <v>153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86</v>
      </c>
      <c r="BK233" s="232">
        <f>ROUND(I233*H233,2)</f>
        <v>0</v>
      </c>
      <c r="BL233" s="18" t="s">
        <v>576</v>
      </c>
      <c r="BM233" s="231" t="s">
        <v>1495</v>
      </c>
    </row>
    <row r="234" s="2" customFormat="1" ht="16.5" customHeight="1">
      <c r="A234" s="39"/>
      <c r="B234" s="40"/>
      <c r="C234" s="277" t="s">
        <v>419</v>
      </c>
      <c r="D234" s="277" t="s">
        <v>276</v>
      </c>
      <c r="E234" s="278" t="s">
        <v>1348</v>
      </c>
      <c r="F234" s="279" t="s">
        <v>1349</v>
      </c>
      <c r="G234" s="280" t="s">
        <v>399</v>
      </c>
      <c r="H234" s="281">
        <v>1</v>
      </c>
      <c r="I234" s="282"/>
      <c r="J234" s="283">
        <f>ROUND(I234*H234,2)</f>
        <v>0</v>
      </c>
      <c r="K234" s="279" t="s">
        <v>159</v>
      </c>
      <c r="L234" s="284"/>
      <c r="M234" s="285" t="s">
        <v>1</v>
      </c>
      <c r="N234" s="286" t="s">
        <v>43</v>
      </c>
      <c r="O234" s="92"/>
      <c r="P234" s="229">
        <f>O234*H234</f>
        <v>0</v>
      </c>
      <c r="Q234" s="229">
        <v>0.00020000000000000001</v>
      </c>
      <c r="R234" s="229">
        <f>Q234*H234</f>
        <v>0.00020000000000000001</v>
      </c>
      <c r="S234" s="229">
        <v>0</v>
      </c>
      <c r="T234" s="230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1" t="s">
        <v>782</v>
      </c>
      <c r="AT234" s="231" t="s">
        <v>276</v>
      </c>
      <c r="AU234" s="231" t="s">
        <v>88</v>
      </c>
      <c r="AY234" s="18" t="s">
        <v>153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86</v>
      </c>
      <c r="BK234" s="232">
        <f>ROUND(I234*H234,2)</f>
        <v>0</v>
      </c>
      <c r="BL234" s="18" t="s">
        <v>782</v>
      </c>
      <c r="BM234" s="231" t="s">
        <v>1496</v>
      </c>
    </row>
    <row r="235" s="13" customFormat="1">
      <c r="A235" s="13"/>
      <c r="B235" s="233"/>
      <c r="C235" s="234"/>
      <c r="D235" s="235" t="s">
        <v>162</v>
      </c>
      <c r="E235" s="234"/>
      <c r="F235" s="237" t="s">
        <v>1497</v>
      </c>
      <c r="G235" s="234"/>
      <c r="H235" s="238">
        <v>1</v>
      </c>
      <c r="I235" s="239"/>
      <c r="J235" s="234"/>
      <c r="K235" s="234"/>
      <c r="L235" s="240"/>
      <c r="M235" s="241"/>
      <c r="N235" s="242"/>
      <c r="O235" s="242"/>
      <c r="P235" s="242"/>
      <c r="Q235" s="242"/>
      <c r="R235" s="242"/>
      <c r="S235" s="242"/>
      <c r="T235" s="24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4" t="s">
        <v>162</v>
      </c>
      <c r="AU235" s="244" t="s">
        <v>88</v>
      </c>
      <c r="AV235" s="13" t="s">
        <v>88</v>
      </c>
      <c r="AW235" s="13" t="s">
        <v>4</v>
      </c>
      <c r="AX235" s="13" t="s">
        <v>86</v>
      </c>
      <c r="AY235" s="244" t="s">
        <v>153</v>
      </c>
    </row>
    <row r="236" s="2" customFormat="1" ht="16.5" customHeight="1">
      <c r="A236" s="39"/>
      <c r="B236" s="40"/>
      <c r="C236" s="220" t="s">
        <v>423</v>
      </c>
      <c r="D236" s="220" t="s">
        <v>155</v>
      </c>
      <c r="E236" s="221" t="s">
        <v>1092</v>
      </c>
      <c r="F236" s="222" t="s">
        <v>1093</v>
      </c>
      <c r="G236" s="223" t="s">
        <v>399</v>
      </c>
      <c r="H236" s="224">
        <v>11</v>
      </c>
      <c r="I236" s="225"/>
      <c r="J236" s="226">
        <f>ROUND(I236*H236,2)</f>
        <v>0</v>
      </c>
      <c r="K236" s="222" t="s">
        <v>159</v>
      </c>
      <c r="L236" s="45"/>
      <c r="M236" s="227" t="s">
        <v>1</v>
      </c>
      <c r="N236" s="228" t="s">
        <v>43</v>
      </c>
      <c r="O236" s="92"/>
      <c r="P236" s="229">
        <f>O236*H236</f>
        <v>0</v>
      </c>
      <c r="Q236" s="229">
        <v>0.00167</v>
      </c>
      <c r="R236" s="229">
        <f>Q236*H236</f>
        <v>0.018370000000000001</v>
      </c>
      <c r="S236" s="229">
        <v>0</v>
      </c>
      <c r="T236" s="23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1" t="s">
        <v>160</v>
      </c>
      <c r="AT236" s="231" t="s">
        <v>155</v>
      </c>
      <c r="AU236" s="231" t="s">
        <v>88</v>
      </c>
      <c r="AY236" s="18" t="s">
        <v>153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86</v>
      </c>
      <c r="BK236" s="232">
        <f>ROUND(I236*H236,2)</f>
        <v>0</v>
      </c>
      <c r="BL236" s="18" t="s">
        <v>160</v>
      </c>
      <c r="BM236" s="231" t="s">
        <v>1498</v>
      </c>
    </row>
    <row r="237" s="13" customFormat="1">
      <c r="A237" s="13"/>
      <c r="B237" s="233"/>
      <c r="C237" s="234"/>
      <c r="D237" s="235" t="s">
        <v>162</v>
      </c>
      <c r="E237" s="236" t="s">
        <v>1</v>
      </c>
      <c r="F237" s="237" t="s">
        <v>1499</v>
      </c>
      <c r="G237" s="234"/>
      <c r="H237" s="238">
        <v>11</v>
      </c>
      <c r="I237" s="239"/>
      <c r="J237" s="234"/>
      <c r="K237" s="234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162</v>
      </c>
      <c r="AU237" s="244" t="s">
        <v>88</v>
      </c>
      <c r="AV237" s="13" t="s">
        <v>88</v>
      </c>
      <c r="AW237" s="13" t="s">
        <v>34</v>
      </c>
      <c r="AX237" s="13" t="s">
        <v>86</v>
      </c>
      <c r="AY237" s="244" t="s">
        <v>153</v>
      </c>
    </row>
    <row r="238" s="2" customFormat="1" ht="16.5" customHeight="1">
      <c r="A238" s="39"/>
      <c r="B238" s="40"/>
      <c r="C238" s="277" t="s">
        <v>429</v>
      </c>
      <c r="D238" s="277" t="s">
        <v>276</v>
      </c>
      <c r="E238" s="278" t="s">
        <v>1108</v>
      </c>
      <c r="F238" s="279" t="s">
        <v>1109</v>
      </c>
      <c r="G238" s="280" t="s">
        <v>399</v>
      </c>
      <c r="H238" s="281">
        <v>3</v>
      </c>
      <c r="I238" s="282"/>
      <c r="J238" s="283">
        <f>ROUND(I238*H238,2)</f>
        <v>0</v>
      </c>
      <c r="K238" s="279" t="s">
        <v>1</v>
      </c>
      <c r="L238" s="284"/>
      <c r="M238" s="285" t="s">
        <v>1</v>
      </c>
      <c r="N238" s="286" t="s">
        <v>43</v>
      </c>
      <c r="O238" s="92"/>
      <c r="P238" s="229">
        <f>O238*H238</f>
        <v>0</v>
      </c>
      <c r="Q238" s="229">
        <v>0.012999999999999999</v>
      </c>
      <c r="R238" s="229">
        <f>Q238*H238</f>
        <v>0.039</v>
      </c>
      <c r="S238" s="229">
        <v>0</v>
      </c>
      <c r="T238" s="23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1" t="s">
        <v>222</v>
      </c>
      <c r="AT238" s="231" t="s">
        <v>276</v>
      </c>
      <c r="AU238" s="231" t="s">
        <v>88</v>
      </c>
      <c r="AY238" s="18" t="s">
        <v>153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86</v>
      </c>
      <c r="BK238" s="232">
        <f>ROUND(I238*H238,2)</f>
        <v>0</v>
      </c>
      <c r="BL238" s="18" t="s">
        <v>160</v>
      </c>
      <c r="BM238" s="231" t="s">
        <v>1500</v>
      </c>
    </row>
    <row r="239" s="2" customFormat="1" ht="16.5" customHeight="1">
      <c r="A239" s="39"/>
      <c r="B239" s="40"/>
      <c r="C239" s="277" t="s">
        <v>434</v>
      </c>
      <c r="D239" s="277" t="s">
        <v>276</v>
      </c>
      <c r="E239" s="278" t="s">
        <v>1111</v>
      </c>
      <c r="F239" s="279" t="s">
        <v>1112</v>
      </c>
      <c r="G239" s="280" t="s">
        <v>399</v>
      </c>
      <c r="H239" s="281">
        <v>5</v>
      </c>
      <c r="I239" s="282"/>
      <c r="J239" s="283">
        <f>ROUND(I239*H239,2)</f>
        <v>0</v>
      </c>
      <c r="K239" s="279" t="s">
        <v>1</v>
      </c>
      <c r="L239" s="284"/>
      <c r="M239" s="285" t="s">
        <v>1</v>
      </c>
      <c r="N239" s="286" t="s">
        <v>43</v>
      </c>
      <c r="O239" s="92"/>
      <c r="P239" s="229">
        <f>O239*H239</f>
        <v>0</v>
      </c>
      <c r="Q239" s="229">
        <v>6.9999999999999994E-05</v>
      </c>
      <c r="R239" s="229">
        <f>Q239*H239</f>
        <v>0.00034999999999999994</v>
      </c>
      <c r="S239" s="229">
        <v>0</v>
      </c>
      <c r="T239" s="23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1" t="s">
        <v>222</v>
      </c>
      <c r="AT239" s="231" t="s">
        <v>276</v>
      </c>
      <c r="AU239" s="231" t="s">
        <v>88</v>
      </c>
      <c r="AY239" s="18" t="s">
        <v>153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86</v>
      </c>
      <c r="BK239" s="232">
        <f>ROUND(I239*H239,2)</f>
        <v>0</v>
      </c>
      <c r="BL239" s="18" t="s">
        <v>160</v>
      </c>
      <c r="BM239" s="231" t="s">
        <v>1501</v>
      </c>
    </row>
    <row r="240" s="13" customFormat="1">
      <c r="A240" s="13"/>
      <c r="B240" s="233"/>
      <c r="C240" s="234"/>
      <c r="D240" s="235" t="s">
        <v>162</v>
      </c>
      <c r="E240" s="236" t="s">
        <v>1</v>
      </c>
      <c r="F240" s="237" t="s">
        <v>1502</v>
      </c>
      <c r="G240" s="234"/>
      <c r="H240" s="238">
        <v>5</v>
      </c>
      <c r="I240" s="239"/>
      <c r="J240" s="234"/>
      <c r="K240" s="234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162</v>
      </c>
      <c r="AU240" s="244" t="s">
        <v>88</v>
      </c>
      <c r="AV240" s="13" t="s">
        <v>88</v>
      </c>
      <c r="AW240" s="13" t="s">
        <v>34</v>
      </c>
      <c r="AX240" s="13" t="s">
        <v>86</v>
      </c>
      <c r="AY240" s="244" t="s">
        <v>153</v>
      </c>
    </row>
    <row r="241" s="2" customFormat="1" ht="24.15" customHeight="1">
      <c r="A241" s="39"/>
      <c r="B241" s="40"/>
      <c r="C241" s="277" t="s">
        <v>440</v>
      </c>
      <c r="D241" s="277" t="s">
        <v>276</v>
      </c>
      <c r="E241" s="278" t="s">
        <v>1115</v>
      </c>
      <c r="F241" s="279" t="s">
        <v>1116</v>
      </c>
      <c r="G241" s="280" t="s">
        <v>399</v>
      </c>
      <c r="H241" s="281">
        <v>1</v>
      </c>
      <c r="I241" s="282"/>
      <c r="J241" s="283">
        <f>ROUND(I241*H241,2)</f>
        <v>0</v>
      </c>
      <c r="K241" s="279" t="s">
        <v>1</v>
      </c>
      <c r="L241" s="284"/>
      <c r="M241" s="285" t="s">
        <v>1</v>
      </c>
      <c r="N241" s="286" t="s">
        <v>43</v>
      </c>
      <c r="O241" s="92"/>
      <c r="P241" s="229">
        <f>O241*H241</f>
        <v>0</v>
      </c>
      <c r="Q241" s="229">
        <v>0.0067000000000000002</v>
      </c>
      <c r="R241" s="229">
        <f>Q241*H241</f>
        <v>0.0067000000000000002</v>
      </c>
      <c r="S241" s="229">
        <v>0</v>
      </c>
      <c r="T241" s="230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1" t="s">
        <v>222</v>
      </c>
      <c r="AT241" s="231" t="s">
        <v>276</v>
      </c>
      <c r="AU241" s="231" t="s">
        <v>88</v>
      </c>
      <c r="AY241" s="18" t="s">
        <v>153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86</v>
      </c>
      <c r="BK241" s="232">
        <f>ROUND(I241*H241,2)</f>
        <v>0</v>
      </c>
      <c r="BL241" s="18" t="s">
        <v>160</v>
      </c>
      <c r="BM241" s="231" t="s">
        <v>1503</v>
      </c>
    </row>
    <row r="242" s="2" customFormat="1" ht="16.5" customHeight="1">
      <c r="A242" s="39"/>
      <c r="B242" s="40"/>
      <c r="C242" s="277" t="s">
        <v>445</v>
      </c>
      <c r="D242" s="277" t="s">
        <v>276</v>
      </c>
      <c r="E242" s="278" t="s">
        <v>1118</v>
      </c>
      <c r="F242" s="279" t="s">
        <v>1119</v>
      </c>
      <c r="G242" s="280" t="s">
        <v>399</v>
      </c>
      <c r="H242" s="281">
        <v>2</v>
      </c>
      <c r="I242" s="282"/>
      <c r="J242" s="283">
        <f>ROUND(I242*H242,2)</f>
        <v>0</v>
      </c>
      <c r="K242" s="279" t="s">
        <v>1</v>
      </c>
      <c r="L242" s="284"/>
      <c r="M242" s="285" t="s">
        <v>1</v>
      </c>
      <c r="N242" s="286" t="s">
        <v>43</v>
      </c>
      <c r="O242" s="92"/>
      <c r="P242" s="229">
        <f>O242*H242</f>
        <v>0</v>
      </c>
      <c r="Q242" s="229">
        <v>0.0074999999999999997</v>
      </c>
      <c r="R242" s="229">
        <f>Q242*H242</f>
        <v>0.014999999999999999</v>
      </c>
      <c r="S242" s="229">
        <v>0</v>
      </c>
      <c r="T242" s="23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1" t="s">
        <v>222</v>
      </c>
      <c r="AT242" s="231" t="s">
        <v>276</v>
      </c>
      <c r="AU242" s="231" t="s">
        <v>88</v>
      </c>
      <c r="AY242" s="18" t="s">
        <v>153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86</v>
      </c>
      <c r="BK242" s="232">
        <f>ROUND(I242*H242,2)</f>
        <v>0</v>
      </c>
      <c r="BL242" s="18" t="s">
        <v>160</v>
      </c>
      <c r="BM242" s="231" t="s">
        <v>1504</v>
      </c>
    </row>
    <row r="243" s="2" customFormat="1" ht="16.5" customHeight="1">
      <c r="A243" s="39"/>
      <c r="B243" s="40"/>
      <c r="C243" s="220" t="s">
        <v>450</v>
      </c>
      <c r="D243" s="220" t="s">
        <v>155</v>
      </c>
      <c r="E243" s="221" t="s">
        <v>1122</v>
      </c>
      <c r="F243" s="222" t="s">
        <v>1123</v>
      </c>
      <c r="G243" s="223" t="s">
        <v>399</v>
      </c>
      <c r="H243" s="224">
        <v>3</v>
      </c>
      <c r="I243" s="225"/>
      <c r="J243" s="226">
        <f>ROUND(I243*H243,2)</f>
        <v>0</v>
      </c>
      <c r="K243" s="222" t="s">
        <v>159</v>
      </c>
      <c r="L243" s="45"/>
      <c r="M243" s="227" t="s">
        <v>1</v>
      </c>
      <c r="N243" s="228" t="s">
        <v>43</v>
      </c>
      <c r="O243" s="92"/>
      <c r="P243" s="229">
        <f>O243*H243</f>
        <v>0</v>
      </c>
      <c r="Q243" s="229">
        <v>0.0017099999999999999</v>
      </c>
      <c r="R243" s="229">
        <f>Q243*H243</f>
        <v>0.00513</v>
      </c>
      <c r="S243" s="229">
        <v>0</v>
      </c>
      <c r="T243" s="230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1" t="s">
        <v>160</v>
      </c>
      <c r="AT243" s="231" t="s">
        <v>155</v>
      </c>
      <c r="AU243" s="231" t="s">
        <v>88</v>
      </c>
      <c r="AY243" s="18" t="s">
        <v>153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86</v>
      </c>
      <c r="BK243" s="232">
        <f>ROUND(I243*H243,2)</f>
        <v>0</v>
      </c>
      <c r="BL243" s="18" t="s">
        <v>160</v>
      </c>
      <c r="BM243" s="231" t="s">
        <v>1505</v>
      </c>
    </row>
    <row r="244" s="2" customFormat="1" ht="16.5" customHeight="1">
      <c r="A244" s="39"/>
      <c r="B244" s="40"/>
      <c r="C244" s="277" t="s">
        <v>455</v>
      </c>
      <c r="D244" s="277" t="s">
        <v>276</v>
      </c>
      <c r="E244" s="278" t="s">
        <v>1126</v>
      </c>
      <c r="F244" s="279" t="s">
        <v>1127</v>
      </c>
      <c r="G244" s="280" t="s">
        <v>399</v>
      </c>
      <c r="H244" s="281">
        <v>3</v>
      </c>
      <c r="I244" s="282"/>
      <c r="J244" s="283">
        <f>ROUND(I244*H244,2)</f>
        <v>0</v>
      </c>
      <c r="K244" s="279" t="s">
        <v>1</v>
      </c>
      <c r="L244" s="284"/>
      <c r="M244" s="285" t="s">
        <v>1</v>
      </c>
      <c r="N244" s="286" t="s">
        <v>43</v>
      </c>
      <c r="O244" s="92"/>
      <c r="P244" s="229">
        <f>O244*H244</f>
        <v>0</v>
      </c>
      <c r="Q244" s="229">
        <v>0.015599999999999999</v>
      </c>
      <c r="R244" s="229">
        <f>Q244*H244</f>
        <v>0.046799999999999994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222</v>
      </c>
      <c r="AT244" s="231" t="s">
        <v>276</v>
      </c>
      <c r="AU244" s="231" t="s">
        <v>88</v>
      </c>
      <c r="AY244" s="18" t="s">
        <v>153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86</v>
      </c>
      <c r="BK244" s="232">
        <f>ROUND(I244*H244,2)</f>
        <v>0</v>
      </c>
      <c r="BL244" s="18" t="s">
        <v>160</v>
      </c>
      <c r="BM244" s="231" t="s">
        <v>1506</v>
      </c>
    </row>
    <row r="245" s="2" customFormat="1" ht="16.5" customHeight="1">
      <c r="A245" s="39"/>
      <c r="B245" s="40"/>
      <c r="C245" s="220" t="s">
        <v>467</v>
      </c>
      <c r="D245" s="220" t="s">
        <v>155</v>
      </c>
      <c r="E245" s="221" t="s">
        <v>1132</v>
      </c>
      <c r="F245" s="222" t="s">
        <v>1133</v>
      </c>
      <c r="G245" s="223" t="s">
        <v>219</v>
      </c>
      <c r="H245" s="224">
        <v>128.90000000000001</v>
      </c>
      <c r="I245" s="225"/>
      <c r="J245" s="226">
        <f>ROUND(I245*H245,2)</f>
        <v>0</v>
      </c>
      <c r="K245" s="222" t="s">
        <v>159</v>
      </c>
      <c r="L245" s="45"/>
      <c r="M245" s="227" t="s">
        <v>1</v>
      </c>
      <c r="N245" s="228" t="s">
        <v>43</v>
      </c>
      <c r="O245" s="92"/>
      <c r="P245" s="229">
        <f>O245*H245</f>
        <v>0</v>
      </c>
      <c r="Q245" s="229">
        <v>0</v>
      </c>
      <c r="R245" s="229">
        <f>Q245*H245</f>
        <v>0</v>
      </c>
      <c r="S245" s="229">
        <v>0</v>
      </c>
      <c r="T245" s="230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1" t="s">
        <v>160</v>
      </c>
      <c r="AT245" s="231" t="s">
        <v>155</v>
      </c>
      <c r="AU245" s="231" t="s">
        <v>88</v>
      </c>
      <c r="AY245" s="18" t="s">
        <v>153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86</v>
      </c>
      <c r="BK245" s="232">
        <f>ROUND(I245*H245,2)</f>
        <v>0</v>
      </c>
      <c r="BL245" s="18" t="s">
        <v>160</v>
      </c>
      <c r="BM245" s="231" t="s">
        <v>1507</v>
      </c>
    </row>
    <row r="246" s="2" customFormat="1" ht="16.5" customHeight="1">
      <c r="A246" s="39"/>
      <c r="B246" s="40"/>
      <c r="C246" s="277" t="s">
        <v>472</v>
      </c>
      <c r="D246" s="277" t="s">
        <v>276</v>
      </c>
      <c r="E246" s="278" t="s">
        <v>1135</v>
      </c>
      <c r="F246" s="279" t="s">
        <v>1136</v>
      </c>
      <c r="G246" s="280" t="s">
        <v>219</v>
      </c>
      <c r="H246" s="281">
        <v>130.834</v>
      </c>
      <c r="I246" s="282"/>
      <c r="J246" s="283">
        <f>ROUND(I246*H246,2)</f>
        <v>0</v>
      </c>
      <c r="K246" s="279" t="s">
        <v>1</v>
      </c>
      <c r="L246" s="284"/>
      <c r="M246" s="285" t="s">
        <v>1</v>
      </c>
      <c r="N246" s="286" t="s">
        <v>43</v>
      </c>
      <c r="O246" s="92"/>
      <c r="P246" s="229">
        <f>O246*H246</f>
        <v>0</v>
      </c>
      <c r="Q246" s="229">
        <v>0.00038999999999999999</v>
      </c>
      <c r="R246" s="229">
        <f>Q246*H246</f>
        <v>0.051025260000000003</v>
      </c>
      <c r="S246" s="229">
        <v>0</v>
      </c>
      <c r="T246" s="23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1" t="s">
        <v>222</v>
      </c>
      <c r="AT246" s="231" t="s">
        <v>276</v>
      </c>
      <c r="AU246" s="231" t="s">
        <v>88</v>
      </c>
      <c r="AY246" s="18" t="s">
        <v>153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86</v>
      </c>
      <c r="BK246" s="232">
        <f>ROUND(I246*H246,2)</f>
        <v>0</v>
      </c>
      <c r="BL246" s="18" t="s">
        <v>160</v>
      </c>
      <c r="BM246" s="231" t="s">
        <v>1508</v>
      </c>
    </row>
    <row r="247" s="13" customFormat="1">
      <c r="A247" s="13"/>
      <c r="B247" s="233"/>
      <c r="C247" s="234"/>
      <c r="D247" s="235" t="s">
        <v>162</v>
      </c>
      <c r="E247" s="236" t="s">
        <v>1</v>
      </c>
      <c r="F247" s="237" t="s">
        <v>1509</v>
      </c>
      <c r="G247" s="234"/>
      <c r="H247" s="238">
        <v>130.834</v>
      </c>
      <c r="I247" s="239"/>
      <c r="J247" s="234"/>
      <c r="K247" s="234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162</v>
      </c>
      <c r="AU247" s="244" t="s">
        <v>88</v>
      </c>
      <c r="AV247" s="13" t="s">
        <v>88</v>
      </c>
      <c r="AW247" s="13" t="s">
        <v>34</v>
      </c>
      <c r="AX247" s="13" t="s">
        <v>86</v>
      </c>
      <c r="AY247" s="244" t="s">
        <v>153</v>
      </c>
    </row>
    <row r="248" s="2" customFormat="1" ht="16.5" customHeight="1">
      <c r="A248" s="39"/>
      <c r="B248" s="40"/>
      <c r="C248" s="220" t="s">
        <v>477</v>
      </c>
      <c r="D248" s="220" t="s">
        <v>155</v>
      </c>
      <c r="E248" s="221" t="s">
        <v>1139</v>
      </c>
      <c r="F248" s="222" t="s">
        <v>1140</v>
      </c>
      <c r="G248" s="223" t="s">
        <v>219</v>
      </c>
      <c r="H248" s="224">
        <v>243</v>
      </c>
      <c r="I248" s="225"/>
      <c r="J248" s="226">
        <f>ROUND(I248*H248,2)</f>
        <v>0</v>
      </c>
      <c r="K248" s="222" t="s">
        <v>159</v>
      </c>
      <c r="L248" s="45"/>
      <c r="M248" s="227" t="s">
        <v>1</v>
      </c>
      <c r="N248" s="228" t="s">
        <v>43</v>
      </c>
      <c r="O248" s="92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1" t="s">
        <v>160</v>
      </c>
      <c r="AT248" s="231" t="s">
        <v>155</v>
      </c>
      <c r="AU248" s="231" t="s">
        <v>88</v>
      </c>
      <c r="AY248" s="18" t="s">
        <v>153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86</v>
      </c>
      <c r="BK248" s="232">
        <f>ROUND(I248*H248,2)</f>
        <v>0</v>
      </c>
      <c r="BL248" s="18" t="s">
        <v>160</v>
      </c>
      <c r="BM248" s="231" t="s">
        <v>1510</v>
      </c>
    </row>
    <row r="249" s="2" customFormat="1" ht="16.5" customHeight="1">
      <c r="A249" s="39"/>
      <c r="B249" s="40"/>
      <c r="C249" s="277" t="s">
        <v>482</v>
      </c>
      <c r="D249" s="277" t="s">
        <v>276</v>
      </c>
      <c r="E249" s="278" t="s">
        <v>1142</v>
      </c>
      <c r="F249" s="279" t="s">
        <v>1143</v>
      </c>
      <c r="G249" s="280" t="s">
        <v>219</v>
      </c>
      <c r="H249" s="281">
        <v>246.64500000000001</v>
      </c>
      <c r="I249" s="282"/>
      <c r="J249" s="283">
        <f>ROUND(I249*H249,2)</f>
        <v>0</v>
      </c>
      <c r="K249" s="279" t="s">
        <v>159</v>
      </c>
      <c r="L249" s="284"/>
      <c r="M249" s="285" t="s">
        <v>1</v>
      </c>
      <c r="N249" s="286" t="s">
        <v>43</v>
      </c>
      <c r="O249" s="92"/>
      <c r="P249" s="229">
        <f>O249*H249</f>
        <v>0</v>
      </c>
      <c r="Q249" s="229">
        <v>0.00147</v>
      </c>
      <c r="R249" s="229">
        <f>Q249*H249</f>
        <v>0.36256814999999998</v>
      </c>
      <c r="S249" s="229">
        <v>0</v>
      </c>
      <c r="T249" s="230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1" t="s">
        <v>222</v>
      </c>
      <c r="AT249" s="231" t="s">
        <v>276</v>
      </c>
      <c r="AU249" s="231" t="s">
        <v>88</v>
      </c>
      <c r="AY249" s="18" t="s">
        <v>153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86</v>
      </c>
      <c r="BK249" s="232">
        <f>ROUND(I249*H249,2)</f>
        <v>0</v>
      </c>
      <c r="BL249" s="18" t="s">
        <v>160</v>
      </c>
      <c r="BM249" s="231" t="s">
        <v>1511</v>
      </c>
    </row>
    <row r="250" s="13" customFormat="1">
      <c r="A250" s="13"/>
      <c r="B250" s="233"/>
      <c r="C250" s="234"/>
      <c r="D250" s="235" t="s">
        <v>162</v>
      </c>
      <c r="E250" s="236" t="s">
        <v>1</v>
      </c>
      <c r="F250" s="237" t="s">
        <v>1512</v>
      </c>
      <c r="G250" s="234"/>
      <c r="H250" s="238">
        <v>246.64500000000001</v>
      </c>
      <c r="I250" s="239"/>
      <c r="J250" s="234"/>
      <c r="K250" s="234"/>
      <c r="L250" s="240"/>
      <c r="M250" s="241"/>
      <c r="N250" s="242"/>
      <c r="O250" s="242"/>
      <c r="P250" s="242"/>
      <c r="Q250" s="242"/>
      <c r="R250" s="242"/>
      <c r="S250" s="242"/>
      <c r="T250" s="24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4" t="s">
        <v>162</v>
      </c>
      <c r="AU250" s="244" t="s">
        <v>88</v>
      </c>
      <c r="AV250" s="13" t="s">
        <v>88</v>
      </c>
      <c r="AW250" s="13" t="s">
        <v>34</v>
      </c>
      <c r="AX250" s="13" t="s">
        <v>86</v>
      </c>
      <c r="AY250" s="244" t="s">
        <v>153</v>
      </c>
    </row>
    <row r="251" s="2" customFormat="1" ht="16.5" customHeight="1">
      <c r="A251" s="39"/>
      <c r="B251" s="40"/>
      <c r="C251" s="277" t="s">
        <v>487</v>
      </c>
      <c r="D251" s="277" t="s">
        <v>276</v>
      </c>
      <c r="E251" s="278" t="s">
        <v>1146</v>
      </c>
      <c r="F251" s="279" t="s">
        <v>1147</v>
      </c>
      <c r="G251" s="280" t="s">
        <v>399</v>
      </c>
      <c r="H251" s="281">
        <v>6</v>
      </c>
      <c r="I251" s="282"/>
      <c r="J251" s="283">
        <f>ROUND(I251*H251,2)</f>
        <v>0</v>
      </c>
      <c r="K251" s="279" t="s">
        <v>1</v>
      </c>
      <c r="L251" s="284"/>
      <c r="M251" s="285" t="s">
        <v>1</v>
      </c>
      <c r="N251" s="286" t="s">
        <v>43</v>
      </c>
      <c r="O251" s="92"/>
      <c r="P251" s="229">
        <f>O251*H251</f>
        <v>0</v>
      </c>
      <c r="Q251" s="229">
        <v>0.00139</v>
      </c>
      <c r="R251" s="229">
        <f>Q251*H251</f>
        <v>0.0083400000000000002</v>
      </c>
      <c r="S251" s="229">
        <v>0</v>
      </c>
      <c r="T251" s="230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1" t="s">
        <v>222</v>
      </c>
      <c r="AT251" s="231" t="s">
        <v>276</v>
      </c>
      <c r="AU251" s="231" t="s">
        <v>88</v>
      </c>
      <c r="AY251" s="18" t="s">
        <v>153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86</v>
      </c>
      <c r="BK251" s="232">
        <f>ROUND(I251*H251,2)</f>
        <v>0</v>
      </c>
      <c r="BL251" s="18" t="s">
        <v>160</v>
      </c>
      <c r="BM251" s="231" t="s">
        <v>1513</v>
      </c>
    </row>
    <row r="252" s="2" customFormat="1" ht="16.5" customHeight="1">
      <c r="A252" s="39"/>
      <c r="B252" s="40"/>
      <c r="C252" s="277" t="s">
        <v>492</v>
      </c>
      <c r="D252" s="277" t="s">
        <v>276</v>
      </c>
      <c r="E252" s="278" t="s">
        <v>1149</v>
      </c>
      <c r="F252" s="279" t="s">
        <v>1150</v>
      </c>
      <c r="G252" s="280" t="s">
        <v>399</v>
      </c>
      <c r="H252" s="281">
        <v>6</v>
      </c>
      <c r="I252" s="282"/>
      <c r="J252" s="283">
        <f>ROUND(I252*H252,2)</f>
        <v>0</v>
      </c>
      <c r="K252" s="279" t="s">
        <v>1</v>
      </c>
      <c r="L252" s="284"/>
      <c r="M252" s="285" t="s">
        <v>1</v>
      </c>
      <c r="N252" s="286" t="s">
        <v>43</v>
      </c>
      <c r="O252" s="92"/>
      <c r="P252" s="229">
        <f>O252*H252</f>
        <v>0</v>
      </c>
      <c r="Q252" s="229">
        <v>0.00038999999999999999</v>
      </c>
      <c r="R252" s="229">
        <f>Q252*H252</f>
        <v>0.0023400000000000001</v>
      </c>
      <c r="S252" s="229">
        <v>0</v>
      </c>
      <c r="T252" s="230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1" t="s">
        <v>222</v>
      </c>
      <c r="AT252" s="231" t="s">
        <v>276</v>
      </c>
      <c r="AU252" s="231" t="s">
        <v>88</v>
      </c>
      <c r="AY252" s="18" t="s">
        <v>153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86</v>
      </c>
      <c r="BK252" s="232">
        <f>ROUND(I252*H252,2)</f>
        <v>0</v>
      </c>
      <c r="BL252" s="18" t="s">
        <v>160</v>
      </c>
      <c r="BM252" s="231" t="s">
        <v>1514</v>
      </c>
    </row>
    <row r="253" s="2" customFormat="1" ht="16.5" customHeight="1">
      <c r="A253" s="39"/>
      <c r="B253" s="40"/>
      <c r="C253" s="277" t="s">
        <v>497</v>
      </c>
      <c r="D253" s="277" t="s">
        <v>276</v>
      </c>
      <c r="E253" s="278" t="s">
        <v>1152</v>
      </c>
      <c r="F253" s="279" t="s">
        <v>1153</v>
      </c>
      <c r="G253" s="280" t="s">
        <v>399</v>
      </c>
      <c r="H253" s="281">
        <v>1</v>
      </c>
      <c r="I253" s="282"/>
      <c r="J253" s="283">
        <f>ROUND(I253*H253,2)</f>
        <v>0</v>
      </c>
      <c r="K253" s="279" t="s">
        <v>1</v>
      </c>
      <c r="L253" s="284"/>
      <c r="M253" s="285" t="s">
        <v>1</v>
      </c>
      <c r="N253" s="286" t="s">
        <v>43</v>
      </c>
      <c r="O253" s="92"/>
      <c r="P253" s="229">
        <f>O253*H253</f>
        <v>0</v>
      </c>
      <c r="Q253" s="229">
        <v>0.00048999999999999998</v>
      </c>
      <c r="R253" s="229">
        <f>Q253*H253</f>
        <v>0.00048999999999999998</v>
      </c>
      <c r="S253" s="229">
        <v>0</v>
      </c>
      <c r="T253" s="23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1" t="s">
        <v>222</v>
      </c>
      <c r="AT253" s="231" t="s">
        <v>276</v>
      </c>
      <c r="AU253" s="231" t="s">
        <v>88</v>
      </c>
      <c r="AY253" s="18" t="s">
        <v>153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86</v>
      </c>
      <c r="BK253" s="232">
        <f>ROUND(I253*H253,2)</f>
        <v>0</v>
      </c>
      <c r="BL253" s="18" t="s">
        <v>160</v>
      </c>
      <c r="BM253" s="231" t="s">
        <v>1515</v>
      </c>
    </row>
    <row r="254" s="2" customFormat="1" ht="16.5" customHeight="1">
      <c r="A254" s="39"/>
      <c r="B254" s="40"/>
      <c r="C254" s="277" t="s">
        <v>501</v>
      </c>
      <c r="D254" s="277" t="s">
        <v>276</v>
      </c>
      <c r="E254" s="278" t="s">
        <v>1155</v>
      </c>
      <c r="F254" s="279" t="s">
        <v>1156</v>
      </c>
      <c r="G254" s="280" t="s">
        <v>399</v>
      </c>
      <c r="H254" s="281">
        <v>3</v>
      </c>
      <c r="I254" s="282"/>
      <c r="J254" s="283">
        <f>ROUND(I254*H254,2)</f>
        <v>0</v>
      </c>
      <c r="K254" s="279" t="s">
        <v>1</v>
      </c>
      <c r="L254" s="284"/>
      <c r="M254" s="285" t="s">
        <v>1</v>
      </c>
      <c r="N254" s="286" t="s">
        <v>43</v>
      </c>
      <c r="O254" s="92"/>
      <c r="P254" s="229">
        <f>O254*H254</f>
        <v>0</v>
      </c>
      <c r="Q254" s="229">
        <v>0.00036999999999999999</v>
      </c>
      <c r="R254" s="229">
        <f>Q254*H254</f>
        <v>0.0011099999999999999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222</v>
      </c>
      <c r="AT254" s="231" t="s">
        <v>276</v>
      </c>
      <c r="AU254" s="231" t="s">
        <v>88</v>
      </c>
      <c r="AY254" s="18" t="s">
        <v>153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86</v>
      </c>
      <c r="BK254" s="232">
        <f>ROUND(I254*H254,2)</f>
        <v>0</v>
      </c>
      <c r="BL254" s="18" t="s">
        <v>160</v>
      </c>
      <c r="BM254" s="231" t="s">
        <v>1516</v>
      </c>
    </row>
    <row r="255" s="2" customFormat="1" ht="24.15" customHeight="1">
      <c r="A255" s="39"/>
      <c r="B255" s="40"/>
      <c r="C255" s="277" t="s">
        <v>505</v>
      </c>
      <c r="D255" s="277" t="s">
        <v>276</v>
      </c>
      <c r="E255" s="278" t="s">
        <v>1158</v>
      </c>
      <c r="F255" s="279" t="s">
        <v>1159</v>
      </c>
      <c r="G255" s="280" t="s">
        <v>399</v>
      </c>
      <c r="H255" s="281">
        <v>2</v>
      </c>
      <c r="I255" s="282"/>
      <c r="J255" s="283">
        <f>ROUND(I255*H255,2)</f>
        <v>0</v>
      </c>
      <c r="K255" s="279" t="s">
        <v>1</v>
      </c>
      <c r="L255" s="284"/>
      <c r="M255" s="285" t="s">
        <v>1</v>
      </c>
      <c r="N255" s="286" t="s">
        <v>43</v>
      </c>
      <c r="O255" s="92"/>
      <c r="P255" s="229">
        <f>O255*H255</f>
        <v>0</v>
      </c>
      <c r="Q255" s="229">
        <v>0.00089999999999999998</v>
      </c>
      <c r="R255" s="229">
        <f>Q255*H255</f>
        <v>0.0018</v>
      </c>
      <c r="S255" s="229">
        <v>0</v>
      </c>
      <c r="T255" s="23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1" t="s">
        <v>222</v>
      </c>
      <c r="AT255" s="231" t="s">
        <v>276</v>
      </c>
      <c r="AU255" s="231" t="s">
        <v>88</v>
      </c>
      <c r="AY255" s="18" t="s">
        <v>153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86</v>
      </c>
      <c r="BK255" s="232">
        <f>ROUND(I255*H255,2)</f>
        <v>0</v>
      </c>
      <c r="BL255" s="18" t="s">
        <v>160</v>
      </c>
      <c r="BM255" s="231" t="s">
        <v>1517</v>
      </c>
    </row>
    <row r="256" s="2" customFormat="1" ht="24.15" customHeight="1">
      <c r="A256" s="39"/>
      <c r="B256" s="40"/>
      <c r="C256" s="277" t="s">
        <v>510</v>
      </c>
      <c r="D256" s="277" t="s">
        <v>276</v>
      </c>
      <c r="E256" s="278" t="s">
        <v>1164</v>
      </c>
      <c r="F256" s="279" t="s">
        <v>1165</v>
      </c>
      <c r="G256" s="280" t="s">
        <v>399</v>
      </c>
      <c r="H256" s="281">
        <v>2</v>
      </c>
      <c r="I256" s="282"/>
      <c r="J256" s="283">
        <f>ROUND(I256*H256,2)</f>
        <v>0</v>
      </c>
      <c r="K256" s="279" t="s">
        <v>1</v>
      </c>
      <c r="L256" s="284"/>
      <c r="M256" s="285" t="s">
        <v>1</v>
      </c>
      <c r="N256" s="286" t="s">
        <v>43</v>
      </c>
      <c r="O256" s="92"/>
      <c r="P256" s="229">
        <f>O256*H256</f>
        <v>0</v>
      </c>
      <c r="Q256" s="229">
        <v>0.00069999999999999999</v>
      </c>
      <c r="R256" s="229">
        <f>Q256*H256</f>
        <v>0.0014</v>
      </c>
      <c r="S256" s="229">
        <v>0</v>
      </c>
      <c r="T256" s="230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222</v>
      </c>
      <c r="AT256" s="231" t="s">
        <v>276</v>
      </c>
      <c r="AU256" s="231" t="s">
        <v>88</v>
      </c>
      <c r="AY256" s="18" t="s">
        <v>153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86</v>
      </c>
      <c r="BK256" s="232">
        <f>ROUND(I256*H256,2)</f>
        <v>0</v>
      </c>
      <c r="BL256" s="18" t="s">
        <v>160</v>
      </c>
      <c r="BM256" s="231" t="s">
        <v>1518</v>
      </c>
    </row>
    <row r="257" s="2" customFormat="1" ht="24.15" customHeight="1">
      <c r="A257" s="39"/>
      <c r="B257" s="40"/>
      <c r="C257" s="277" t="s">
        <v>514</v>
      </c>
      <c r="D257" s="277" t="s">
        <v>276</v>
      </c>
      <c r="E257" s="278" t="s">
        <v>1170</v>
      </c>
      <c r="F257" s="279" t="s">
        <v>1171</v>
      </c>
      <c r="G257" s="280" t="s">
        <v>399</v>
      </c>
      <c r="H257" s="281">
        <v>1</v>
      </c>
      <c r="I257" s="282"/>
      <c r="J257" s="283">
        <f>ROUND(I257*H257,2)</f>
        <v>0</v>
      </c>
      <c r="K257" s="279" t="s">
        <v>1</v>
      </c>
      <c r="L257" s="284"/>
      <c r="M257" s="285" t="s">
        <v>1</v>
      </c>
      <c r="N257" s="286" t="s">
        <v>43</v>
      </c>
      <c r="O257" s="92"/>
      <c r="P257" s="229">
        <f>O257*H257</f>
        <v>0</v>
      </c>
      <c r="Q257" s="229">
        <v>0.001</v>
      </c>
      <c r="R257" s="229">
        <f>Q257*H257</f>
        <v>0.001</v>
      </c>
      <c r="S257" s="229">
        <v>0</v>
      </c>
      <c r="T257" s="230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1" t="s">
        <v>222</v>
      </c>
      <c r="AT257" s="231" t="s">
        <v>276</v>
      </c>
      <c r="AU257" s="231" t="s">
        <v>88</v>
      </c>
      <c r="AY257" s="18" t="s">
        <v>153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86</v>
      </c>
      <c r="BK257" s="232">
        <f>ROUND(I257*H257,2)</f>
        <v>0</v>
      </c>
      <c r="BL257" s="18" t="s">
        <v>160</v>
      </c>
      <c r="BM257" s="231" t="s">
        <v>1519</v>
      </c>
    </row>
    <row r="258" s="2" customFormat="1" ht="16.5" customHeight="1">
      <c r="A258" s="39"/>
      <c r="B258" s="40"/>
      <c r="C258" s="220" t="s">
        <v>518</v>
      </c>
      <c r="D258" s="220" t="s">
        <v>155</v>
      </c>
      <c r="E258" s="221" t="s">
        <v>1182</v>
      </c>
      <c r="F258" s="222" t="s">
        <v>1183</v>
      </c>
      <c r="G258" s="223" t="s">
        <v>399</v>
      </c>
      <c r="H258" s="224">
        <v>2</v>
      </c>
      <c r="I258" s="225"/>
      <c r="J258" s="226">
        <f>ROUND(I258*H258,2)</f>
        <v>0</v>
      </c>
      <c r="K258" s="222" t="s">
        <v>159</v>
      </c>
      <c r="L258" s="45"/>
      <c r="M258" s="227" t="s">
        <v>1</v>
      </c>
      <c r="N258" s="228" t="s">
        <v>43</v>
      </c>
      <c r="O258" s="92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160</v>
      </c>
      <c r="AT258" s="231" t="s">
        <v>155</v>
      </c>
      <c r="AU258" s="231" t="s">
        <v>88</v>
      </c>
      <c r="AY258" s="18" t="s">
        <v>153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86</v>
      </c>
      <c r="BK258" s="232">
        <f>ROUND(I258*H258,2)</f>
        <v>0</v>
      </c>
      <c r="BL258" s="18" t="s">
        <v>160</v>
      </c>
      <c r="BM258" s="231" t="s">
        <v>1520</v>
      </c>
    </row>
    <row r="259" s="2" customFormat="1" ht="16.5" customHeight="1">
      <c r="A259" s="39"/>
      <c r="B259" s="40"/>
      <c r="C259" s="277" t="s">
        <v>522</v>
      </c>
      <c r="D259" s="277" t="s">
        <v>276</v>
      </c>
      <c r="E259" s="278" t="s">
        <v>1185</v>
      </c>
      <c r="F259" s="279" t="s">
        <v>1186</v>
      </c>
      <c r="G259" s="280" t="s">
        <v>399</v>
      </c>
      <c r="H259" s="281">
        <v>2</v>
      </c>
      <c r="I259" s="282"/>
      <c r="J259" s="283">
        <f>ROUND(I259*H259,2)</f>
        <v>0</v>
      </c>
      <c r="K259" s="279" t="s">
        <v>1</v>
      </c>
      <c r="L259" s="284"/>
      <c r="M259" s="285" t="s">
        <v>1</v>
      </c>
      <c r="N259" s="286" t="s">
        <v>43</v>
      </c>
      <c r="O259" s="92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1" t="s">
        <v>222</v>
      </c>
      <c r="AT259" s="231" t="s">
        <v>276</v>
      </c>
      <c r="AU259" s="231" t="s">
        <v>88</v>
      </c>
      <c r="AY259" s="18" t="s">
        <v>153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86</v>
      </c>
      <c r="BK259" s="232">
        <f>ROUND(I259*H259,2)</f>
        <v>0</v>
      </c>
      <c r="BL259" s="18" t="s">
        <v>160</v>
      </c>
      <c r="BM259" s="231" t="s">
        <v>1521</v>
      </c>
    </row>
    <row r="260" s="2" customFormat="1" ht="16.5" customHeight="1">
      <c r="A260" s="39"/>
      <c r="B260" s="40"/>
      <c r="C260" s="220" t="s">
        <v>526</v>
      </c>
      <c r="D260" s="220" t="s">
        <v>155</v>
      </c>
      <c r="E260" s="221" t="s">
        <v>1173</v>
      </c>
      <c r="F260" s="222" t="s">
        <v>1174</v>
      </c>
      <c r="G260" s="223" t="s">
        <v>399</v>
      </c>
      <c r="H260" s="224">
        <v>45</v>
      </c>
      <c r="I260" s="225"/>
      <c r="J260" s="226">
        <f>ROUND(I260*H260,2)</f>
        <v>0</v>
      </c>
      <c r="K260" s="222" t="s">
        <v>159</v>
      </c>
      <c r="L260" s="45"/>
      <c r="M260" s="227" t="s">
        <v>1</v>
      </c>
      <c r="N260" s="228" t="s">
        <v>43</v>
      </c>
      <c r="O260" s="92"/>
      <c r="P260" s="229">
        <f>O260*H260</f>
        <v>0</v>
      </c>
      <c r="Q260" s="229">
        <v>0</v>
      </c>
      <c r="R260" s="229">
        <f>Q260*H260</f>
        <v>0</v>
      </c>
      <c r="S260" s="229">
        <v>0</v>
      </c>
      <c r="T260" s="230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1" t="s">
        <v>160</v>
      </c>
      <c r="AT260" s="231" t="s">
        <v>155</v>
      </c>
      <c r="AU260" s="231" t="s">
        <v>88</v>
      </c>
      <c r="AY260" s="18" t="s">
        <v>153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86</v>
      </c>
      <c r="BK260" s="232">
        <f>ROUND(I260*H260,2)</f>
        <v>0</v>
      </c>
      <c r="BL260" s="18" t="s">
        <v>160</v>
      </c>
      <c r="BM260" s="231" t="s">
        <v>1522</v>
      </c>
    </row>
    <row r="261" s="2" customFormat="1" ht="16.5" customHeight="1">
      <c r="A261" s="39"/>
      <c r="B261" s="40"/>
      <c r="C261" s="277" t="s">
        <v>531</v>
      </c>
      <c r="D261" s="277" t="s">
        <v>276</v>
      </c>
      <c r="E261" s="278" t="s">
        <v>1176</v>
      </c>
      <c r="F261" s="279" t="s">
        <v>1177</v>
      </c>
      <c r="G261" s="280" t="s">
        <v>399</v>
      </c>
      <c r="H261" s="281">
        <v>45</v>
      </c>
      <c r="I261" s="282"/>
      <c r="J261" s="283">
        <f>ROUND(I261*H261,2)</f>
        <v>0</v>
      </c>
      <c r="K261" s="279" t="s">
        <v>159</v>
      </c>
      <c r="L261" s="284"/>
      <c r="M261" s="285" t="s">
        <v>1</v>
      </c>
      <c r="N261" s="286" t="s">
        <v>43</v>
      </c>
      <c r="O261" s="92"/>
      <c r="P261" s="229">
        <f>O261*H261</f>
        <v>0</v>
      </c>
      <c r="Q261" s="229">
        <v>0.00038999999999999999</v>
      </c>
      <c r="R261" s="229">
        <f>Q261*H261</f>
        <v>0.01755</v>
      </c>
      <c r="S261" s="229">
        <v>0</v>
      </c>
      <c r="T261" s="23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1" t="s">
        <v>222</v>
      </c>
      <c r="AT261" s="231" t="s">
        <v>276</v>
      </c>
      <c r="AU261" s="231" t="s">
        <v>88</v>
      </c>
      <c r="AY261" s="18" t="s">
        <v>153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86</v>
      </c>
      <c r="BK261" s="232">
        <f>ROUND(I261*H261,2)</f>
        <v>0</v>
      </c>
      <c r="BL261" s="18" t="s">
        <v>160</v>
      </c>
      <c r="BM261" s="231" t="s">
        <v>1523</v>
      </c>
    </row>
    <row r="262" s="13" customFormat="1">
      <c r="A262" s="13"/>
      <c r="B262" s="233"/>
      <c r="C262" s="234"/>
      <c r="D262" s="235" t="s">
        <v>162</v>
      </c>
      <c r="E262" s="236" t="s">
        <v>1</v>
      </c>
      <c r="F262" s="237" t="s">
        <v>1524</v>
      </c>
      <c r="G262" s="234"/>
      <c r="H262" s="238">
        <v>21</v>
      </c>
      <c r="I262" s="239"/>
      <c r="J262" s="234"/>
      <c r="K262" s="234"/>
      <c r="L262" s="240"/>
      <c r="M262" s="241"/>
      <c r="N262" s="242"/>
      <c r="O262" s="242"/>
      <c r="P262" s="242"/>
      <c r="Q262" s="242"/>
      <c r="R262" s="242"/>
      <c r="S262" s="242"/>
      <c r="T262" s="24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4" t="s">
        <v>162</v>
      </c>
      <c r="AU262" s="244" t="s">
        <v>88</v>
      </c>
      <c r="AV262" s="13" t="s">
        <v>88</v>
      </c>
      <c r="AW262" s="13" t="s">
        <v>34</v>
      </c>
      <c r="AX262" s="13" t="s">
        <v>78</v>
      </c>
      <c r="AY262" s="244" t="s">
        <v>153</v>
      </c>
    </row>
    <row r="263" s="13" customFormat="1">
      <c r="A263" s="13"/>
      <c r="B263" s="233"/>
      <c r="C263" s="234"/>
      <c r="D263" s="235" t="s">
        <v>162</v>
      </c>
      <c r="E263" s="236" t="s">
        <v>1</v>
      </c>
      <c r="F263" s="237" t="s">
        <v>1525</v>
      </c>
      <c r="G263" s="234"/>
      <c r="H263" s="238">
        <v>6</v>
      </c>
      <c r="I263" s="239"/>
      <c r="J263" s="234"/>
      <c r="K263" s="234"/>
      <c r="L263" s="240"/>
      <c r="M263" s="241"/>
      <c r="N263" s="242"/>
      <c r="O263" s="242"/>
      <c r="P263" s="242"/>
      <c r="Q263" s="242"/>
      <c r="R263" s="242"/>
      <c r="S263" s="242"/>
      <c r="T263" s="24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4" t="s">
        <v>162</v>
      </c>
      <c r="AU263" s="244" t="s">
        <v>88</v>
      </c>
      <c r="AV263" s="13" t="s">
        <v>88</v>
      </c>
      <c r="AW263" s="13" t="s">
        <v>34</v>
      </c>
      <c r="AX263" s="13" t="s">
        <v>78</v>
      </c>
      <c r="AY263" s="244" t="s">
        <v>153</v>
      </c>
    </row>
    <row r="264" s="13" customFormat="1">
      <c r="A264" s="13"/>
      <c r="B264" s="233"/>
      <c r="C264" s="234"/>
      <c r="D264" s="235" t="s">
        <v>162</v>
      </c>
      <c r="E264" s="236" t="s">
        <v>1</v>
      </c>
      <c r="F264" s="237" t="s">
        <v>1526</v>
      </c>
      <c r="G264" s="234"/>
      <c r="H264" s="238">
        <v>18</v>
      </c>
      <c r="I264" s="239"/>
      <c r="J264" s="234"/>
      <c r="K264" s="234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162</v>
      </c>
      <c r="AU264" s="244" t="s">
        <v>88</v>
      </c>
      <c r="AV264" s="13" t="s">
        <v>88</v>
      </c>
      <c r="AW264" s="13" t="s">
        <v>34</v>
      </c>
      <c r="AX264" s="13" t="s">
        <v>78</v>
      </c>
      <c r="AY264" s="244" t="s">
        <v>153</v>
      </c>
    </row>
    <row r="265" s="16" customFormat="1">
      <c r="A265" s="16"/>
      <c r="B265" s="266"/>
      <c r="C265" s="267"/>
      <c r="D265" s="235" t="s">
        <v>162</v>
      </c>
      <c r="E265" s="268" t="s">
        <v>1</v>
      </c>
      <c r="F265" s="269" t="s">
        <v>215</v>
      </c>
      <c r="G265" s="267"/>
      <c r="H265" s="270">
        <v>45</v>
      </c>
      <c r="I265" s="271"/>
      <c r="J265" s="267"/>
      <c r="K265" s="267"/>
      <c r="L265" s="272"/>
      <c r="M265" s="273"/>
      <c r="N265" s="274"/>
      <c r="O265" s="274"/>
      <c r="P265" s="274"/>
      <c r="Q265" s="274"/>
      <c r="R265" s="274"/>
      <c r="S265" s="274"/>
      <c r="T265" s="275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T265" s="276" t="s">
        <v>162</v>
      </c>
      <c r="AU265" s="276" t="s">
        <v>88</v>
      </c>
      <c r="AV265" s="16" t="s">
        <v>160</v>
      </c>
      <c r="AW265" s="16" t="s">
        <v>34</v>
      </c>
      <c r="AX265" s="16" t="s">
        <v>86</v>
      </c>
      <c r="AY265" s="276" t="s">
        <v>153</v>
      </c>
    </row>
    <row r="266" s="2" customFormat="1" ht="16.5" customHeight="1">
      <c r="A266" s="39"/>
      <c r="B266" s="40"/>
      <c r="C266" s="220" t="s">
        <v>535</v>
      </c>
      <c r="D266" s="220" t="s">
        <v>155</v>
      </c>
      <c r="E266" s="221" t="s">
        <v>1188</v>
      </c>
      <c r="F266" s="222" t="s">
        <v>1189</v>
      </c>
      <c r="G266" s="223" t="s">
        <v>399</v>
      </c>
      <c r="H266" s="224">
        <v>2</v>
      </c>
      <c r="I266" s="225"/>
      <c r="J266" s="226">
        <f>ROUND(I266*H266,2)</f>
        <v>0</v>
      </c>
      <c r="K266" s="222" t="s">
        <v>159</v>
      </c>
      <c r="L266" s="45"/>
      <c r="M266" s="227" t="s">
        <v>1</v>
      </c>
      <c r="N266" s="228" t="s">
        <v>43</v>
      </c>
      <c r="O266" s="92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1" t="s">
        <v>160</v>
      </c>
      <c r="AT266" s="231" t="s">
        <v>155</v>
      </c>
      <c r="AU266" s="231" t="s">
        <v>88</v>
      </c>
      <c r="AY266" s="18" t="s">
        <v>153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86</v>
      </c>
      <c r="BK266" s="232">
        <f>ROUND(I266*H266,2)</f>
        <v>0</v>
      </c>
      <c r="BL266" s="18" t="s">
        <v>160</v>
      </c>
      <c r="BM266" s="231" t="s">
        <v>1527</v>
      </c>
    </row>
    <row r="267" s="13" customFormat="1">
      <c r="A267" s="13"/>
      <c r="B267" s="233"/>
      <c r="C267" s="234"/>
      <c r="D267" s="235" t="s">
        <v>162</v>
      </c>
      <c r="E267" s="236" t="s">
        <v>1</v>
      </c>
      <c r="F267" s="237" t="s">
        <v>1191</v>
      </c>
      <c r="G267" s="234"/>
      <c r="H267" s="238">
        <v>2</v>
      </c>
      <c r="I267" s="239"/>
      <c r="J267" s="234"/>
      <c r="K267" s="234"/>
      <c r="L267" s="240"/>
      <c r="M267" s="241"/>
      <c r="N267" s="242"/>
      <c r="O267" s="242"/>
      <c r="P267" s="242"/>
      <c r="Q267" s="242"/>
      <c r="R267" s="242"/>
      <c r="S267" s="242"/>
      <c r="T267" s="24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4" t="s">
        <v>162</v>
      </c>
      <c r="AU267" s="244" t="s">
        <v>88</v>
      </c>
      <c r="AV267" s="13" t="s">
        <v>88</v>
      </c>
      <c r="AW267" s="13" t="s">
        <v>34</v>
      </c>
      <c r="AX267" s="13" t="s">
        <v>86</v>
      </c>
      <c r="AY267" s="244" t="s">
        <v>153</v>
      </c>
    </row>
    <row r="268" s="2" customFormat="1" ht="16.5" customHeight="1">
      <c r="A268" s="39"/>
      <c r="B268" s="40"/>
      <c r="C268" s="277" t="s">
        <v>539</v>
      </c>
      <c r="D268" s="277" t="s">
        <v>276</v>
      </c>
      <c r="E268" s="278" t="s">
        <v>1192</v>
      </c>
      <c r="F268" s="279" t="s">
        <v>1193</v>
      </c>
      <c r="G268" s="280" t="s">
        <v>399</v>
      </c>
      <c r="H268" s="281">
        <v>2</v>
      </c>
      <c r="I268" s="282"/>
      <c r="J268" s="283">
        <f>ROUND(I268*H268,2)</f>
        <v>0</v>
      </c>
      <c r="K268" s="279" t="s">
        <v>159</v>
      </c>
      <c r="L268" s="284"/>
      <c r="M268" s="285" t="s">
        <v>1</v>
      </c>
      <c r="N268" s="286" t="s">
        <v>43</v>
      </c>
      <c r="O268" s="92"/>
      <c r="P268" s="229">
        <f>O268*H268</f>
        <v>0</v>
      </c>
      <c r="Q268" s="229">
        <v>0.00055999999999999995</v>
      </c>
      <c r="R268" s="229">
        <f>Q268*H268</f>
        <v>0.0011199999999999999</v>
      </c>
      <c r="S268" s="229">
        <v>0</v>
      </c>
      <c r="T268" s="230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1" t="s">
        <v>222</v>
      </c>
      <c r="AT268" s="231" t="s">
        <v>276</v>
      </c>
      <c r="AU268" s="231" t="s">
        <v>88</v>
      </c>
      <c r="AY268" s="18" t="s">
        <v>153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86</v>
      </c>
      <c r="BK268" s="232">
        <f>ROUND(I268*H268,2)</f>
        <v>0</v>
      </c>
      <c r="BL268" s="18" t="s">
        <v>160</v>
      </c>
      <c r="BM268" s="231" t="s">
        <v>1528</v>
      </c>
    </row>
    <row r="269" s="13" customFormat="1">
      <c r="A269" s="13"/>
      <c r="B269" s="233"/>
      <c r="C269" s="234"/>
      <c r="D269" s="235" t="s">
        <v>162</v>
      </c>
      <c r="E269" s="236" t="s">
        <v>1</v>
      </c>
      <c r="F269" s="237" t="s">
        <v>1191</v>
      </c>
      <c r="G269" s="234"/>
      <c r="H269" s="238">
        <v>2</v>
      </c>
      <c r="I269" s="239"/>
      <c r="J269" s="234"/>
      <c r="K269" s="234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162</v>
      </c>
      <c r="AU269" s="244" t="s">
        <v>88</v>
      </c>
      <c r="AV269" s="13" t="s">
        <v>88</v>
      </c>
      <c r="AW269" s="13" t="s">
        <v>34</v>
      </c>
      <c r="AX269" s="13" t="s">
        <v>86</v>
      </c>
      <c r="AY269" s="244" t="s">
        <v>153</v>
      </c>
    </row>
    <row r="270" s="2" customFormat="1" ht="16.5" customHeight="1">
      <c r="A270" s="39"/>
      <c r="B270" s="40"/>
      <c r="C270" s="220" t="s">
        <v>543</v>
      </c>
      <c r="D270" s="220" t="s">
        <v>155</v>
      </c>
      <c r="E270" s="221" t="s">
        <v>1195</v>
      </c>
      <c r="F270" s="222" t="s">
        <v>1196</v>
      </c>
      <c r="G270" s="223" t="s">
        <v>399</v>
      </c>
      <c r="H270" s="224">
        <v>3</v>
      </c>
      <c r="I270" s="225"/>
      <c r="J270" s="226">
        <f>ROUND(I270*H270,2)</f>
        <v>0</v>
      </c>
      <c r="K270" s="222" t="s">
        <v>159</v>
      </c>
      <c r="L270" s="45"/>
      <c r="M270" s="227" t="s">
        <v>1</v>
      </c>
      <c r="N270" s="228" t="s">
        <v>43</v>
      </c>
      <c r="O270" s="92"/>
      <c r="P270" s="229">
        <f>O270*H270</f>
        <v>0</v>
      </c>
      <c r="Q270" s="229">
        <v>0.00024000000000000001</v>
      </c>
      <c r="R270" s="229">
        <f>Q270*H270</f>
        <v>0.00072000000000000005</v>
      </c>
      <c r="S270" s="229">
        <v>0</v>
      </c>
      <c r="T270" s="230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1" t="s">
        <v>160</v>
      </c>
      <c r="AT270" s="231" t="s">
        <v>155</v>
      </c>
      <c r="AU270" s="231" t="s">
        <v>88</v>
      </c>
      <c r="AY270" s="18" t="s">
        <v>153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86</v>
      </c>
      <c r="BK270" s="232">
        <f>ROUND(I270*H270,2)</f>
        <v>0</v>
      </c>
      <c r="BL270" s="18" t="s">
        <v>160</v>
      </c>
      <c r="BM270" s="231" t="s">
        <v>1529</v>
      </c>
    </row>
    <row r="271" s="2" customFormat="1" ht="21.75" customHeight="1">
      <c r="A271" s="39"/>
      <c r="B271" s="40"/>
      <c r="C271" s="277" t="s">
        <v>547</v>
      </c>
      <c r="D271" s="277" t="s">
        <v>276</v>
      </c>
      <c r="E271" s="278" t="s">
        <v>1198</v>
      </c>
      <c r="F271" s="279" t="s">
        <v>1530</v>
      </c>
      <c r="G271" s="280" t="s">
        <v>399</v>
      </c>
      <c r="H271" s="281">
        <v>3</v>
      </c>
      <c r="I271" s="282"/>
      <c r="J271" s="283">
        <f>ROUND(I271*H271,2)</f>
        <v>0</v>
      </c>
      <c r="K271" s="279" t="s">
        <v>1</v>
      </c>
      <c r="L271" s="284"/>
      <c r="M271" s="285" t="s">
        <v>1</v>
      </c>
      <c r="N271" s="286" t="s">
        <v>43</v>
      </c>
      <c r="O271" s="92"/>
      <c r="P271" s="229">
        <f>O271*H271</f>
        <v>0</v>
      </c>
      <c r="Q271" s="229">
        <v>0.0030000000000000001</v>
      </c>
      <c r="R271" s="229">
        <f>Q271*H271</f>
        <v>0.0090000000000000011</v>
      </c>
      <c r="S271" s="229">
        <v>0</v>
      </c>
      <c r="T271" s="230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1" t="s">
        <v>222</v>
      </c>
      <c r="AT271" s="231" t="s">
        <v>276</v>
      </c>
      <c r="AU271" s="231" t="s">
        <v>88</v>
      </c>
      <c r="AY271" s="18" t="s">
        <v>153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86</v>
      </c>
      <c r="BK271" s="232">
        <f>ROUND(I271*H271,2)</f>
        <v>0</v>
      </c>
      <c r="BL271" s="18" t="s">
        <v>160</v>
      </c>
      <c r="BM271" s="231" t="s">
        <v>1531</v>
      </c>
    </row>
    <row r="272" s="2" customFormat="1" ht="16.5" customHeight="1">
      <c r="A272" s="39"/>
      <c r="B272" s="40"/>
      <c r="C272" s="277" t="s">
        <v>552</v>
      </c>
      <c r="D272" s="277" t="s">
        <v>276</v>
      </c>
      <c r="E272" s="278" t="s">
        <v>1201</v>
      </c>
      <c r="F272" s="279" t="s">
        <v>1202</v>
      </c>
      <c r="G272" s="280" t="s">
        <v>399</v>
      </c>
      <c r="H272" s="281">
        <v>3</v>
      </c>
      <c r="I272" s="282"/>
      <c r="J272" s="283">
        <f>ROUND(I272*H272,2)</f>
        <v>0</v>
      </c>
      <c r="K272" s="279" t="s">
        <v>1</v>
      </c>
      <c r="L272" s="284"/>
      <c r="M272" s="285" t="s">
        <v>1</v>
      </c>
      <c r="N272" s="286" t="s">
        <v>43</v>
      </c>
      <c r="O272" s="92"/>
      <c r="P272" s="229">
        <f>O272*H272</f>
        <v>0</v>
      </c>
      <c r="Q272" s="229">
        <v>0.0050000000000000001</v>
      </c>
      <c r="R272" s="229">
        <f>Q272*H272</f>
        <v>0.014999999999999999</v>
      </c>
      <c r="S272" s="229">
        <v>0</v>
      </c>
      <c r="T272" s="230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1" t="s">
        <v>222</v>
      </c>
      <c r="AT272" s="231" t="s">
        <v>276</v>
      </c>
      <c r="AU272" s="231" t="s">
        <v>88</v>
      </c>
      <c r="AY272" s="18" t="s">
        <v>153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86</v>
      </c>
      <c r="BK272" s="232">
        <f>ROUND(I272*H272,2)</f>
        <v>0</v>
      </c>
      <c r="BL272" s="18" t="s">
        <v>160</v>
      </c>
      <c r="BM272" s="231" t="s">
        <v>1532</v>
      </c>
    </row>
    <row r="273" s="2" customFormat="1" ht="16.5" customHeight="1">
      <c r="A273" s="39"/>
      <c r="B273" s="40"/>
      <c r="C273" s="220" t="s">
        <v>556</v>
      </c>
      <c r="D273" s="220" t="s">
        <v>155</v>
      </c>
      <c r="E273" s="221" t="s">
        <v>1204</v>
      </c>
      <c r="F273" s="222" t="s">
        <v>1205</v>
      </c>
      <c r="G273" s="223" t="s">
        <v>399</v>
      </c>
      <c r="H273" s="224">
        <v>5</v>
      </c>
      <c r="I273" s="225"/>
      <c r="J273" s="226">
        <f>ROUND(I273*H273,2)</f>
        <v>0</v>
      </c>
      <c r="K273" s="222" t="s">
        <v>159</v>
      </c>
      <c r="L273" s="45"/>
      <c r="M273" s="227" t="s">
        <v>1</v>
      </c>
      <c r="N273" s="228" t="s">
        <v>43</v>
      </c>
      <c r="O273" s="92"/>
      <c r="P273" s="229">
        <f>O273*H273</f>
        <v>0</v>
      </c>
      <c r="Q273" s="229">
        <v>0.0016199999999999999</v>
      </c>
      <c r="R273" s="229">
        <f>Q273*H273</f>
        <v>0.0080999999999999996</v>
      </c>
      <c r="S273" s="229">
        <v>0</v>
      </c>
      <c r="T273" s="230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1" t="s">
        <v>160</v>
      </c>
      <c r="AT273" s="231" t="s">
        <v>155</v>
      </c>
      <c r="AU273" s="231" t="s">
        <v>88</v>
      </c>
      <c r="AY273" s="18" t="s">
        <v>153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86</v>
      </c>
      <c r="BK273" s="232">
        <f>ROUND(I273*H273,2)</f>
        <v>0</v>
      </c>
      <c r="BL273" s="18" t="s">
        <v>160</v>
      </c>
      <c r="BM273" s="231" t="s">
        <v>1533</v>
      </c>
    </row>
    <row r="274" s="2" customFormat="1" ht="16.5" customHeight="1">
      <c r="A274" s="39"/>
      <c r="B274" s="40"/>
      <c r="C274" s="277" t="s">
        <v>560</v>
      </c>
      <c r="D274" s="277" t="s">
        <v>276</v>
      </c>
      <c r="E274" s="278" t="s">
        <v>1207</v>
      </c>
      <c r="F274" s="279" t="s">
        <v>1208</v>
      </c>
      <c r="G274" s="280" t="s">
        <v>399</v>
      </c>
      <c r="H274" s="281">
        <v>5</v>
      </c>
      <c r="I274" s="282"/>
      <c r="J274" s="283">
        <f>ROUND(I274*H274,2)</f>
        <v>0</v>
      </c>
      <c r="K274" s="279" t="s">
        <v>1</v>
      </c>
      <c r="L274" s="284"/>
      <c r="M274" s="285" t="s">
        <v>1</v>
      </c>
      <c r="N274" s="286" t="s">
        <v>43</v>
      </c>
      <c r="O274" s="92"/>
      <c r="P274" s="229">
        <f>O274*H274</f>
        <v>0</v>
      </c>
      <c r="Q274" s="229">
        <v>0.017999999999999999</v>
      </c>
      <c r="R274" s="229">
        <f>Q274*H274</f>
        <v>0.089999999999999997</v>
      </c>
      <c r="S274" s="229">
        <v>0</v>
      </c>
      <c r="T274" s="230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1" t="s">
        <v>222</v>
      </c>
      <c r="AT274" s="231" t="s">
        <v>276</v>
      </c>
      <c r="AU274" s="231" t="s">
        <v>88</v>
      </c>
      <c r="AY274" s="18" t="s">
        <v>153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86</v>
      </c>
      <c r="BK274" s="232">
        <f>ROUND(I274*H274,2)</f>
        <v>0</v>
      </c>
      <c r="BL274" s="18" t="s">
        <v>160</v>
      </c>
      <c r="BM274" s="231" t="s">
        <v>1534</v>
      </c>
    </row>
    <row r="275" s="2" customFormat="1" ht="16.5" customHeight="1">
      <c r="A275" s="39"/>
      <c r="B275" s="40"/>
      <c r="C275" s="277" t="s">
        <v>564</v>
      </c>
      <c r="D275" s="277" t="s">
        <v>276</v>
      </c>
      <c r="E275" s="278" t="s">
        <v>1210</v>
      </c>
      <c r="F275" s="279" t="s">
        <v>1211</v>
      </c>
      <c r="G275" s="280" t="s">
        <v>399</v>
      </c>
      <c r="H275" s="281">
        <v>5</v>
      </c>
      <c r="I275" s="282"/>
      <c r="J275" s="283">
        <f>ROUND(I275*H275,2)</f>
        <v>0</v>
      </c>
      <c r="K275" s="279" t="s">
        <v>1</v>
      </c>
      <c r="L275" s="284"/>
      <c r="M275" s="285" t="s">
        <v>1</v>
      </c>
      <c r="N275" s="286" t="s">
        <v>43</v>
      </c>
      <c r="O275" s="92"/>
      <c r="P275" s="229">
        <f>O275*H275</f>
        <v>0</v>
      </c>
      <c r="Q275" s="229">
        <v>0.0060000000000000001</v>
      </c>
      <c r="R275" s="229">
        <f>Q275*H275</f>
        <v>0.029999999999999999</v>
      </c>
      <c r="S275" s="229">
        <v>0</v>
      </c>
      <c r="T275" s="23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1" t="s">
        <v>222</v>
      </c>
      <c r="AT275" s="231" t="s">
        <v>276</v>
      </c>
      <c r="AU275" s="231" t="s">
        <v>88</v>
      </c>
      <c r="AY275" s="18" t="s">
        <v>153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86</v>
      </c>
      <c r="BK275" s="232">
        <f>ROUND(I275*H275,2)</f>
        <v>0</v>
      </c>
      <c r="BL275" s="18" t="s">
        <v>160</v>
      </c>
      <c r="BM275" s="231" t="s">
        <v>1535</v>
      </c>
    </row>
    <row r="276" s="2" customFormat="1" ht="16.5" customHeight="1">
      <c r="A276" s="39"/>
      <c r="B276" s="40"/>
      <c r="C276" s="220" t="s">
        <v>568</v>
      </c>
      <c r="D276" s="220" t="s">
        <v>155</v>
      </c>
      <c r="E276" s="221" t="s">
        <v>1216</v>
      </c>
      <c r="F276" s="222" t="s">
        <v>1217</v>
      </c>
      <c r="G276" s="223" t="s">
        <v>399</v>
      </c>
      <c r="H276" s="224">
        <v>3</v>
      </c>
      <c r="I276" s="225"/>
      <c r="J276" s="226">
        <f>ROUND(I276*H276,2)</f>
        <v>0</v>
      </c>
      <c r="K276" s="222" t="s">
        <v>159</v>
      </c>
      <c r="L276" s="45"/>
      <c r="M276" s="227" t="s">
        <v>1</v>
      </c>
      <c r="N276" s="228" t="s">
        <v>43</v>
      </c>
      <c r="O276" s="92"/>
      <c r="P276" s="229">
        <f>O276*H276</f>
        <v>0</v>
      </c>
      <c r="Q276" s="229">
        <v>0.0013600000000000001</v>
      </c>
      <c r="R276" s="229">
        <f>Q276*H276</f>
        <v>0.0040800000000000003</v>
      </c>
      <c r="S276" s="229">
        <v>0</v>
      </c>
      <c r="T276" s="230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1" t="s">
        <v>160</v>
      </c>
      <c r="AT276" s="231" t="s">
        <v>155</v>
      </c>
      <c r="AU276" s="231" t="s">
        <v>88</v>
      </c>
      <c r="AY276" s="18" t="s">
        <v>153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86</v>
      </c>
      <c r="BK276" s="232">
        <f>ROUND(I276*H276,2)</f>
        <v>0</v>
      </c>
      <c r="BL276" s="18" t="s">
        <v>160</v>
      </c>
      <c r="BM276" s="231" t="s">
        <v>1536</v>
      </c>
    </row>
    <row r="277" s="2" customFormat="1" ht="16.5" customHeight="1">
      <c r="A277" s="39"/>
      <c r="B277" s="40"/>
      <c r="C277" s="277" t="s">
        <v>572</v>
      </c>
      <c r="D277" s="277" t="s">
        <v>276</v>
      </c>
      <c r="E277" s="278" t="s">
        <v>1219</v>
      </c>
      <c r="F277" s="279" t="s">
        <v>1220</v>
      </c>
      <c r="G277" s="280" t="s">
        <v>399</v>
      </c>
      <c r="H277" s="281">
        <v>3</v>
      </c>
      <c r="I277" s="282"/>
      <c r="J277" s="283">
        <f>ROUND(I277*H277,2)</f>
        <v>0</v>
      </c>
      <c r="K277" s="279" t="s">
        <v>1</v>
      </c>
      <c r="L277" s="284"/>
      <c r="M277" s="285" t="s">
        <v>1</v>
      </c>
      <c r="N277" s="286" t="s">
        <v>43</v>
      </c>
      <c r="O277" s="92"/>
      <c r="P277" s="229">
        <f>O277*H277</f>
        <v>0</v>
      </c>
      <c r="Q277" s="229">
        <v>0.042999999999999997</v>
      </c>
      <c r="R277" s="229">
        <f>Q277*H277</f>
        <v>0.129</v>
      </c>
      <c r="S277" s="229">
        <v>0</v>
      </c>
      <c r="T277" s="230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1" t="s">
        <v>222</v>
      </c>
      <c r="AT277" s="231" t="s">
        <v>276</v>
      </c>
      <c r="AU277" s="231" t="s">
        <v>88</v>
      </c>
      <c r="AY277" s="18" t="s">
        <v>153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8" t="s">
        <v>86</v>
      </c>
      <c r="BK277" s="232">
        <f>ROUND(I277*H277,2)</f>
        <v>0</v>
      </c>
      <c r="BL277" s="18" t="s">
        <v>160</v>
      </c>
      <c r="BM277" s="231" t="s">
        <v>1537</v>
      </c>
    </row>
    <row r="278" s="2" customFormat="1" ht="16.5" customHeight="1">
      <c r="A278" s="39"/>
      <c r="B278" s="40"/>
      <c r="C278" s="220" t="s">
        <v>576</v>
      </c>
      <c r="D278" s="220" t="s">
        <v>155</v>
      </c>
      <c r="E278" s="221" t="s">
        <v>1228</v>
      </c>
      <c r="F278" s="222" t="s">
        <v>1229</v>
      </c>
      <c r="G278" s="223" t="s">
        <v>399</v>
      </c>
      <c r="H278" s="224">
        <v>3</v>
      </c>
      <c r="I278" s="225"/>
      <c r="J278" s="226">
        <f>ROUND(I278*H278,2)</f>
        <v>0</v>
      </c>
      <c r="K278" s="222" t="s">
        <v>159</v>
      </c>
      <c r="L278" s="45"/>
      <c r="M278" s="227" t="s">
        <v>1</v>
      </c>
      <c r="N278" s="228" t="s">
        <v>43</v>
      </c>
      <c r="O278" s="92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1" t="s">
        <v>160</v>
      </c>
      <c r="AT278" s="231" t="s">
        <v>155</v>
      </c>
      <c r="AU278" s="231" t="s">
        <v>88</v>
      </c>
      <c r="AY278" s="18" t="s">
        <v>153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86</v>
      </c>
      <c r="BK278" s="232">
        <f>ROUND(I278*H278,2)</f>
        <v>0</v>
      </c>
      <c r="BL278" s="18" t="s">
        <v>160</v>
      </c>
      <c r="BM278" s="231" t="s">
        <v>1538</v>
      </c>
    </row>
    <row r="279" s="2" customFormat="1" ht="16.5" customHeight="1">
      <c r="A279" s="39"/>
      <c r="B279" s="40"/>
      <c r="C279" s="277" t="s">
        <v>580</v>
      </c>
      <c r="D279" s="277" t="s">
        <v>276</v>
      </c>
      <c r="E279" s="278" t="s">
        <v>1231</v>
      </c>
      <c r="F279" s="279" t="s">
        <v>1232</v>
      </c>
      <c r="G279" s="280" t="s">
        <v>399</v>
      </c>
      <c r="H279" s="281">
        <v>3</v>
      </c>
      <c r="I279" s="282"/>
      <c r="J279" s="283">
        <f>ROUND(I279*H279,2)</f>
        <v>0</v>
      </c>
      <c r="K279" s="279" t="s">
        <v>1</v>
      </c>
      <c r="L279" s="284"/>
      <c r="M279" s="285" t="s">
        <v>1</v>
      </c>
      <c r="N279" s="286" t="s">
        <v>43</v>
      </c>
      <c r="O279" s="92"/>
      <c r="P279" s="229">
        <f>O279*H279</f>
        <v>0</v>
      </c>
      <c r="Q279" s="229">
        <v>0.0030000000000000001</v>
      </c>
      <c r="R279" s="229">
        <f>Q279*H279</f>
        <v>0.0090000000000000011</v>
      </c>
      <c r="S279" s="229">
        <v>0</v>
      </c>
      <c r="T279" s="230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1" t="s">
        <v>222</v>
      </c>
      <c r="AT279" s="231" t="s">
        <v>276</v>
      </c>
      <c r="AU279" s="231" t="s">
        <v>88</v>
      </c>
      <c r="AY279" s="18" t="s">
        <v>153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86</v>
      </c>
      <c r="BK279" s="232">
        <f>ROUND(I279*H279,2)</f>
        <v>0</v>
      </c>
      <c r="BL279" s="18" t="s">
        <v>160</v>
      </c>
      <c r="BM279" s="231" t="s">
        <v>1539</v>
      </c>
    </row>
    <row r="280" s="2" customFormat="1" ht="16.5" customHeight="1">
      <c r="A280" s="39"/>
      <c r="B280" s="40"/>
      <c r="C280" s="220" t="s">
        <v>584</v>
      </c>
      <c r="D280" s="220" t="s">
        <v>155</v>
      </c>
      <c r="E280" s="221" t="s">
        <v>1286</v>
      </c>
      <c r="F280" s="222" t="s">
        <v>1287</v>
      </c>
      <c r="G280" s="223" t="s">
        <v>219</v>
      </c>
      <c r="H280" s="224">
        <v>363.10000000000002</v>
      </c>
      <c r="I280" s="225"/>
      <c r="J280" s="226">
        <f>ROUND(I280*H280,2)</f>
        <v>0</v>
      </c>
      <c r="K280" s="222" t="s">
        <v>159</v>
      </c>
      <c r="L280" s="45"/>
      <c r="M280" s="227" t="s">
        <v>1</v>
      </c>
      <c r="N280" s="228" t="s">
        <v>43</v>
      </c>
      <c r="O280" s="92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1" t="s">
        <v>160</v>
      </c>
      <c r="AT280" s="231" t="s">
        <v>155</v>
      </c>
      <c r="AU280" s="231" t="s">
        <v>88</v>
      </c>
      <c r="AY280" s="18" t="s">
        <v>153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86</v>
      </c>
      <c r="BK280" s="232">
        <f>ROUND(I280*H280,2)</f>
        <v>0</v>
      </c>
      <c r="BL280" s="18" t="s">
        <v>160</v>
      </c>
      <c r="BM280" s="231" t="s">
        <v>1540</v>
      </c>
    </row>
    <row r="281" s="13" customFormat="1">
      <c r="A281" s="13"/>
      <c r="B281" s="233"/>
      <c r="C281" s="234"/>
      <c r="D281" s="235" t="s">
        <v>162</v>
      </c>
      <c r="E281" s="236" t="s">
        <v>1</v>
      </c>
      <c r="F281" s="237" t="s">
        <v>1541</v>
      </c>
      <c r="G281" s="234"/>
      <c r="H281" s="238">
        <v>363.10000000000002</v>
      </c>
      <c r="I281" s="239"/>
      <c r="J281" s="234"/>
      <c r="K281" s="234"/>
      <c r="L281" s="240"/>
      <c r="M281" s="241"/>
      <c r="N281" s="242"/>
      <c r="O281" s="242"/>
      <c r="P281" s="242"/>
      <c r="Q281" s="242"/>
      <c r="R281" s="242"/>
      <c r="S281" s="242"/>
      <c r="T281" s="24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4" t="s">
        <v>162</v>
      </c>
      <c r="AU281" s="244" t="s">
        <v>88</v>
      </c>
      <c r="AV281" s="13" t="s">
        <v>88</v>
      </c>
      <c r="AW281" s="13" t="s">
        <v>34</v>
      </c>
      <c r="AX281" s="13" t="s">
        <v>86</v>
      </c>
      <c r="AY281" s="244" t="s">
        <v>153</v>
      </c>
    </row>
    <row r="282" s="2" customFormat="1" ht="16.5" customHeight="1">
      <c r="A282" s="39"/>
      <c r="B282" s="40"/>
      <c r="C282" s="220" t="s">
        <v>588</v>
      </c>
      <c r="D282" s="220" t="s">
        <v>155</v>
      </c>
      <c r="E282" s="221" t="s">
        <v>1290</v>
      </c>
      <c r="F282" s="222" t="s">
        <v>1291</v>
      </c>
      <c r="G282" s="223" t="s">
        <v>219</v>
      </c>
      <c r="H282" s="224">
        <v>363.10000000000002</v>
      </c>
      <c r="I282" s="225"/>
      <c r="J282" s="226">
        <f>ROUND(I282*H282,2)</f>
        <v>0</v>
      </c>
      <c r="K282" s="222" t="s">
        <v>159</v>
      </c>
      <c r="L282" s="45"/>
      <c r="M282" s="227" t="s">
        <v>1</v>
      </c>
      <c r="N282" s="228" t="s">
        <v>43</v>
      </c>
      <c r="O282" s="92"/>
      <c r="P282" s="229">
        <f>O282*H282</f>
        <v>0</v>
      </c>
      <c r="Q282" s="229">
        <v>0</v>
      </c>
      <c r="R282" s="229">
        <f>Q282*H282</f>
        <v>0</v>
      </c>
      <c r="S282" s="229">
        <v>0</v>
      </c>
      <c r="T282" s="230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1" t="s">
        <v>160</v>
      </c>
      <c r="AT282" s="231" t="s">
        <v>155</v>
      </c>
      <c r="AU282" s="231" t="s">
        <v>88</v>
      </c>
      <c r="AY282" s="18" t="s">
        <v>153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8" t="s">
        <v>86</v>
      </c>
      <c r="BK282" s="232">
        <f>ROUND(I282*H282,2)</f>
        <v>0</v>
      </c>
      <c r="BL282" s="18" t="s">
        <v>160</v>
      </c>
      <c r="BM282" s="231" t="s">
        <v>1542</v>
      </c>
    </row>
    <row r="283" s="13" customFormat="1">
      <c r="A283" s="13"/>
      <c r="B283" s="233"/>
      <c r="C283" s="234"/>
      <c r="D283" s="235" t="s">
        <v>162</v>
      </c>
      <c r="E283" s="236" t="s">
        <v>1</v>
      </c>
      <c r="F283" s="237" t="s">
        <v>1541</v>
      </c>
      <c r="G283" s="234"/>
      <c r="H283" s="238">
        <v>363.10000000000002</v>
      </c>
      <c r="I283" s="239"/>
      <c r="J283" s="234"/>
      <c r="K283" s="234"/>
      <c r="L283" s="240"/>
      <c r="M283" s="241"/>
      <c r="N283" s="242"/>
      <c r="O283" s="242"/>
      <c r="P283" s="242"/>
      <c r="Q283" s="242"/>
      <c r="R283" s="242"/>
      <c r="S283" s="242"/>
      <c r="T283" s="24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4" t="s">
        <v>162</v>
      </c>
      <c r="AU283" s="244" t="s">
        <v>88</v>
      </c>
      <c r="AV283" s="13" t="s">
        <v>88</v>
      </c>
      <c r="AW283" s="13" t="s">
        <v>34</v>
      </c>
      <c r="AX283" s="13" t="s">
        <v>86</v>
      </c>
      <c r="AY283" s="244" t="s">
        <v>153</v>
      </c>
    </row>
    <row r="284" s="2" customFormat="1" ht="16.5" customHeight="1">
      <c r="A284" s="39"/>
      <c r="B284" s="40"/>
      <c r="C284" s="220" t="s">
        <v>592</v>
      </c>
      <c r="D284" s="220" t="s">
        <v>155</v>
      </c>
      <c r="E284" s="221" t="s">
        <v>1240</v>
      </c>
      <c r="F284" s="222" t="s">
        <v>1241</v>
      </c>
      <c r="G284" s="223" t="s">
        <v>399</v>
      </c>
      <c r="H284" s="224">
        <v>3</v>
      </c>
      <c r="I284" s="225"/>
      <c r="J284" s="226">
        <f>ROUND(I284*H284,2)</f>
        <v>0</v>
      </c>
      <c r="K284" s="222" t="s">
        <v>159</v>
      </c>
      <c r="L284" s="45"/>
      <c r="M284" s="227" t="s">
        <v>1</v>
      </c>
      <c r="N284" s="228" t="s">
        <v>43</v>
      </c>
      <c r="O284" s="92"/>
      <c r="P284" s="229">
        <f>O284*H284</f>
        <v>0</v>
      </c>
      <c r="Q284" s="229">
        <v>0.040000000000000001</v>
      </c>
      <c r="R284" s="229">
        <f>Q284*H284</f>
        <v>0.12</v>
      </c>
      <c r="S284" s="229">
        <v>0</v>
      </c>
      <c r="T284" s="230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1" t="s">
        <v>160</v>
      </c>
      <c r="AT284" s="231" t="s">
        <v>155</v>
      </c>
      <c r="AU284" s="231" t="s">
        <v>88</v>
      </c>
      <c r="AY284" s="18" t="s">
        <v>153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86</v>
      </c>
      <c r="BK284" s="232">
        <f>ROUND(I284*H284,2)</f>
        <v>0</v>
      </c>
      <c r="BL284" s="18" t="s">
        <v>160</v>
      </c>
      <c r="BM284" s="231" t="s">
        <v>1543</v>
      </c>
    </row>
    <row r="285" s="2" customFormat="1" ht="16.5" customHeight="1">
      <c r="A285" s="39"/>
      <c r="B285" s="40"/>
      <c r="C285" s="277" t="s">
        <v>596</v>
      </c>
      <c r="D285" s="277" t="s">
        <v>276</v>
      </c>
      <c r="E285" s="278" t="s">
        <v>1243</v>
      </c>
      <c r="F285" s="279" t="s">
        <v>1544</v>
      </c>
      <c r="G285" s="280" t="s">
        <v>399</v>
      </c>
      <c r="H285" s="281">
        <v>3</v>
      </c>
      <c r="I285" s="282"/>
      <c r="J285" s="283">
        <f>ROUND(I285*H285,2)</f>
        <v>0</v>
      </c>
      <c r="K285" s="279" t="s">
        <v>1</v>
      </c>
      <c r="L285" s="284"/>
      <c r="M285" s="285" t="s">
        <v>1</v>
      </c>
      <c r="N285" s="286" t="s">
        <v>43</v>
      </c>
      <c r="O285" s="92"/>
      <c r="P285" s="229">
        <f>O285*H285</f>
        <v>0</v>
      </c>
      <c r="Q285" s="229">
        <v>0.0043</v>
      </c>
      <c r="R285" s="229">
        <f>Q285*H285</f>
        <v>0.0129</v>
      </c>
      <c r="S285" s="229">
        <v>0</v>
      </c>
      <c r="T285" s="230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1" t="s">
        <v>222</v>
      </c>
      <c r="AT285" s="231" t="s">
        <v>276</v>
      </c>
      <c r="AU285" s="231" t="s">
        <v>88</v>
      </c>
      <c r="AY285" s="18" t="s">
        <v>153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86</v>
      </c>
      <c r="BK285" s="232">
        <f>ROUND(I285*H285,2)</f>
        <v>0</v>
      </c>
      <c r="BL285" s="18" t="s">
        <v>160</v>
      </c>
      <c r="BM285" s="231" t="s">
        <v>1545</v>
      </c>
    </row>
    <row r="286" s="2" customFormat="1" ht="16.5" customHeight="1">
      <c r="A286" s="39"/>
      <c r="B286" s="40"/>
      <c r="C286" s="220" t="s">
        <v>600</v>
      </c>
      <c r="D286" s="220" t="s">
        <v>155</v>
      </c>
      <c r="E286" s="221" t="s">
        <v>1246</v>
      </c>
      <c r="F286" s="222" t="s">
        <v>1247</v>
      </c>
      <c r="G286" s="223" t="s">
        <v>399</v>
      </c>
      <c r="H286" s="224">
        <v>5</v>
      </c>
      <c r="I286" s="225"/>
      <c r="J286" s="226">
        <f>ROUND(I286*H286,2)</f>
        <v>0</v>
      </c>
      <c r="K286" s="222" t="s">
        <v>159</v>
      </c>
      <c r="L286" s="45"/>
      <c r="M286" s="227" t="s">
        <v>1</v>
      </c>
      <c r="N286" s="228" t="s">
        <v>43</v>
      </c>
      <c r="O286" s="92"/>
      <c r="P286" s="229">
        <f>O286*H286</f>
        <v>0</v>
      </c>
      <c r="Q286" s="229">
        <v>0.040000000000000001</v>
      </c>
      <c r="R286" s="229">
        <f>Q286*H286</f>
        <v>0.20000000000000001</v>
      </c>
      <c r="S286" s="229">
        <v>0</v>
      </c>
      <c r="T286" s="230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1" t="s">
        <v>160</v>
      </c>
      <c r="AT286" s="231" t="s">
        <v>155</v>
      </c>
      <c r="AU286" s="231" t="s">
        <v>88</v>
      </c>
      <c r="AY286" s="18" t="s">
        <v>153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86</v>
      </c>
      <c r="BK286" s="232">
        <f>ROUND(I286*H286,2)</f>
        <v>0</v>
      </c>
      <c r="BL286" s="18" t="s">
        <v>160</v>
      </c>
      <c r="BM286" s="231" t="s">
        <v>1546</v>
      </c>
    </row>
    <row r="287" s="2" customFormat="1" ht="16.5" customHeight="1">
      <c r="A287" s="39"/>
      <c r="B287" s="40"/>
      <c r="C287" s="277" t="s">
        <v>604</v>
      </c>
      <c r="D287" s="277" t="s">
        <v>276</v>
      </c>
      <c r="E287" s="278" t="s">
        <v>1547</v>
      </c>
      <c r="F287" s="279" t="s">
        <v>1548</v>
      </c>
      <c r="G287" s="280" t="s">
        <v>399</v>
      </c>
      <c r="H287" s="281">
        <v>5</v>
      </c>
      <c r="I287" s="282"/>
      <c r="J287" s="283">
        <f>ROUND(I287*H287,2)</f>
        <v>0</v>
      </c>
      <c r="K287" s="279" t="s">
        <v>1</v>
      </c>
      <c r="L287" s="284"/>
      <c r="M287" s="285" t="s">
        <v>1</v>
      </c>
      <c r="N287" s="286" t="s">
        <v>43</v>
      </c>
      <c r="O287" s="92"/>
      <c r="P287" s="229">
        <f>O287*H287</f>
        <v>0</v>
      </c>
      <c r="Q287" s="229">
        <v>0.0048999999999999998</v>
      </c>
      <c r="R287" s="229">
        <f>Q287*H287</f>
        <v>0.024500000000000001</v>
      </c>
      <c r="S287" s="229">
        <v>0</v>
      </c>
      <c r="T287" s="230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1" t="s">
        <v>222</v>
      </c>
      <c r="AT287" s="231" t="s">
        <v>276</v>
      </c>
      <c r="AU287" s="231" t="s">
        <v>88</v>
      </c>
      <c r="AY287" s="18" t="s">
        <v>153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8" t="s">
        <v>86</v>
      </c>
      <c r="BK287" s="232">
        <f>ROUND(I287*H287,2)</f>
        <v>0</v>
      </c>
      <c r="BL287" s="18" t="s">
        <v>160</v>
      </c>
      <c r="BM287" s="231" t="s">
        <v>1549</v>
      </c>
    </row>
    <row r="288" s="2" customFormat="1" ht="16.5" customHeight="1">
      <c r="A288" s="39"/>
      <c r="B288" s="40"/>
      <c r="C288" s="220" t="s">
        <v>608</v>
      </c>
      <c r="D288" s="220" t="s">
        <v>155</v>
      </c>
      <c r="E288" s="221" t="s">
        <v>1252</v>
      </c>
      <c r="F288" s="222" t="s">
        <v>1253</v>
      </c>
      <c r="G288" s="223" t="s">
        <v>399</v>
      </c>
      <c r="H288" s="224">
        <v>3</v>
      </c>
      <c r="I288" s="225"/>
      <c r="J288" s="226">
        <f>ROUND(I288*H288,2)</f>
        <v>0</v>
      </c>
      <c r="K288" s="222" t="s">
        <v>159</v>
      </c>
      <c r="L288" s="45"/>
      <c r="M288" s="227" t="s">
        <v>1</v>
      </c>
      <c r="N288" s="228" t="s">
        <v>43</v>
      </c>
      <c r="O288" s="92"/>
      <c r="P288" s="229">
        <f>O288*H288</f>
        <v>0</v>
      </c>
      <c r="Q288" s="229">
        <v>0.050000000000000003</v>
      </c>
      <c r="R288" s="229">
        <f>Q288*H288</f>
        <v>0.15000000000000002</v>
      </c>
      <c r="S288" s="229">
        <v>0</v>
      </c>
      <c r="T288" s="230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1" t="s">
        <v>160</v>
      </c>
      <c r="AT288" s="231" t="s">
        <v>155</v>
      </c>
      <c r="AU288" s="231" t="s">
        <v>88</v>
      </c>
      <c r="AY288" s="18" t="s">
        <v>153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86</v>
      </c>
      <c r="BK288" s="232">
        <f>ROUND(I288*H288,2)</f>
        <v>0</v>
      </c>
      <c r="BL288" s="18" t="s">
        <v>160</v>
      </c>
      <c r="BM288" s="231" t="s">
        <v>1550</v>
      </c>
    </row>
    <row r="289" s="2" customFormat="1" ht="16.5" customHeight="1">
      <c r="A289" s="39"/>
      <c r="B289" s="40"/>
      <c r="C289" s="277" t="s">
        <v>612</v>
      </c>
      <c r="D289" s="277" t="s">
        <v>276</v>
      </c>
      <c r="E289" s="278" t="s">
        <v>1255</v>
      </c>
      <c r="F289" s="279" t="s">
        <v>1551</v>
      </c>
      <c r="G289" s="280" t="s">
        <v>399</v>
      </c>
      <c r="H289" s="281">
        <v>3</v>
      </c>
      <c r="I289" s="282"/>
      <c r="J289" s="283">
        <f>ROUND(I289*H289,2)</f>
        <v>0</v>
      </c>
      <c r="K289" s="279" t="s">
        <v>1</v>
      </c>
      <c r="L289" s="284"/>
      <c r="M289" s="285" t="s">
        <v>1</v>
      </c>
      <c r="N289" s="286" t="s">
        <v>43</v>
      </c>
      <c r="O289" s="92"/>
      <c r="P289" s="229">
        <f>O289*H289</f>
        <v>0</v>
      </c>
      <c r="Q289" s="229">
        <v>0.029499999999999998</v>
      </c>
      <c r="R289" s="229">
        <f>Q289*H289</f>
        <v>0.088499999999999995</v>
      </c>
      <c r="S289" s="229">
        <v>0</v>
      </c>
      <c r="T289" s="230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1" t="s">
        <v>222</v>
      </c>
      <c r="AT289" s="231" t="s">
        <v>276</v>
      </c>
      <c r="AU289" s="231" t="s">
        <v>88</v>
      </c>
      <c r="AY289" s="18" t="s">
        <v>153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86</v>
      </c>
      <c r="BK289" s="232">
        <f>ROUND(I289*H289,2)</f>
        <v>0</v>
      </c>
      <c r="BL289" s="18" t="s">
        <v>160</v>
      </c>
      <c r="BM289" s="231" t="s">
        <v>1552</v>
      </c>
    </row>
    <row r="290" s="2" customFormat="1" ht="16.5" customHeight="1">
      <c r="A290" s="39"/>
      <c r="B290" s="40"/>
      <c r="C290" s="220" t="s">
        <v>616</v>
      </c>
      <c r="D290" s="220" t="s">
        <v>155</v>
      </c>
      <c r="E290" s="221" t="s">
        <v>1279</v>
      </c>
      <c r="F290" s="222" t="s">
        <v>1280</v>
      </c>
      <c r="G290" s="223" t="s">
        <v>158</v>
      </c>
      <c r="H290" s="224">
        <v>0.75</v>
      </c>
      <c r="I290" s="225"/>
      <c r="J290" s="226">
        <f>ROUND(I290*H290,2)</f>
        <v>0</v>
      </c>
      <c r="K290" s="222" t="s">
        <v>159</v>
      </c>
      <c r="L290" s="45"/>
      <c r="M290" s="227" t="s">
        <v>1</v>
      </c>
      <c r="N290" s="228" t="s">
        <v>43</v>
      </c>
      <c r="O290" s="92"/>
      <c r="P290" s="229">
        <f>O290*H290</f>
        <v>0</v>
      </c>
      <c r="Q290" s="229">
        <v>2.3010199999999998</v>
      </c>
      <c r="R290" s="229">
        <f>Q290*H290</f>
        <v>1.725765</v>
      </c>
      <c r="S290" s="229">
        <v>0</v>
      </c>
      <c r="T290" s="230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1" t="s">
        <v>160</v>
      </c>
      <c r="AT290" s="231" t="s">
        <v>155</v>
      </c>
      <c r="AU290" s="231" t="s">
        <v>88</v>
      </c>
      <c r="AY290" s="18" t="s">
        <v>153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8" t="s">
        <v>86</v>
      </c>
      <c r="BK290" s="232">
        <f>ROUND(I290*H290,2)</f>
        <v>0</v>
      </c>
      <c r="BL290" s="18" t="s">
        <v>160</v>
      </c>
      <c r="BM290" s="231" t="s">
        <v>1553</v>
      </c>
    </row>
    <row r="291" s="13" customFormat="1">
      <c r="A291" s="13"/>
      <c r="B291" s="233"/>
      <c r="C291" s="234"/>
      <c r="D291" s="235" t="s">
        <v>162</v>
      </c>
      <c r="E291" s="236" t="s">
        <v>1</v>
      </c>
      <c r="F291" s="237" t="s">
        <v>1554</v>
      </c>
      <c r="G291" s="234"/>
      <c r="H291" s="238">
        <v>0.75</v>
      </c>
      <c r="I291" s="239"/>
      <c r="J291" s="234"/>
      <c r="K291" s="234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162</v>
      </c>
      <c r="AU291" s="244" t="s">
        <v>88</v>
      </c>
      <c r="AV291" s="13" t="s">
        <v>88</v>
      </c>
      <c r="AW291" s="13" t="s">
        <v>34</v>
      </c>
      <c r="AX291" s="13" t="s">
        <v>86</v>
      </c>
      <c r="AY291" s="244" t="s">
        <v>153</v>
      </c>
    </row>
    <row r="292" s="2" customFormat="1" ht="16.5" customHeight="1">
      <c r="A292" s="39"/>
      <c r="B292" s="40"/>
      <c r="C292" s="220" t="s">
        <v>621</v>
      </c>
      <c r="D292" s="220" t="s">
        <v>155</v>
      </c>
      <c r="E292" s="221" t="s">
        <v>1258</v>
      </c>
      <c r="F292" s="222" t="s">
        <v>1259</v>
      </c>
      <c r="G292" s="223" t="s">
        <v>219</v>
      </c>
      <c r="H292" s="224">
        <v>403</v>
      </c>
      <c r="I292" s="225"/>
      <c r="J292" s="226">
        <f>ROUND(I292*H292,2)</f>
        <v>0</v>
      </c>
      <c r="K292" s="222" t="s">
        <v>159</v>
      </c>
      <c r="L292" s="45"/>
      <c r="M292" s="227" t="s">
        <v>1</v>
      </c>
      <c r="N292" s="228" t="s">
        <v>43</v>
      </c>
      <c r="O292" s="92"/>
      <c r="P292" s="229">
        <f>O292*H292</f>
        <v>0</v>
      </c>
      <c r="Q292" s="229">
        <v>0.00019000000000000001</v>
      </c>
      <c r="R292" s="229">
        <f>Q292*H292</f>
        <v>0.076569999999999999</v>
      </c>
      <c r="S292" s="229">
        <v>0</v>
      </c>
      <c r="T292" s="230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1" t="s">
        <v>160</v>
      </c>
      <c r="AT292" s="231" t="s">
        <v>155</v>
      </c>
      <c r="AU292" s="231" t="s">
        <v>88</v>
      </c>
      <c r="AY292" s="18" t="s">
        <v>153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8" t="s">
        <v>86</v>
      </c>
      <c r="BK292" s="232">
        <f>ROUND(I292*H292,2)</f>
        <v>0</v>
      </c>
      <c r="BL292" s="18" t="s">
        <v>160</v>
      </c>
      <c r="BM292" s="231" t="s">
        <v>1555</v>
      </c>
    </row>
    <row r="293" s="2" customFormat="1" ht="16.5" customHeight="1">
      <c r="A293" s="39"/>
      <c r="B293" s="40"/>
      <c r="C293" s="277" t="s">
        <v>625</v>
      </c>
      <c r="D293" s="277" t="s">
        <v>276</v>
      </c>
      <c r="E293" s="278" t="s">
        <v>1261</v>
      </c>
      <c r="F293" s="279" t="s">
        <v>1262</v>
      </c>
      <c r="G293" s="280" t="s">
        <v>219</v>
      </c>
      <c r="H293" s="281">
        <v>403</v>
      </c>
      <c r="I293" s="282"/>
      <c r="J293" s="283">
        <f>ROUND(I293*H293,2)</f>
        <v>0</v>
      </c>
      <c r="K293" s="279" t="s">
        <v>159</v>
      </c>
      <c r="L293" s="284"/>
      <c r="M293" s="285" t="s">
        <v>1</v>
      </c>
      <c r="N293" s="286" t="s">
        <v>43</v>
      </c>
      <c r="O293" s="92"/>
      <c r="P293" s="229">
        <f>O293*H293</f>
        <v>0</v>
      </c>
      <c r="Q293" s="229">
        <v>2.0000000000000002E-05</v>
      </c>
      <c r="R293" s="229">
        <f>Q293*H293</f>
        <v>0.0080600000000000012</v>
      </c>
      <c r="S293" s="229">
        <v>0</v>
      </c>
      <c r="T293" s="230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1" t="s">
        <v>222</v>
      </c>
      <c r="AT293" s="231" t="s">
        <v>276</v>
      </c>
      <c r="AU293" s="231" t="s">
        <v>88</v>
      </c>
      <c r="AY293" s="18" t="s">
        <v>153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86</v>
      </c>
      <c r="BK293" s="232">
        <f>ROUND(I293*H293,2)</f>
        <v>0</v>
      </c>
      <c r="BL293" s="18" t="s">
        <v>160</v>
      </c>
      <c r="BM293" s="231" t="s">
        <v>1556</v>
      </c>
    </row>
    <row r="294" s="2" customFormat="1" ht="24.15" customHeight="1">
      <c r="A294" s="39"/>
      <c r="B294" s="40"/>
      <c r="C294" s="277" t="s">
        <v>629</v>
      </c>
      <c r="D294" s="277" t="s">
        <v>276</v>
      </c>
      <c r="E294" s="278" t="s">
        <v>1264</v>
      </c>
      <c r="F294" s="279" t="s">
        <v>1265</v>
      </c>
      <c r="G294" s="280" t="s">
        <v>399</v>
      </c>
      <c r="H294" s="281">
        <v>128</v>
      </c>
      <c r="I294" s="282"/>
      <c r="J294" s="283">
        <f>ROUND(I294*H294,2)</f>
        <v>0</v>
      </c>
      <c r="K294" s="279" t="s">
        <v>1</v>
      </c>
      <c r="L294" s="284"/>
      <c r="M294" s="285" t="s">
        <v>1</v>
      </c>
      <c r="N294" s="286" t="s">
        <v>43</v>
      </c>
      <c r="O294" s="92"/>
      <c r="P294" s="229">
        <f>O294*H294</f>
        <v>0</v>
      </c>
      <c r="Q294" s="229">
        <v>0.00020000000000000001</v>
      </c>
      <c r="R294" s="229">
        <f>Q294*H294</f>
        <v>0.025600000000000001</v>
      </c>
      <c r="S294" s="229">
        <v>0</v>
      </c>
      <c r="T294" s="230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1" t="s">
        <v>222</v>
      </c>
      <c r="AT294" s="231" t="s">
        <v>276</v>
      </c>
      <c r="AU294" s="231" t="s">
        <v>88</v>
      </c>
      <c r="AY294" s="18" t="s">
        <v>153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8" t="s">
        <v>86</v>
      </c>
      <c r="BK294" s="232">
        <f>ROUND(I294*H294,2)</f>
        <v>0</v>
      </c>
      <c r="BL294" s="18" t="s">
        <v>160</v>
      </c>
      <c r="BM294" s="231" t="s">
        <v>1557</v>
      </c>
    </row>
    <row r="295" s="2" customFormat="1" ht="16.5" customHeight="1">
      <c r="A295" s="39"/>
      <c r="B295" s="40"/>
      <c r="C295" s="220" t="s">
        <v>636</v>
      </c>
      <c r="D295" s="220" t="s">
        <v>155</v>
      </c>
      <c r="E295" s="221" t="s">
        <v>1267</v>
      </c>
      <c r="F295" s="222" t="s">
        <v>1268</v>
      </c>
      <c r="G295" s="223" t="s">
        <v>219</v>
      </c>
      <c r="H295" s="224">
        <v>383</v>
      </c>
      <c r="I295" s="225"/>
      <c r="J295" s="226">
        <f>ROUND(I295*H295,2)</f>
        <v>0</v>
      </c>
      <c r="K295" s="222" t="s">
        <v>159</v>
      </c>
      <c r="L295" s="45"/>
      <c r="M295" s="227" t="s">
        <v>1</v>
      </c>
      <c r="N295" s="228" t="s">
        <v>43</v>
      </c>
      <c r="O295" s="92"/>
      <c r="P295" s="229">
        <f>O295*H295</f>
        <v>0</v>
      </c>
      <c r="Q295" s="229">
        <v>9.0000000000000006E-05</v>
      </c>
      <c r="R295" s="229">
        <f>Q295*H295</f>
        <v>0.034470000000000001</v>
      </c>
      <c r="S295" s="229">
        <v>0</v>
      </c>
      <c r="T295" s="230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1" t="s">
        <v>160</v>
      </c>
      <c r="AT295" s="231" t="s">
        <v>155</v>
      </c>
      <c r="AU295" s="231" t="s">
        <v>88</v>
      </c>
      <c r="AY295" s="18" t="s">
        <v>153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8" t="s">
        <v>86</v>
      </c>
      <c r="BK295" s="232">
        <f>ROUND(I295*H295,2)</f>
        <v>0</v>
      </c>
      <c r="BL295" s="18" t="s">
        <v>160</v>
      </c>
      <c r="BM295" s="231" t="s">
        <v>1558</v>
      </c>
    </row>
    <row r="296" s="2" customFormat="1" ht="16.5" customHeight="1">
      <c r="A296" s="39"/>
      <c r="B296" s="40"/>
      <c r="C296" s="277" t="s">
        <v>642</v>
      </c>
      <c r="D296" s="277" t="s">
        <v>276</v>
      </c>
      <c r="E296" s="278" t="s">
        <v>1270</v>
      </c>
      <c r="F296" s="279" t="s">
        <v>1271</v>
      </c>
      <c r="G296" s="280" t="s">
        <v>219</v>
      </c>
      <c r="H296" s="281">
        <v>383</v>
      </c>
      <c r="I296" s="282"/>
      <c r="J296" s="283">
        <f>ROUND(I296*H296,2)</f>
        <v>0</v>
      </c>
      <c r="K296" s="279" t="s">
        <v>1</v>
      </c>
      <c r="L296" s="284"/>
      <c r="M296" s="285" t="s">
        <v>1</v>
      </c>
      <c r="N296" s="286" t="s">
        <v>43</v>
      </c>
      <c r="O296" s="92"/>
      <c r="P296" s="229">
        <f>O296*H296</f>
        <v>0</v>
      </c>
      <c r="Q296" s="229">
        <v>1.0000000000000001E-05</v>
      </c>
      <c r="R296" s="229">
        <f>Q296*H296</f>
        <v>0.0038300000000000005</v>
      </c>
      <c r="S296" s="229">
        <v>0</v>
      </c>
      <c r="T296" s="230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1" t="s">
        <v>222</v>
      </c>
      <c r="AT296" s="231" t="s">
        <v>276</v>
      </c>
      <c r="AU296" s="231" t="s">
        <v>88</v>
      </c>
      <c r="AY296" s="18" t="s">
        <v>153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86</v>
      </c>
      <c r="BK296" s="232">
        <f>ROUND(I296*H296,2)</f>
        <v>0</v>
      </c>
      <c r="BL296" s="18" t="s">
        <v>160</v>
      </c>
      <c r="BM296" s="231" t="s">
        <v>1559</v>
      </c>
    </row>
    <row r="297" s="2" customFormat="1" ht="16.5" customHeight="1">
      <c r="A297" s="39"/>
      <c r="B297" s="40"/>
      <c r="C297" s="220" t="s">
        <v>649</v>
      </c>
      <c r="D297" s="220" t="s">
        <v>155</v>
      </c>
      <c r="E297" s="221" t="s">
        <v>1234</v>
      </c>
      <c r="F297" s="222" t="s">
        <v>1235</v>
      </c>
      <c r="G297" s="223" t="s">
        <v>399</v>
      </c>
      <c r="H297" s="224">
        <v>3</v>
      </c>
      <c r="I297" s="225"/>
      <c r="J297" s="226">
        <f>ROUND(I297*H297,2)</f>
        <v>0</v>
      </c>
      <c r="K297" s="222" t="s">
        <v>1</v>
      </c>
      <c r="L297" s="45"/>
      <c r="M297" s="227" t="s">
        <v>1</v>
      </c>
      <c r="N297" s="228" t="s">
        <v>43</v>
      </c>
      <c r="O297" s="92"/>
      <c r="P297" s="229">
        <f>O297*H297</f>
        <v>0</v>
      </c>
      <c r="Q297" s="229">
        <v>0.0013600000000000001</v>
      </c>
      <c r="R297" s="229">
        <f>Q297*H297</f>
        <v>0.0040800000000000003</v>
      </c>
      <c r="S297" s="229">
        <v>0</v>
      </c>
      <c r="T297" s="230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1" t="s">
        <v>160</v>
      </c>
      <c r="AT297" s="231" t="s">
        <v>155</v>
      </c>
      <c r="AU297" s="231" t="s">
        <v>88</v>
      </c>
      <c r="AY297" s="18" t="s">
        <v>153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8" t="s">
        <v>86</v>
      </c>
      <c r="BK297" s="232">
        <f>ROUND(I297*H297,2)</f>
        <v>0</v>
      </c>
      <c r="BL297" s="18" t="s">
        <v>160</v>
      </c>
      <c r="BM297" s="231" t="s">
        <v>1560</v>
      </c>
    </row>
    <row r="298" s="2" customFormat="1" ht="16.5" customHeight="1">
      <c r="A298" s="39"/>
      <c r="B298" s="40"/>
      <c r="C298" s="277" t="s">
        <v>653</v>
      </c>
      <c r="D298" s="277" t="s">
        <v>276</v>
      </c>
      <c r="E298" s="278" t="s">
        <v>1237</v>
      </c>
      <c r="F298" s="279" t="s">
        <v>1238</v>
      </c>
      <c r="G298" s="280" t="s">
        <v>399</v>
      </c>
      <c r="H298" s="281">
        <v>3</v>
      </c>
      <c r="I298" s="282"/>
      <c r="J298" s="283">
        <f>ROUND(I298*H298,2)</f>
        <v>0</v>
      </c>
      <c r="K298" s="279" t="s">
        <v>1</v>
      </c>
      <c r="L298" s="284"/>
      <c r="M298" s="285" t="s">
        <v>1</v>
      </c>
      <c r="N298" s="286" t="s">
        <v>43</v>
      </c>
      <c r="O298" s="92"/>
      <c r="P298" s="229">
        <f>O298*H298</f>
        <v>0</v>
      </c>
      <c r="Q298" s="229">
        <v>0.036999999999999998</v>
      </c>
      <c r="R298" s="229">
        <f>Q298*H298</f>
        <v>0.11099999999999999</v>
      </c>
      <c r="S298" s="229">
        <v>0</v>
      </c>
      <c r="T298" s="230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1" t="s">
        <v>222</v>
      </c>
      <c r="AT298" s="231" t="s">
        <v>276</v>
      </c>
      <c r="AU298" s="231" t="s">
        <v>88</v>
      </c>
      <c r="AY298" s="18" t="s">
        <v>153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8" t="s">
        <v>86</v>
      </c>
      <c r="BK298" s="232">
        <f>ROUND(I298*H298,2)</f>
        <v>0</v>
      </c>
      <c r="BL298" s="18" t="s">
        <v>160</v>
      </c>
      <c r="BM298" s="231" t="s">
        <v>1561</v>
      </c>
    </row>
    <row r="299" s="2" customFormat="1" ht="21.75" customHeight="1">
      <c r="A299" s="39"/>
      <c r="B299" s="40"/>
      <c r="C299" s="220" t="s">
        <v>657</v>
      </c>
      <c r="D299" s="220" t="s">
        <v>155</v>
      </c>
      <c r="E299" s="221" t="s">
        <v>1273</v>
      </c>
      <c r="F299" s="222" t="s">
        <v>1274</v>
      </c>
      <c r="G299" s="223" t="s">
        <v>399</v>
      </c>
      <c r="H299" s="224">
        <v>4</v>
      </c>
      <c r="I299" s="225"/>
      <c r="J299" s="226">
        <f>ROUND(I299*H299,2)</f>
        <v>0</v>
      </c>
      <c r="K299" s="222" t="s">
        <v>1</v>
      </c>
      <c r="L299" s="45"/>
      <c r="M299" s="227" t="s">
        <v>1</v>
      </c>
      <c r="N299" s="228" t="s">
        <v>43</v>
      </c>
      <c r="O299" s="92"/>
      <c r="P299" s="229">
        <f>O299*H299</f>
        <v>0</v>
      </c>
      <c r="Q299" s="229">
        <v>0</v>
      </c>
      <c r="R299" s="229">
        <f>Q299*H299</f>
        <v>0</v>
      </c>
      <c r="S299" s="229">
        <v>0.022599999999999999</v>
      </c>
      <c r="T299" s="230">
        <f>S299*H299</f>
        <v>0.090399999999999994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1" t="s">
        <v>160</v>
      </c>
      <c r="AT299" s="231" t="s">
        <v>155</v>
      </c>
      <c r="AU299" s="231" t="s">
        <v>88</v>
      </c>
      <c r="AY299" s="18" t="s">
        <v>153</v>
      </c>
      <c r="BE299" s="232">
        <f>IF(N299="základní",J299,0)</f>
        <v>0</v>
      </c>
      <c r="BF299" s="232">
        <f>IF(N299="snížená",J299,0)</f>
        <v>0</v>
      </c>
      <c r="BG299" s="232">
        <f>IF(N299="zákl. přenesená",J299,0)</f>
        <v>0</v>
      </c>
      <c r="BH299" s="232">
        <f>IF(N299="sníž. přenesená",J299,0)</f>
        <v>0</v>
      </c>
      <c r="BI299" s="232">
        <f>IF(N299="nulová",J299,0)</f>
        <v>0</v>
      </c>
      <c r="BJ299" s="18" t="s">
        <v>86</v>
      </c>
      <c r="BK299" s="232">
        <f>ROUND(I299*H299,2)</f>
        <v>0</v>
      </c>
      <c r="BL299" s="18" t="s">
        <v>160</v>
      </c>
      <c r="BM299" s="231" t="s">
        <v>1562</v>
      </c>
    </row>
    <row r="300" s="13" customFormat="1">
      <c r="A300" s="13"/>
      <c r="B300" s="233"/>
      <c r="C300" s="234"/>
      <c r="D300" s="235" t="s">
        <v>162</v>
      </c>
      <c r="E300" s="236" t="s">
        <v>1</v>
      </c>
      <c r="F300" s="237" t="s">
        <v>1563</v>
      </c>
      <c r="G300" s="234"/>
      <c r="H300" s="238">
        <v>3</v>
      </c>
      <c r="I300" s="239"/>
      <c r="J300" s="234"/>
      <c r="K300" s="234"/>
      <c r="L300" s="240"/>
      <c r="M300" s="241"/>
      <c r="N300" s="242"/>
      <c r="O300" s="242"/>
      <c r="P300" s="242"/>
      <c r="Q300" s="242"/>
      <c r="R300" s="242"/>
      <c r="S300" s="242"/>
      <c r="T300" s="24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4" t="s">
        <v>162</v>
      </c>
      <c r="AU300" s="244" t="s">
        <v>88</v>
      </c>
      <c r="AV300" s="13" t="s">
        <v>88</v>
      </c>
      <c r="AW300" s="13" t="s">
        <v>34</v>
      </c>
      <c r="AX300" s="13" t="s">
        <v>78</v>
      </c>
      <c r="AY300" s="244" t="s">
        <v>153</v>
      </c>
    </row>
    <row r="301" s="13" customFormat="1">
      <c r="A301" s="13"/>
      <c r="B301" s="233"/>
      <c r="C301" s="234"/>
      <c r="D301" s="235" t="s">
        <v>162</v>
      </c>
      <c r="E301" s="236" t="s">
        <v>1</v>
      </c>
      <c r="F301" s="237" t="s">
        <v>1564</v>
      </c>
      <c r="G301" s="234"/>
      <c r="H301" s="238">
        <v>1</v>
      </c>
      <c r="I301" s="239"/>
      <c r="J301" s="234"/>
      <c r="K301" s="234"/>
      <c r="L301" s="240"/>
      <c r="M301" s="241"/>
      <c r="N301" s="242"/>
      <c r="O301" s="242"/>
      <c r="P301" s="242"/>
      <c r="Q301" s="242"/>
      <c r="R301" s="242"/>
      <c r="S301" s="242"/>
      <c r="T301" s="24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4" t="s">
        <v>162</v>
      </c>
      <c r="AU301" s="244" t="s">
        <v>88</v>
      </c>
      <c r="AV301" s="13" t="s">
        <v>88</v>
      </c>
      <c r="AW301" s="13" t="s">
        <v>34</v>
      </c>
      <c r="AX301" s="13" t="s">
        <v>78</v>
      </c>
      <c r="AY301" s="244" t="s">
        <v>153</v>
      </c>
    </row>
    <row r="302" s="16" customFormat="1">
      <c r="A302" s="16"/>
      <c r="B302" s="266"/>
      <c r="C302" s="267"/>
      <c r="D302" s="235" t="s">
        <v>162</v>
      </c>
      <c r="E302" s="268" t="s">
        <v>1</v>
      </c>
      <c r="F302" s="269" t="s">
        <v>215</v>
      </c>
      <c r="G302" s="267"/>
      <c r="H302" s="270">
        <v>4</v>
      </c>
      <c r="I302" s="271"/>
      <c r="J302" s="267"/>
      <c r="K302" s="267"/>
      <c r="L302" s="272"/>
      <c r="M302" s="273"/>
      <c r="N302" s="274"/>
      <c r="O302" s="274"/>
      <c r="P302" s="274"/>
      <c r="Q302" s="274"/>
      <c r="R302" s="274"/>
      <c r="S302" s="274"/>
      <c r="T302" s="275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T302" s="276" t="s">
        <v>162</v>
      </c>
      <c r="AU302" s="276" t="s">
        <v>88</v>
      </c>
      <c r="AV302" s="16" t="s">
        <v>160</v>
      </c>
      <c r="AW302" s="16" t="s">
        <v>34</v>
      </c>
      <c r="AX302" s="16" t="s">
        <v>86</v>
      </c>
      <c r="AY302" s="276" t="s">
        <v>153</v>
      </c>
    </row>
    <row r="303" s="2" customFormat="1" ht="16.5" customHeight="1">
      <c r="A303" s="39"/>
      <c r="B303" s="40"/>
      <c r="C303" s="220" t="s">
        <v>661</v>
      </c>
      <c r="D303" s="220" t="s">
        <v>155</v>
      </c>
      <c r="E303" s="221" t="s">
        <v>935</v>
      </c>
      <c r="F303" s="222" t="s">
        <v>1293</v>
      </c>
      <c r="G303" s="223" t="s">
        <v>399</v>
      </c>
      <c r="H303" s="224">
        <v>3</v>
      </c>
      <c r="I303" s="225"/>
      <c r="J303" s="226">
        <f>ROUND(I303*H303,2)</f>
        <v>0</v>
      </c>
      <c r="K303" s="222" t="s">
        <v>1</v>
      </c>
      <c r="L303" s="45"/>
      <c r="M303" s="227" t="s">
        <v>1</v>
      </c>
      <c r="N303" s="228" t="s">
        <v>43</v>
      </c>
      <c r="O303" s="92"/>
      <c r="P303" s="229">
        <f>O303*H303</f>
        <v>0</v>
      </c>
      <c r="Q303" s="229">
        <v>0</v>
      </c>
      <c r="R303" s="229">
        <f>Q303*H303</f>
        <v>0</v>
      </c>
      <c r="S303" s="229">
        <v>0.022599999999999999</v>
      </c>
      <c r="T303" s="230">
        <f>S303*H303</f>
        <v>0.067799999999999999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1" t="s">
        <v>160</v>
      </c>
      <c r="AT303" s="231" t="s">
        <v>155</v>
      </c>
      <c r="AU303" s="231" t="s">
        <v>88</v>
      </c>
      <c r="AY303" s="18" t="s">
        <v>153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8" t="s">
        <v>86</v>
      </c>
      <c r="BK303" s="232">
        <f>ROUND(I303*H303,2)</f>
        <v>0</v>
      </c>
      <c r="BL303" s="18" t="s">
        <v>160</v>
      </c>
      <c r="BM303" s="231" t="s">
        <v>1565</v>
      </c>
    </row>
    <row r="304" s="2" customFormat="1" ht="16.5" customHeight="1">
      <c r="A304" s="39"/>
      <c r="B304" s="40"/>
      <c r="C304" s="220" t="s">
        <v>666</v>
      </c>
      <c r="D304" s="220" t="s">
        <v>155</v>
      </c>
      <c r="E304" s="221" t="s">
        <v>1295</v>
      </c>
      <c r="F304" s="222" t="s">
        <v>1296</v>
      </c>
      <c r="G304" s="223" t="s">
        <v>399</v>
      </c>
      <c r="H304" s="224">
        <v>11</v>
      </c>
      <c r="I304" s="225"/>
      <c r="J304" s="226">
        <f>ROUND(I304*H304,2)</f>
        <v>0</v>
      </c>
      <c r="K304" s="222" t="s">
        <v>1</v>
      </c>
      <c r="L304" s="45"/>
      <c r="M304" s="227" t="s">
        <v>1</v>
      </c>
      <c r="N304" s="228" t="s">
        <v>43</v>
      </c>
      <c r="O304" s="92"/>
      <c r="P304" s="229">
        <f>O304*H304</f>
        <v>0</v>
      </c>
      <c r="Q304" s="229">
        <v>0.00031</v>
      </c>
      <c r="R304" s="229">
        <f>Q304*H304</f>
        <v>0.0034099999999999998</v>
      </c>
      <c r="S304" s="229">
        <v>0</v>
      </c>
      <c r="T304" s="230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1" t="s">
        <v>160</v>
      </c>
      <c r="AT304" s="231" t="s">
        <v>155</v>
      </c>
      <c r="AU304" s="231" t="s">
        <v>88</v>
      </c>
      <c r="AY304" s="18" t="s">
        <v>153</v>
      </c>
      <c r="BE304" s="232">
        <f>IF(N304="základní",J304,0)</f>
        <v>0</v>
      </c>
      <c r="BF304" s="232">
        <f>IF(N304="snížená",J304,0)</f>
        <v>0</v>
      </c>
      <c r="BG304" s="232">
        <f>IF(N304="zákl. přenesená",J304,0)</f>
        <v>0</v>
      </c>
      <c r="BH304" s="232">
        <f>IF(N304="sníž. přenesená",J304,0)</f>
        <v>0</v>
      </c>
      <c r="BI304" s="232">
        <f>IF(N304="nulová",J304,0)</f>
        <v>0</v>
      </c>
      <c r="BJ304" s="18" t="s">
        <v>86</v>
      </c>
      <c r="BK304" s="232">
        <f>ROUND(I304*H304,2)</f>
        <v>0</v>
      </c>
      <c r="BL304" s="18" t="s">
        <v>160</v>
      </c>
      <c r="BM304" s="231" t="s">
        <v>1566</v>
      </c>
    </row>
    <row r="305" s="2" customFormat="1" ht="16.5" customHeight="1">
      <c r="A305" s="39"/>
      <c r="B305" s="40"/>
      <c r="C305" s="277" t="s">
        <v>672</v>
      </c>
      <c r="D305" s="277" t="s">
        <v>276</v>
      </c>
      <c r="E305" s="278" t="s">
        <v>1298</v>
      </c>
      <c r="F305" s="279" t="s">
        <v>1567</v>
      </c>
      <c r="G305" s="280" t="s">
        <v>399</v>
      </c>
      <c r="H305" s="281">
        <v>11</v>
      </c>
      <c r="I305" s="282"/>
      <c r="J305" s="283">
        <f>ROUND(I305*H305,2)</f>
        <v>0</v>
      </c>
      <c r="K305" s="279" t="s">
        <v>1</v>
      </c>
      <c r="L305" s="284"/>
      <c r="M305" s="285" t="s">
        <v>1</v>
      </c>
      <c r="N305" s="286" t="s">
        <v>43</v>
      </c>
      <c r="O305" s="92"/>
      <c r="P305" s="229">
        <f>O305*H305</f>
        <v>0</v>
      </c>
      <c r="Q305" s="229">
        <v>0.00031</v>
      </c>
      <c r="R305" s="229">
        <f>Q305*H305</f>
        <v>0.0034099999999999998</v>
      </c>
      <c r="S305" s="229">
        <v>0</v>
      </c>
      <c r="T305" s="230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1" t="s">
        <v>222</v>
      </c>
      <c r="AT305" s="231" t="s">
        <v>276</v>
      </c>
      <c r="AU305" s="231" t="s">
        <v>88</v>
      </c>
      <c r="AY305" s="18" t="s">
        <v>153</v>
      </c>
      <c r="BE305" s="232">
        <f>IF(N305="základní",J305,0)</f>
        <v>0</v>
      </c>
      <c r="BF305" s="232">
        <f>IF(N305="snížená",J305,0)</f>
        <v>0</v>
      </c>
      <c r="BG305" s="232">
        <f>IF(N305="zákl. přenesená",J305,0)</f>
        <v>0</v>
      </c>
      <c r="BH305" s="232">
        <f>IF(N305="sníž. přenesená",J305,0)</f>
        <v>0</v>
      </c>
      <c r="BI305" s="232">
        <f>IF(N305="nulová",J305,0)</f>
        <v>0</v>
      </c>
      <c r="BJ305" s="18" t="s">
        <v>86</v>
      </c>
      <c r="BK305" s="232">
        <f>ROUND(I305*H305,2)</f>
        <v>0</v>
      </c>
      <c r="BL305" s="18" t="s">
        <v>160</v>
      </c>
      <c r="BM305" s="231" t="s">
        <v>1568</v>
      </c>
    </row>
    <row r="306" s="2" customFormat="1" ht="16.5" customHeight="1">
      <c r="A306" s="39"/>
      <c r="B306" s="40"/>
      <c r="C306" s="220" t="s">
        <v>677</v>
      </c>
      <c r="D306" s="220" t="s">
        <v>155</v>
      </c>
      <c r="E306" s="221" t="s">
        <v>1569</v>
      </c>
      <c r="F306" s="222" t="s">
        <v>1570</v>
      </c>
      <c r="G306" s="223" t="s">
        <v>399</v>
      </c>
      <c r="H306" s="224">
        <v>2</v>
      </c>
      <c r="I306" s="225"/>
      <c r="J306" s="226">
        <f>ROUND(I306*H306,2)</f>
        <v>0</v>
      </c>
      <c r="K306" s="222" t="s">
        <v>1</v>
      </c>
      <c r="L306" s="45"/>
      <c r="M306" s="227" t="s">
        <v>1</v>
      </c>
      <c r="N306" s="228" t="s">
        <v>43</v>
      </c>
      <c r="O306" s="92"/>
      <c r="P306" s="229">
        <f>O306*H306</f>
        <v>0</v>
      </c>
      <c r="Q306" s="229">
        <v>0</v>
      </c>
      <c r="R306" s="229">
        <f>Q306*H306</f>
        <v>0</v>
      </c>
      <c r="S306" s="229">
        <v>0.0088500000000000002</v>
      </c>
      <c r="T306" s="230">
        <f>S306*H306</f>
        <v>0.0177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1" t="s">
        <v>295</v>
      </c>
      <c r="AT306" s="231" t="s">
        <v>155</v>
      </c>
      <c r="AU306" s="231" t="s">
        <v>88</v>
      </c>
      <c r="AY306" s="18" t="s">
        <v>153</v>
      </c>
      <c r="BE306" s="232">
        <f>IF(N306="základní",J306,0)</f>
        <v>0</v>
      </c>
      <c r="BF306" s="232">
        <f>IF(N306="snížená",J306,0)</f>
        <v>0</v>
      </c>
      <c r="BG306" s="232">
        <f>IF(N306="zákl. přenesená",J306,0)</f>
        <v>0</v>
      </c>
      <c r="BH306" s="232">
        <f>IF(N306="sníž. přenesená",J306,0)</f>
        <v>0</v>
      </c>
      <c r="BI306" s="232">
        <f>IF(N306="nulová",J306,0)</f>
        <v>0</v>
      </c>
      <c r="BJ306" s="18" t="s">
        <v>86</v>
      </c>
      <c r="BK306" s="232">
        <f>ROUND(I306*H306,2)</f>
        <v>0</v>
      </c>
      <c r="BL306" s="18" t="s">
        <v>295</v>
      </c>
      <c r="BM306" s="231" t="s">
        <v>1571</v>
      </c>
    </row>
    <row r="307" s="2" customFormat="1" ht="16.5" customHeight="1">
      <c r="A307" s="39"/>
      <c r="B307" s="40"/>
      <c r="C307" s="220" t="s">
        <v>684</v>
      </c>
      <c r="D307" s="220" t="s">
        <v>155</v>
      </c>
      <c r="E307" s="221" t="s">
        <v>1353</v>
      </c>
      <c r="F307" s="222" t="s">
        <v>1354</v>
      </c>
      <c r="G307" s="223" t="s">
        <v>399</v>
      </c>
      <c r="H307" s="224">
        <v>1</v>
      </c>
      <c r="I307" s="225"/>
      <c r="J307" s="226">
        <f>ROUND(I307*H307,2)</f>
        <v>0</v>
      </c>
      <c r="K307" s="222" t="s">
        <v>159</v>
      </c>
      <c r="L307" s="45"/>
      <c r="M307" s="227" t="s">
        <v>1</v>
      </c>
      <c r="N307" s="228" t="s">
        <v>43</v>
      </c>
      <c r="O307" s="92"/>
      <c r="P307" s="229">
        <f>O307*H307</f>
        <v>0</v>
      </c>
      <c r="Q307" s="229">
        <v>0</v>
      </c>
      <c r="R307" s="229">
        <f>Q307*H307</f>
        <v>0</v>
      </c>
      <c r="S307" s="229">
        <v>0</v>
      </c>
      <c r="T307" s="230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1" t="s">
        <v>160</v>
      </c>
      <c r="AT307" s="231" t="s">
        <v>155</v>
      </c>
      <c r="AU307" s="231" t="s">
        <v>88</v>
      </c>
      <c r="AY307" s="18" t="s">
        <v>153</v>
      </c>
      <c r="BE307" s="232">
        <f>IF(N307="základní",J307,0)</f>
        <v>0</v>
      </c>
      <c r="BF307" s="232">
        <f>IF(N307="snížená",J307,0)</f>
        <v>0</v>
      </c>
      <c r="BG307" s="232">
        <f>IF(N307="zákl. přenesená",J307,0)</f>
        <v>0</v>
      </c>
      <c r="BH307" s="232">
        <f>IF(N307="sníž. přenesená",J307,0)</f>
        <v>0</v>
      </c>
      <c r="BI307" s="232">
        <f>IF(N307="nulová",J307,0)</f>
        <v>0</v>
      </c>
      <c r="BJ307" s="18" t="s">
        <v>86</v>
      </c>
      <c r="BK307" s="232">
        <f>ROUND(I307*H307,2)</f>
        <v>0</v>
      </c>
      <c r="BL307" s="18" t="s">
        <v>160</v>
      </c>
      <c r="BM307" s="231" t="s">
        <v>1572</v>
      </c>
    </row>
    <row r="308" s="13" customFormat="1">
      <c r="A308" s="13"/>
      <c r="B308" s="233"/>
      <c r="C308" s="234"/>
      <c r="D308" s="235" t="s">
        <v>162</v>
      </c>
      <c r="E308" s="236" t="s">
        <v>1</v>
      </c>
      <c r="F308" s="237" t="s">
        <v>1573</v>
      </c>
      <c r="G308" s="234"/>
      <c r="H308" s="238">
        <v>1</v>
      </c>
      <c r="I308" s="239"/>
      <c r="J308" s="234"/>
      <c r="K308" s="234"/>
      <c r="L308" s="240"/>
      <c r="M308" s="241"/>
      <c r="N308" s="242"/>
      <c r="O308" s="242"/>
      <c r="P308" s="242"/>
      <c r="Q308" s="242"/>
      <c r="R308" s="242"/>
      <c r="S308" s="242"/>
      <c r="T308" s="24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4" t="s">
        <v>162</v>
      </c>
      <c r="AU308" s="244" t="s">
        <v>88</v>
      </c>
      <c r="AV308" s="13" t="s">
        <v>88</v>
      </c>
      <c r="AW308" s="13" t="s">
        <v>34</v>
      </c>
      <c r="AX308" s="13" t="s">
        <v>86</v>
      </c>
      <c r="AY308" s="244" t="s">
        <v>153</v>
      </c>
    </row>
    <row r="309" s="2" customFormat="1" ht="21.75" customHeight="1">
      <c r="A309" s="39"/>
      <c r="B309" s="40"/>
      <c r="C309" s="220" t="s">
        <v>692</v>
      </c>
      <c r="D309" s="220" t="s">
        <v>155</v>
      </c>
      <c r="E309" s="221" t="s">
        <v>1370</v>
      </c>
      <c r="F309" s="222" t="s">
        <v>1371</v>
      </c>
      <c r="G309" s="223" t="s">
        <v>399</v>
      </c>
      <c r="H309" s="224">
        <v>1</v>
      </c>
      <c r="I309" s="225"/>
      <c r="J309" s="226">
        <f>ROUND(I309*H309,2)</f>
        <v>0</v>
      </c>
      <c r="K309" s="222" t="s">
        <v>159</v>
      </c>
      <c r="L309" s="45"/>
      <c r="M309" s="227" t="s">
        <v>1</v>
      </c>
      <c r="N309" s="228" t="s">
        <v>43</v>
      </c>
      <c r="O309" s="92"/>
      <c r="P309" s="229">
        <f>O309*H309</f>
        <v>0</v>
      </c>
      <c r="Q309" s="229">
        <v>0</v>
      </c>
      <c r="R309" s="229">
        <f>Q309*H309</f>
        <v>0</v>
      </c>
      <c r="S309" s="229">
        <v>0.017299999999999999</v>
      </c>
      <c r="T309" s="230">
        <f>S309*H309</f>
        <v>0.017299999999999999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1" t="s">
        <v>160</v>
      </c>
      <c r="AT309" s="231" t="s">
        <v>155</v>
      </c>
      <c r="AU309" s="231" t="s">
        <v>88</v>
      </c>
      <c r="AY309" s="18" t="s">
        <v>153</v>
      </c>
      <c r="BE309" s="232">
        <f>IF(N309="základní",J309,0)</f>
        <v>0</v>
      </c>
      <c r="BF309" s="232">
        <f>IF(N309="snížená",J309,0)</f>
        <v>0</v>
      </c>
      <c r="BG309" s="232">
        <f>IF(N309="zákl. přenesená",J309,0)</f>
        <v>0</v>
      </c>
      <c r="BH309" s="232">
        <f>IF(N309="sníž. přenesená",J309,0)</f>
        <v>0</v>
      </c>
      <c r="BI309" s="232">
        <f>IF(N309="nulová",J309,0)</f>
        <v>0</v>
      </c>
      <c r="BJ309" s="18" t="s">
        <v>86</v>
      </c>
      <c r="BK309" s="232">
        <f>ROUND(I309*H309,2)</f>
        <v>0</v>
      </c>
      <c r="BL309" s="18" t="s">
        <v>160</v>
      </c>
      <c r="BM309" s="231" t="s">
        <v>1574</v>
      </c>
    </row>
    <row r="310" s="13" customFormat="1">
      <c r="A310" s="13"/>
      <c r="B310" s="233"/>
      <c r="C310" s="234"/>
      <c r="D310" s="235" t="s">
        <v>162</v>
      </c>
      <c r="E310" s="236" t="s">
        <v>1</v>
      </c>
      <c r="F310" s="237" t="s">
        <v>1573</v>
      </c>
      <c r="G310" s="234"/>
      <c r="H310" s="238">
        <v>1</v>
      </c>
      <c r="I310" s="239"/>
      <c r="J310" s="234"/>
      <c r="K310" s="234"/>
      <c r="L310" s="240"/>
      <c r="M310" s="241"/>
      <c r="N310" s="242"/>
      <c r="O310" s="242"/>
      <c r="P310" s="242"/>
      <c r="Q310" s="242"/>
      <c r="R310" s="242"/>
      <c r="S310" s="242"/>
      <c r="T310" s="24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4" t="s">
        <v>162</v>
      </c>
      <c r="AU310" s="244" t="s">
        <v>88</v>
      </c>
      <c r="AV310" s="13" t="s">
        <v>88</v>
      </c>
      <c r="AW310" s="13" t="s">
        <v>34</v>
      </c>
      <c r="AX310" s="13" t="s">
        <v>86</v>
      </c>
      <c r="AY310" s="244" t="s">
        <v>153</v>
      </c>
    </row>
    <row r="311" s="2" customFormat="1" ht="16.5" customHeight="1">
      <c r="A311" s="39"/>
      <c r="B311" s="40"/>
      <c r="C311" s="220" t="s">
        <v>945</v>
      </c>
      <c r="D311" s="220" t="s">
        <v>155</v>
      </c>
      <c r="E311" s="221" t="s">
        <v>1575</v>
      </c>
      <c r="F311" s="222" t="s">
        <v>1576</v>
      </c>
      <c r="G311" s="223" t="s">
        <v>399</v>
      </c>
      <c r="H311" s="224">
        <v>1</v>
      </c>
      <c r="I311" s="225"/>
      <c r="J311" s="226">
        <f>ROUND(I311*H311,2)</f>
        <v>0</v>
      </c>
      <c r="K311" s="222" t="s">
        <v>159</v>
      </c>
      <c r="L311" s="45"/>
      <c r="M311" s="227" t="s">
        <v>1</v>
      </c>
      <c r="N311" s="228" t="s">
        <v>43</v>
      </c>
      <c r="O311" s="92"/>
      <c r="P311" s="229">
        <f>O311*H311</f>
        <v>0</v>
      </c>
      <c r="Q311" s="229">
        <v>0</v>
      </c>
      <c r="R311" s="229">
        <f>Q311*H311</f>
        <v>0</v>
      </c>
      <c r="S311" s="229">
        <v>0.033000000000000002</v>
      </c>
      <c r="T311" s="230">
        <f>S311*H311</f>
        <v>0.033000000000000002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1" t="s">
        <v>160</v>
      </c>
      <c r="AT311" s="231" t="s">
        <v>155</v>
      </c>
      <c r="AU311" s="231" t="s">
        <v>88</v>
      </c>
      <c r="AY311" s="18" t="s">
        <v>153</v>
      </c>
      <c r="BE311" s="232">
        <f>IF(N311="základní",J311,0)</f>
        <v>0</v>
      </c>
      <c r="BF311" s="232">
        <f>IF(N311="snížená",J311,0)</f>
        <v>0</v>
      </c>
      <c r="BG311" s="232">
        <f>IF(N311="zákl. přenesená",J311,0)</f>
        <v>0</v>
      </c>
      <c r="BH311" s="232">
        <f>IF(N311="sníž. přenesená",J311,0)</f>
        <v>0</v>
      </c>
      <c r="BI311" s="232">
        <f>IF(N311="nulová",J311,0)</f>
        <v>0</v>
      </c>
      <c r="BJ311" s="18" t="s">
        <v>86</v>
      </c>
      <c r="BK311" s="232">
        <f>ROUND(I311*H311,2)</f>
        <v>0</v>
      </c>
      <c r="BL311" s="18" t="s">
        <v>160</v>
      </c>
      <c r="BM311" s="231" t="s">
        <v>1577</v>
      </c>
    </row>
    <row r="312" s="13" customFormat="1">
      <c r="A312" s="13"/>
      <c r="B312" s="233"/>
      <c r="C312" s="234"/>
      <c r="D312" s="235" t="s">
        <v>162</v>
      </c>
      <c r="E312" s="236" t="s">
        <v>1</v>
      </c>
      <c r="F312" s="237" t="s">
        <v>1573</v>
      </c>
      <c r="G312" s="234"/>
      <c r="H312" s="238">
        <v>1</v>
      </c>
      <c r="I312" s="239"/>
      <c r="J312" s="234"/>
      <c r="K312" s="234"/>
      <c r="L312" s="240"/>
      <c r="M312" s="241"/>
      <c r="N312" s="242"/>
      <c r="O312" s="242"/>
      <c r="P312" s="242"/>
      <c r="Q312" s="242"/>
      <c r="R312" s="242"/>
      <c r="S312" s="242"/>
      <c r="T312" s="24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4" t="s">
        <v>162</v>
      </c>
      <c r="AU312" s="244" t="s">
        <v>88</v>
      </c>
      <c r="AV312" s="13" t="s">
        <v>88</v>
      </c>
      <c r="AW312" s="13" t="s">
        <v>34</v>
      </c>
      <c r="AX312" s="13" t="s">
        <v>86</v>
      </c>
      <c r="AY312" s="244" t="s">
        <v>153</v>
      </c>
    </row>
    <row r="313" s="2" customFormat="1" ht="24.15" customHeight="1">
      <c r="A313" s="39"/>
      <c r="B313" s="40"/>
      <c r="C313" s="220" t="s">
        <v>948</v>
      </c>
      <c r="D313" s="220" t="s">
        <v>155</v>
      </c>
      <c r="E313" s="221" t="s">
        <v>1578</v>
      </c>
      <c r="F313" s="222" t="s">
        <v>1579</v>
      </c>
      <c r="G313" s="223" t="s">
        <v>399</v>
      </c>
      <c r="H313" s="224">
        <v>2</v>
      </c>
      <c r="I313" s="225"/>
      <c r="J313" s="226">
        <f>ROUND(I313*H313,2)</f>
        <v>0</v>
      </c>
      <c r="K313" s="222" t="s">
        <v>1</v>
      </c>
      <c r="L313" s="45"/>
      <c r="M313" s="227" t="s">
        <v>1</v>
      </c>
      <c r="N313" s="228" t="s">
        <v>43</v>
      </c>
      <c r="O313" s="92"/>
      <c r="P313" s="229">
        <f>O313*H313</f>
        <v>0</v>
      </c>
      <c r="Q313" s="229">
        <v>0</v>
      </c>
      <c r="R313" s="229">
        <f>Q313*H313</f>
        <v>0</v>
      </c>
      <c r="S313" s="229">
        <v>0.0076800000000000002</v>
      </c>
      <c r="T313" s="230">
        <f>S313*H313</f>
        <v>0.01536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1" t="s">
        <v>160</v>
      </c>
      <c r="AT313" s="231" t="s">
        <v>155</v>
      </c>
      <c r="AU313" s="231" t="s">
        <v>88</v>
      </c>
      <c r="AY313" s="18" t="s">
        <v>153</v>
      </c>
      <c r="BE313" s="232">
        <f>IF(N313="základní",J313,0)</f>
        <v>0</v>
      </c>
      <c r="BF313" s="232">
        <f>IF(N313="snížená",J313,0)</f>
        <v>0</v>
      </c>
      <c r="BG313" s="232">
        <f>IF(N313="zákl. přenesená",J313,0)</f>
        <v>0</v>
      </c>
      <c r="BH313" s="232">
        <f>IF(N313="sníž. přenesená",J313,0)</f>
        <v>0</v>
      </c>
      <c r="BI313" s="232">
        <f>IF(N313="nulová",J313,0)</f>
        <v>0</v>
      </c>
      <c r="BJ313" s="18" t="s">
        <v>86</v>
      </c>
      <c r="BK313" s="232">
        <f>ROUND(I313*H313,2)</f>
        <v>0</v>
      </c>
      <c r="BL313" s="18" t="s">
        <v>160</v>
      </c>
      <c r="BM313" s="231" t="s">
        <v>1580</v>
      </c>
    </row>
    <row r="314" s="12" customFormat="1" ht="22.8" customHeight="1">
      <c r="A314" s="12"/>
      <c r="B314" s="204"/>
      <c r="C314" s="205"/>
      <c r="D314" s="206" t="s">
        <v>77</v>
      </c>
      <c r="E314" s="218" t="s">
        <v>682</v>
      </c>
      <c r="F314" s="218" t="s">
        <v>683</v>
      </c>
      <c r="G314" s="205"/>
      <c r="H314" s="205"/>
      <c r="I314" s="208"/>
      <c r="J314" s="219">
        <f>BK314</f>
        <v>0</v>
      </c>
      <c r="K314" s="205"/>
      <c r="L314" s="210"/>
      <c r="M314" s="211"/>
      <c r="N314" s="212"/>
      <c r="O314" s="212"/>
      <c r="P314" s="213">
        <f>P315</f>
        <v>0</v>
      </c>
      <c r="Q314" s="212"/>
      <c r="R314" s="213">
        <f>R315</f>
        <v>0</v>
      </c>
      <c r="S314" s="212"/>
      <c r="T314" s="214">
        <f>T315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15" t="s">
        <v>86</v>
      </c>
      <c r="AT314" s="216" t="s">
        <v>77</v>
      </c>
      <c r="AU314" s="216" t="s">
        <v>86</v>
      </c>
      <c r="AY314" s="215" t="s">
        <v>153</v>
      </c>
      <c r="BK314" s="217">
        <f>BK315</f>
        <v>0</v>
      </c>
    </row>
    <row r="315" s="2" customFormat="1" ht="16.5" customHeight="1">
      <c r="A315" s="39"/>
      <c r="B315" s="40"/>
      <c r="C315" s="220" t="s">
        <v>951</v>
      </c>
      <c r="D315" s="220" t="s">
        <v>155</v>
      </c>
      <c r="E315" s="221" t="s">
        <v>685</v>
      </c>
      <c r="F315" s="222" t="s">
        <v>686</v>
      </c>
      <c r="G315" s="223" t="s">
        <v>262</v>
      </c>
      <c r="H315" s="224">
        <v>313.55399999999997</v>
      </c>
      <c r="I315" s="225"/>
      <c r="J315" s="226">
        <f>ROUND(I315*H315,2)</f>
        <v>0</v>
      </c>
      <c r="K315" s="222" t="s">
        <v>159</v>
      </c>
      <c r="L315" s="45"/>
      <c r="M315" s="287" t="s">
        <v>1</v>
      </c>
      <c r="N315" s="288" t="s">
        <v>43</v>
      </c>
      <c r="O315" s="289"/>
      <c r="P315" s="290">
        <f>O315*H315</f>
        <v>0</v>
      </c>
      <c r="Q315" s="290">
        <v>0</v>
      </c>
      <c r="R315" s="290">
        <f>Q315*H315</f>
        <v>0</v>
      </c>
      <c r="S315" s="290">
        <v>0</v>
      </c>
      <c r="T315" s="29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1" t="s">
        <v>160</v>
      </c>
      <c r="AT315" s="231" t="s">
        <v>155</v>
      </c>
      <c r="AU315" s="231" t="s">
        <v>88</v>
      </c>
      <c r="AY315" s="18" t="s">
        <v>153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8" t="s">
        <v>86</v>
      </c>
      <c r="BK315" s="232">
        <f>ROUND(I315*H315,2)</f>
        <v>0</v>
      </c>
      <c r="BL315" s="18" t="s">
        <v>160</v>
      </c>
      <c r="BM315" s="231" t="s">
        <v>1581</v>
      </c>
    </row>
    <row r="316" s="2" customFormat="1" ht="6.96" customHeight="1">
      <c r="A316" s="39"/>
      <c r="B316" s="67"/>
      <c r="C316" s="68"/>
      <c r="D316" s="68"/>
      <c r="E316" s="68"/>
      <c r="F316" s="68"/>
      <c r="G316" s="68"/>
      <c r="H316" s="68"/>
      <c r="I316" s="68"/>
      <c r="J316" s="68"/>
      <c r="K316" s="68"/>
      <c r="L316" s="45"/>
      <c r="M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</row>
  </sheetData>
  <sheetProtection sheet="1" autoFilter="0" formatColumns="0" formatRows="0" objects="1" scenarios="1" spinCount="100000" saltValue="1tPoBnqIUgjEyOkLCw1qZDkohg8wu0WDC0tQ2qNMd6DabFvKL7H74kxtX7+RGyBig9/r89IZbdlwOIiVfqx1xg==" hashValue="n5+Zd3ooonoXJS37qzpdKcQ636K44wZwWs5H6z2hbSRDKgGyEnj+dG/PSy+iwBSRAbas2Ze03e4QXAkKeZuImw==" algorithmName="SHA-512" password="CC35"/>
  <autoFilter ref="C122:K31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</row>
    <row r="4" s="1" customFormat="1" ht="24.96" customHeight="1">
      <c r="B4" s="21"/>
      <c r="D4" s="140" t="s">
        <v>114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-1.etapa stavby - REVITALIZACE AREÁLU TECHNICKÝCH SLUŽEB U CIHLÁŘE, HAVLÍČKŮV BROD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121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1582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11. 5. 2025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>70188041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>Technické služby Havlíčkův Brod</v>
      </c>
      <c r="F15" s="39"/>
      <c r="G15" s="39"/>
      <c r="H15" s="39"/>
      <c r="I15" s="142" t="s">
        <v>28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29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31</v>
      </c>
      <c r="E20" s="39"/>
      <c r="F20" s="39"/>
      <c r="G20" s="39"/>
      <c r="H20" s="39"/>
      <c r="I20" s="142" t="s">
        <v>25</v>
      </c>
      <c r="J20" s="145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33</v>
      </c>
      <c r="F21" s="39"/>
      <c r="G21" s="39"/>
      <c r="H21" s="39"/>
      <c r="I21" s="142" t="s">
        <v>28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ROUND((SUM(BE123:BE183)),  2)</f>
        <v>0</v>
      </c>
      <c r="G33" s="39"/>
      <c r="H33" s="39"/>
      <c r="I33" s="157">
        <v>0.20999999999999999</v>
      </c>
      <c r="J33" s="156">
        <f>ROUND(((SUM(BE123:BE183))*I33),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44</v>
      </c>
      <c r="F34" s="156">
        <f>ROUND((SUM(BF123:BF183)),  2)</f>
        <v>0</v>
      </c>
      <c r="G34" s="39"/>
      <c r="H34" s="39"/>
      <c r="I34" s="157">
        <v>0.12</v>
      </c>
      <c r="J34" s="156">
        <f>ROUND(((SUM(BF123:BF183))*I34),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ROUND((SUM(BG123:BG183)),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ROUND((SUM(BH123:BH183)),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ROUND((SUM(BI123:BI183)),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-1.etapa stavby - REVITALIZACE AREÁLU TECHNICKÝCH SLUŽEB U CIHLÁŘE, HAVLÍČKŮV BROD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05 - Opravy povrchů, VRN, ostatní náklady -1.etapa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11. 5. 2025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Technické služby Havlíčkův Brod</v>
      </c>
      <c r="G91" s="41"/>
      <c r="H91" s="41"/>
      <c r="I91" s="33" t="s">
        <v>31</v>
      </c>
      <c r="J91" s="37" t="str">
        <f>E21</f>
        <v>Marta Novotná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124</v>
      </c>
      <c r="D94" s="178"/>
      <c r="E94" s="178"/>
      <c r="F94" s="178"/>
      <c r="G94" s="178"/>
      <c r="H94" s="178"/>
      <c r="I94" s="178"/>
      <c r="J94" s="179" t="s">
        <v>125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126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127</v>
      </c>
    </row>
    <row r="97" s="9" customFormat="1" ht="24.96" customHeight="1">
      <c r="A97" s="9"/>
      <c r="B97" s="181"/>
      <c r="C97" s="182"/>
      <c r="D97" s="183" t="s">
        <v>128</v>
      </c>
      <c r="E97" s="184"/>
      <c r="F97" s="184"/>
      <c r="G97" s="184"/>
      <c r="H97" s="184"/>
      <c r="I97" s="184"/>
      <c r="J97" s="185">
        <f>J124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129</v>
      </c>
      <c r="E98" s="190"/>
      <c r="F98" s="190"/>
      <c r="G98" s="190"/>
      <c r="H98" s="190"/>
      <c r="I98" s="190"/>
      <c r="J98" s="191">
        <f>J125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132</v>
      </c>
      <c r="E99" s="190"/>
      <c r="F99" s="190"/>
      <c r="G99" s="190"/>
      <c r="H99" s="190"/>
      <c r="I99" s="190"/>
      <c r="J99" s="191">
        <f>J138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134</v>
      </c>
      <c r="E100" s="190"/>
      <c r="F100" s="190"/>
      <c r="G100" s="190"/>
      <c r="H100" s="190"/>
      <c r="I100" s="190"/>
      <c r="J100" s="191">
        <f>J146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1583</v>
      </c>
      <c r="E101" s="190"/>
      <c r="F101" s="190"/>
      <c r="G101" s="190"/>
      <c r="H101" s="190"/>
      <c r="I101" s="190"/>
      <c r="J101" s="191">
        <f>J162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135</v>
      </c>
      <c r="E102" s="190"/>
      <c r="F102" s="190"/>
      <c r="G102" s="190"/>
      <c r="H102" s="190"/>
      <c r="I102" s="190"/>
      <c r="J102" s="191">
        <f>J168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1"/>
      <c r="C103" s="182"/>
      <c r="D103" s="183" t="s">
        <v>1584</v>
      </c>
      <c r="E103" s="184"/>
      <c r="F103" s="184"/>
      <c r="G103" s="184"/>
      <c r="H103" s="184"/>
      <c r="I103" s="184"/>
      <c r="J103" s="185">
        <f>J170</f>
        <v>0</v>
      </c>
      <c r="K103" s="182"/>
      <c r="L103" s="18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138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6" t="str">
        <f>E7</f>
        <v>-1.etapa stavby - REVITALIZACE AREÁLU TECHNICKÝCH SLUŽEB U CIHLÁŘE, HAVLÍČKŮV BROD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121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05 - Opravy povrchů, VRN, ostatní náklady -1.etapa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 xml:space="preserve"> </v>
      </c>
      <c r="G117" s="41"/>
      <c r="H117" s="41"/>
      <c r="I117" s="33" t="s">
        <v>22</v>
      </c>
      <c r="J117" s="80" t="str">
        <f>IF(J12="","",J12)</f>
        <v>11. 5. 2025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Technické služby Havlíčkův Brod</v>
      </c>
      <c r="G119" s="41"/>
      <c r="H119" s="41"/>
      <c r="I119" s="33" t="s">
        <v>31</v>
      </c>
      <c r="J119" s="37" t="str">
        <f>E21</f>
        <v>Marta Novotná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29</v>
      </c>
      <c r="D120" s="41"/>
      <c r="E120" s="41"/>
      <c r="F120" s="28" t="str">
        <f>IF(E18="","",E18)</f>
        <v>Vyplň údaj</v>
      </c>
      <c r="G120" s="41"/>
      <c r="H120" s="41"/>
      <c r="I120" s="33" t="s">
        <v>35</v>
      </c>
      <c r="J120" s="37" t="str">
        <f>E24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3"/>
      <c r="B122" s="194"/>
      <c r="C122" s="195" t="s">
        <v>139</v>
      </c>
      <c r="D122" s="196" t="s">
        <v>63</v>
      </c>
      <c r="E122" s="196" t="s">
        <v>59</v>
      </c>
      <c r="F122" s="196" t="s">
        <v>60</v>
      </c>
      <c r="G122" s="196" t="s">
        <v>140</v>
      </c>
      <c r="H122" s="196" t="s">
        <v>141</v>
      </c>
      <c r="I122" s="196" t="s">
        <v>142</v>
      </c>
      <c r="J122" s="196" t="s">
        <v>125</v>
      </c>
      <c r="K122" s="197" t="s">
        <v>143</v>
      </c>
      <c r="L122" s="198"/>
      <c r="M122" s="101" t="s">
        <v>1</v>
      </c>
      <c r="N122" s="102" t="s">
        <v>42</v>
      </c>
      <c r="O122" s="102" t="s">
        <v>144</v>
      </c>
      <c r="P122" s="102" t="s">
        <v>145</v>
      </c>
      <c r="Q122" s="102" t="s">
        <v>146</v>
      </c>
      <c r="R122" s="102" t="s">
        <v>147</v>
      </c>
      <c r="S122" s="102" t="s">
        <v>148</v>
      </c>
      <c r="T122" s="103" t="s">
        <v>149</v>
      </c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</row>
    <row r="123" s="2" customFormat="1" ht="22.8" customHeight="1">
      <c r="A123" s="39"/>
      <c r="B123" s="40"/>
      <c r="C123" s="108" t="s">
        <v>150</v>
      </c>
      <c r="D123" s="41"/>
      <c r="E123" s="41"/>
      <c r="F123" s="41"/>
      <c r="G123" s="41"/>
      <c r="H123" s="41"/>
      <c r="I123" s="41"/>
      <c r="J123" s="199">
        <f>BK123</f>
        <v>0</v>
      </c>
      <c r="K123" s="41"/>
      <c r="L123" s="45"/>
      <c r="M123" s="104"/>
      <c r="N123" s="200"/>
      <c r="O123" s="105"/>
      <c r="P123" s="201">
        <f>P124+P170</f>
        <v>0</v>
      </c>
      <c r="Q123" s="105"/>
      <c r="R123" s="201">
        <f>R124+R170</f>
        <v>54.29853537999999</v>
      </c>
      <c r="S123" s="105"/>
      <c r="T123" s="202">
        <f>T124+T170</f>
        <v>579.25410000000011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77</v>
      </c>
      <c r="AU123" s="18" t="s">
        <v>127</v>
      </c>
      <c r="BK123" s="203">
        <f>BK124+BK170</f>
        <v>0</v>
      </c>
    </row>
    <row r="124" s="12" customFormat="1" ht="25.92" customHeight="1">
      <c r="A124" s="12"/>
      <c r="B124" s="204"/>
      <c r="C124" s="205"/>
      <c r="D124" s="206" t="s">
        <v>77</v>
      </c>
      <c r="E124" s="207" t="s">
        <v>151</v>
      </c>
      <c r="F124" s="207" t="s">
        <v>152</v>
      </c>
      <c r="G124" s="205"/>
      <c r="H124" s="205"/>
      <c r="I124" s="208"/>
      <c r="J124" s="209">
        <f>BK124</f>
        <v>0</v>
      </c>
      <c r="K124" s="205"/>
      <c r="L124" s="210"/>
      <c r="M124" s="211"/>
      <c r="N124" s="212"/>
      <c r="O124" s="212"/>
      <c r="P124" s="213">
        <f>P125+P138+P146+P162+P168</f>
        <v>0</v>
      </c>
      <c r="Q124" s="212"/>
      <c r="R124" s="213">
        <f>R125+R138+R146+R162+R168</f>
        <v>54.29853537999999</v>
      </c>
      <c r="S124" s="212"/>
      <c r="T124" s="214">
        <f>T125+T138+T146+T162+T168</f>
        <v>579.25410000000011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86</v>
      </c>
      <c r="AT124" s="216" t="s">
        <v>77</v>
      </c>
      <c r="AU124" s="216" t="s">
        <v>78</v>
      </c>
      <c r="AY124" s="215" t="s">
        <v>153</v>
      </c>
      <c r="BK124" s="217">
        <f>BK125+BK138+BK146+BK162+BK168</f>
        <v>0</v>
      </c>
    </row>
    <row r="125" s="12" customFormat="1" ht="22.8" customHeight="1">
      <c r="A125" s="12"/>
      <c r="B125" s="204"/>
      <c r="C125" s="205"/>
      <c r="D125" s="206" t="s">
        <v>77</v>
      </c>
      <c r="E125" s="218" t="s">
        <v>86</v>
      </c>
      <c r="F125" s="218" t="s">
        <v>154</v>
      </c>
      <c r="G125" s="205"/>
      <c r="H125" s="205"/>
      <c r="I125" s="208"/>
      <c r="J125" s="219">
        <f>BK125</f>
        <v>0</v>
      </c>
      <c r="K125" s="205"/>
      <c r="L125" s="210"/>
      <c r="M125" s="211"/>
      <c r="N125" s="212"/>
      <c r="O125" s="212"/>
      <c r="P125" s="213">
        <f>SUM(P126:P137)</f>
        <v>0</v>
      </c>
      <c r="Q125" s="212"/>
      <c r="R125" s="213">
        <f>SUM(R126:R137)</f>
        <v>0.027396000000000004</v>
      </c>
      <c r="S125" s="212"/>
      <c r="T125" s="214">
        <f>SUM(T126:T137)</f>
        <v>578.93410000000006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86</v>
      </c>
      <c r="AT125" s="216" t="s">
        <v>77</v>
      </c>
      <c r="AU125" s="216" t="s">
        <v>86</v>
      </c>
      <c r="AY125" s="215" t="s">
        <v>153</v>
      </c>
      <c r="BK125" s="217">
        <f>SUM(BK126:BK137)</f>
        <v>0</v>
      </c>
    </row>
    <row r="126" s="2" customFormat="1" ht="16.5" customHeight="1">
      <c r="A126" s="39"/>
      <c r="B126" s="40"/>
      <c r="C126" s="220" t="s">
        <v>86</v>
      </c>
      <c r="D126" s="220" t="s">
        <v>155</v>
      </c>
      <c r="E126" s="221" t="s">
        <v>1585</v>
      </c>
      <c r="F126" s="222" t="s">
        <v>1586</v>
      </c>
      <c r="G126" s="223" t="s">
        <v>399</v>
      </c>
      <c r="H126" s="224">
        <v>10</v>
      </c>
      <c r="I126" s="225"/>
      <c r="J126" s="226">
        <f>ROUND(I126*H126,2)</f>
        <v>0</v>
      </c>
      <c r="K126" s="222" t="s">
        <v>159</v>
      </c>
      <c r="L126" s="45"/>
      <c r="M126" s="227" t="s">
        <v>1</v>
      </c>
      <c r="N126" s="228" t="s">
        <v>43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160</v>
      </c>
      <c r="AT126" s="231" t="s">
        <v>155</v>
      </c>
      <c r="AU126" s="231" t="s">
        <v>88</v>
      </c>
      <c r="AY126" s="18" t="s">
        <v>153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86</v>
      </c>
      <c r="BK126" s="232">
        <f>ROUND(I126*H126,2)</f>
        <v>0</v>
      </c>
      <c r="BL126" s="18" t="s">
        <v>160</v>
      </c>
      <c r="BM126" s="231" t="s">
        <v>1587</v>
      </c>
    </row>
    <row r="127" s="2" customFormat="1" ht="16.5" customHeight="1">
      <c r="A127" s="39"/>
      <c r="B127" s="40"/>
      <c r="C127" s="220" t="s">
        <v>88</v>
      </c>
      <c r="D127" s="220" t="s">
        <v>155</v>
      </c>
      <c r="E127" s="221" t="s">
        <v>1588</v>
      </c>
      <c r="F127" s="222" t="s">
        <v>1589</v>
      </c>
      <c r="G127" s="223" t="s">
        <v>399</v>
      </c>
      <c r="H127" s="224">
        <v>9</v>
      </c>
      <c r="I127" s="225"/>
      <c r="J127" s="226">
        <f>ROUND(I127*H127,2)</f>
        <v>0</v>
      </c>
      <c r="K127" s="222" t="s">
        <v>159</v>
      </c>
      <c r="L127" s="45"/>
      <c r="M127" s="227" t="s">
        <v>1</v>
      </c>
      <c r="N127" s="228" t="s">
        <v>43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160</v>
      </c>
      <c r="AT127" s="231" t="s">
        <v>155</v>
      </c>
      <c r="AU127" s="231" t="s">
        <v>88</v>
      </c>
      <c r="AY127" s="18" t="s">
        <v>153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86</v>
      </c>
      <c r="BK127" s="232">
        <f>ROUND(I127*H127,2)</f>
        <v>0</v>
      </c>
      <c r="BL127" s="18" t="s">
        <v>160</v>
      </c>
      <c r="BM127" s="231" t="s">
        <v>1590</v>
      </c>
    </row>
    <row r="128" s="2" customFormat="1" ht="16.5" customHeight="1">
      <c r="A128" s="39"/>
      <c r="B128" s="40"/>
      <c r="C128" s="220" t="s">
        <v>188</v>
      </c>
      <c r="D128" s="220" t="s">
        <v>155</v>
      </c>
      <c r="E128" s="221" t="s">
        <v>1591</v>
      </c>
      <c r="F128" s="222" t="s">
        <v>1592</v>
      </c>
      <c r="G128" s="223" t="s">
        <v>399</v>
      </c>
      <c r="H128" s="224">
        <v>10</v>
      </c>
      <c r="I128" s="225"/>
      <c r="J128" s="226">
        <f>ROUND(I128*H128,2)</f>
        <v>0</v>
      </c>
      <c r="K128" s="222" t="s">
        <v>159</v>
      </c>
      <c r="L128" s="45"/>
      <c r="M128" s="227" t="s">
        <v>1</v>
      </c>
      <c r="N128" s="228" t="s">
        <v>43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160</v>
      </c>
      <c r="AT128" s="231" t="s">
        <v>155</v>
      </c>
      <c r="AU128" s="231" t="s">
        <v>88</v>
      </c>
      <c r="AY128" s="18" t="s">
        <v>153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86</v>
      </c>
      <c r="BK128" s="232">
        <f>ROUND(I128*H128,2)</f>
        <v>0</v>
      </c>
      <c r="BL128" s="18" t="s">
        <v>160</v>
      </c>
      <c r="BM128" s="231" t="s">
        <v>1593</v>
      </c>
    </row>
    <row r="129" s="2" customFormat="1" ht="16.5" customHeight="1">
      <c r="A129" s="39"/>
      <c r="B129" s="40"/>
      <c r="C129" s="220" t="s">
        <v>160</v>
      </c>
      <c r="D129" s="220" t="s">
        <v>155</v>
      </c>
      <c r="E129" s="221" t="s">
        <v>1594</v>
      </c>
      <c r="F129" s="222" t="s">
        <v>1595</v>
      </c>
      <c r="G129" s="223" t="s">
        <v>399</v>
      </c>
      <c r="H129" s="224">
        <v>9</v>
      </c>
      <c r="I129" s="225"/>
      <c r="J129" s="226">
        <f>ROUND(I129*H129,2)</f>
        <v>0</v>
      </c>
      <c r="K129" s="222" t="s">
        <v>159</v>
      </c>
      <c r="L129" s="45"/>
      <c r="M129" s="227" t="s">
        <v>1</v>
      </c>
      <c r="N129" s="228" t="s">
        <v>43</v>
      </c>
      <c r="O129" s="92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1" t="s">
        <v>160</v>
      </c>
      <c r="AT129" s="231" t="s">
        <v>155</v>
      </c>
      <c r="AU129" s="231" t="s">
        <v>88</v>
      </c>
      <c r="AY129" s="18" t="s">
        <v>153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86</v>
      </c>
      <c r="BK129" s="232">
        <f>ROUND(I129*H129,2)</f>
        <v>0</v>
      </c>
      <c r="BL129" s="18" t="s">
        <v>160</v>
      </c>
      <c r="BM129" s="231" t="s">
        <v>1596</v>
      </c>
    </row>
    <row r="130" s="2" customFormat="1" ht="16.5" customHeight="1">
      <c r="A130" s="39"/>
      <c r="B130" s="40"/>
      <c r="C130" s="220" t="s">
        <v>204</v>
      </c>
      <c r="D130" s="220" t="s">
        <v>155</v>
      </c>
      <c r="E130" s="221" t="s">
        <v>1597</v>
      </c>
      <c r="F130" s="222" t="s">
        <v>1598</v>
      </c>
      <c r="G130" s="223" t="s">
        <v>230</v>
      </c>
      <c r="H130" s="224">
        <v>15.6</v>
      </c>
      <c r="I130" s="225"/>
      <c r="J130" s="226">
        <f>ROUND(I130*H130,2)</f>
        <v>0</v>
      </c>
      <c r="K130" s="222" t="s">
        <v>159</v>
      </c>
      <c r="L130" s="45"/>
      <c r="M130" s="227" t="s">
        <v>1</v>
      </c>
      <c r="N130" s="228" t="s">
        <v>43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0.316</v>
      </c>
      <c r="T130" s="230">
        <f>S130*H130</f>
        <v>4.9295999999999998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160</v>
      </c>
      <c r="AT130" s="231" t="s">
        <v>155</v>
      </c>
      <c r="AU130" s="231" t="s">
        <v>88</v>
      </c>
      <c r="AY130" s="18" t="s">
        <v>153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86</v>
      </c>
      <c r="BK130" s="232">
        <f>ROUND(I130*H130,2)</f>
        <v>0</v>
      </c>
      <c r="BL130" s="18" t="s">
        <v>160</v>
      </c>
      <c r="BM130" s="231" t="s">
        <v>1599</v>
      </c>
    </row>
    <row r="131" s="2" customFormat="1" ht="16.5" customHeight="1">
      <c r="A131" s="39"/>
      <c r="B131" s="40"/>
      <c r="C131" s="220" t="s">
        <v>209</v>
      </c>
      <c r="D131" s="220" t="s">
        <v>155</v>
      </c>
      <c r="E131" s="221" t="s">
        <v>1600</v>
      </c>
      <c r="F131" s="222" t="s">
        <v>1601</v>
      </c>
      <c r="G131" s="223" t="s">
        <v>230</v>
      </c>
      <c r="H131" s="224">
        <v>1730</v>
      </c>
      <c r="I131" s="225"/>
      <c r="J131" s="226">
        <f>ROUND(I131*H131,2)</f>
        <v>0</v>
      </c>
      <c r="K131" s="222" t="s">
        <v>159</v>
      </c>
      <c r="L131" s="45"/>
      <c r="M131" s="227" t="s">
        <v>1</v>
      </c>
      <c r="N131" s="228" t="s">
        <v>43</v>
      </c>
      <c r="O131" s="92"/>
      <c r="P131" s="229">
        <f>O131*H131</f>
        <v>0</v>
      </c>
      <c r="Q131" s="229">
        <v>0</v>
      </c>
      <c r="R131" s="229">
        <f>Q131*H131</f>
        <v>0</v>
      </c>
      <c r="S131" s="229">
        <v>0.316</v>
      </c>
      <c r="T131" s="230">
        <f>S131*H131</f>
        <v>546.67999999999995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160</v>
      </c>
      <c r="AT131" s="231" t="s">
        <v>155</v>
      </c>
      <c r="AU131" s="231" t="s">
        <v>88</v>
      </c>
      <c r="AY131" s="18" t="s">
        <v>153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86</v>
      </c>
      <c r="BK131" s="232">
        <f>ROUND(I131*H131,2)</f>
        <v>0</v>
      </c>
      <c r="BL131" s="18" t="s">
        <v>160</v>
      </c>
      <c r="BM131" s="231" t="s">
        <v>1602</v>
      </c>
    </row>
    <row r="132" s="2" customFormat="1" ht="16.5" customHeight="1">
      <c r="A132" s="39"/>
      <c r="B132" s="40"/>
      <c r="C132" s="220" t="s">
        <v>216</v>
      </c>
      <c r="D132" s="220" t="s">
        <v>155</v>
      </c>
      <c r="E132" s="221" t="s">
        <v>1603</v>
      </c>
      <c r="F132" s="222" t="s">
        <v>1604</v>
      </c>
      <c r="G132" s="223" t="s">
        <v>219</v>
      </c>
      <c r="H132" s="224">
        <v>99.5</v>
      </c>
      <c r="I132" s="225"/>
      <c r="J132" s="226">
        <f>ROUND(I132*H132,2)</f>
        <v>0</v>
      </c>
      <c r="K132" s="222" t="s">
        <v>159</v>
      </c>
      <c r="L132" s="45"/>
      <c r="M132" s="227" t="s">
        <v>1</v>
      </c>
      <c r="N132" s="228" t="s">
        <v>43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0.20499999999999999</v>
      </c>
      <c r="T132" s="230">
        <f>S132*H132</f>
        <v>20.397499999999997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160</v>
      </c>
      <c r="AT132" s="231" t="s">
        <v>155</v>
      </c>
      <c r="AU132" s="231" t="s">
        <v>88</v>
      </c>
      <c r="AY132" s="18" t="s">
        <v>153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86</v>
      </c>
      <c r="BK132" s="232">
        <f>ROUND(I132*H132,2)</f>
        <v>0</v>
      </c>
      <c r="BL132" s="18" t="s">
        <v>160</v>
      </c>
      <c r="BM132" s="231" t="s">
        <v>1605</v>
      </c>
    </row>
    <row r="133" s="2" customFormat="1" ht="16.5" customHeight="1">
      <c r="A133" s="39"/>
      <c r="B133" s="40"/>
      <c r="C133" s="220" t="s">
        <v>222</v>
      </c>
      <c r="D133" s="220" t="s">
        <v>155</v>
      </c>
      <c r="E133" s="221" t="s">
        <v>1606</v>
      </c>
      <c r="F133" s="222" t="s">
        <v>1607</v>
      </c>
      <c r="G133" s="223" t="s">
        <v>230</v>
      </c>
      <c r="H133" s="224">
        <v>913.20000000000005</v>
      </c>
      <c r="I133" s="225"/>
      <c r="J133" s="226">
        <f>ROUND(I133*H133,2)</f>
        <v>0</v>
      </c>
      <c r="K133" s="222" t="s">
        <v>159</v>
      </c>
      <c r="L133" s="45"/>
      <c r="M133" s="227" t="s">
        <v>1</v>
      </c>
      <c r="N133" s="228" t="s">
        <v>43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160</v>
      </c>
      <c r="AT133" s="231" t="s">
        <v>155</v>
      </c>
      <c r="AU133" s="231" t="s">
        <v>88</v>
      </c>
      <c r="AY133" s="18" t="s">
        <v>153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86</v>
      </c>
      <c r="BK133" s="232">
        <f>ROUND(I133*H133,2)</f>
        <v>0</v>
      </c>
      <c r="BL133" s="18" t="s">
        <v>160</v>
      </c>
      <c r="BM133" s="231" t="s">
        <v>1608</v>
      </c>
    </row>
    <row r="134" s="2" customFormat="1" ht="16.5" customHeight="1">
      <c r="A134" s="39"/>
      <c r="B134" s="40"/>
      <c r="C134" s="220" t="s">
        <v>227</v>
      </c>
      <c r="D134" s="220" t="s">
        <v>155</v>
      </c>
      <c r="E134" s="221" t="s">
        <v>1609</v>
      </c>
      <c r="F134" s="222" t="s">
        <v>1610</v>
      </c>
      <c r="G134" s="223" t="s">
        <v>230</v>
      </c>
      <c r="H134" s="224">
        <v>913.20000000000005</v>
      </c>
      <c r="I134" s="225"/>
      <c r="J134" s="226">
        <f>ROUND(I134*H134,2)</f>
        <v>0</v>
      </c>
      <c r="K134" s="222" t="s">
        <v>159</v>
      </c>
      <c r="L134" s="45"/>
      <c r="M134" s="227" t="s">
        <v>1</v>
      </c>
      <c r="N134" s="228" t="s">
        <v>43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160</v>
      </c>
      <c r="AT134" s="231" t="s">
        <v>155</v>
      </c>
      <c r="AU134" s="231" t="s">
        <v>88</v>
      </c>
      <c r="AY134" s="18" t="s">
        <v>153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86</v>
      </c>
      <c r="BK134" s="232">
        <f>ROUND(I134*H134,2)</f>
        <v>0</v>
      </c>
      <c r="BL134" s="18" t="s">
        <v>160</v>
      </c>
      <c r="BM134" s="231" t="s">
        <v>1611</v>
      </c>
    </row>
    <row r="135" s="2" customFormat="1" ht="16.5" customHeight="1">
      <c r="A135" s="39"/>
      <c r="B135" s="40"/>
      <c r="C135" s="220" t="s">
        <v>251</v>
      </c>
      <c r="D135" s="220" t="s">
        <v>155</v>
      </c>
      <c r="E135" s="221" t="s">
        <v>1612</v>
      </c>
      <c r="F135" s="222" t="s">
        <v>1613</v>
      </c>
      <c r="G135" s="223" t="s">
        <v>230</v>
      </c>
      <c r="H135" s="224">
        <v>913.20000000000005</v>
      </c>
      <c r="I135" s="225"/>
      <c r="J135" s="226">
        <f>ROUND(I135*H135,2)</f>
        <v>0</v>
      </c>
      <c r="K135" s="222" t="s">
        <v>159</v>
      </c>
      <c r="L135" s="45"/>
      <c r="M135" s="227" t="s">
        <v>1</v>
      </c>
      <c r="N135" s="228" t="s">
        <v>43</v>
      </c>
      <c r="O135" s="92"/>
      <c r="P135" s="229">
        <f>O135*H135</f>
        <v>0</v>
      </c>
      <c r="Q135" s="229">
        <v>3.0000000000000001E-05</v>
      </c>
      <c r="R135" s="229">
        <f>Q135*H135</f>
        <v>0.027396000000000004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576</v>
      </c>
      <c r="AT135" s="231" t="s">
        <v>155</v>
      </c>
      <c r="AU135" s="231" t="s">
        <v>88</v>
      </c>
      <c r="AY135" s="18" t="s">
        <v>153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86</v>
      </c>
      <c r="BK135" s="232">
        <f>ROUND(I135*H135,2)</f>
        <v>0</v>
      </c>
      <c r="BL135" s="18" t="s">
        <v>576</v>
      </c>
      <c r="BM135" s="231" t="s">
        <v>1614</v>
      </c>
    </row>
    <row r="136" s="2" customFormat="1" ht="16.5" customHeight="1">
      <c r="A136" s="39"/>
      <c r="B136" s="40"/>
      <c r="C136" s="220" t="s">
        <v>255</v>
      </c>
      <c r="D136" s="220" t="s">
        <v>155</v>
      </c>
      <c r="E136" s="221" t="s">
        <v>1615</v>
      </c>
      <c r="F136" s="222" t="s">
        <v>1616</v>
      </c>
      <c r="G136" s="223" t="s">
        <v>219</v>
      </c>
      <c r="H136" s="224">
        <v>8.5</v>
      </c>
      <c r="I136" s="225"/>
      <c r="J136" s="226">
        <f>ROUND(I136*H136,2)</f>
        <v>0</v>
      </c>
      <c r="K136" s="222" t="s">
        <v>159</v>
      </c>
      <c r="L136" s="45"/>
      <c r="M136" s="227" t="s">
        <v>1</v>
      </c>
      <c r="N136" s="228" t="s">
        <v>43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0.34999999999999998</v>
      </c>
      <c r="T136" s="230">
        <f>S136*H136</f>
        <v>2.9749999999999996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160</v>
      </c>
      <c r="AT136" s="231" t="s">
        <v>155</v>
      </c>
      <c r="AU136" s="231" t="s">
        <v>88</v>
      </c>
      <c r="AY136" s="18" t="s">
        <v>153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86</v>
      </c>
      <c r="BK136" s="232">
        <f>ROUND(I136*H136,2)</f>
        <v>0</v>
      </c>
      <c r="BL136" s="18" t="s">
        <v>160</v>
      </c>
      <c r="BM136" s="231" t="s">
        <v>1617</v>
      </c>
    </row>
    <row r="137" s="2" customFormat="1" ht="16.5" customHeight="1">
      <c r="A137" s="39"/>
      <c r="B137" s="40"/>
      <c r="C137" s="220" t="s">
        <v>8</v>
      </c>
      <c r="D137" s="220" t="s">
        <v>155</v>
      </c>
      <c r="E137" s="221" t="s">
        <v>1618</v>
      </c>
      <c r="F137" s="222" t="s">
        <v>1619</v>
      </c>
      <c r="G137" s="223" t="s">
        <v>230</v>
      </c>
      <c r="H137" s="224">
        <v>15.199999999999999</v>
      </c>
      <c r="I137" s="225"/>
      <c r="J137" s="226">
        <f>ROUND(I137*H137,2)</f>
        <v>0</v>
      </c>
      <c r="K137" s="222" t="s">
        <v>159</v>
      </c>
      <c r="L137" s="45"/>
      <c r="M137" s="227" t="s">
        <v>1</v>
      </c>
      <c r="N137" s="228" t="s">
        <v>43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0.26000000000000001</v>
      </c>
      <c r="T137" s="230">
        <f>S137*H137</f>
        <v>3.952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160</v>
      </c>
      <c r="AT137" s="231" t="s">
        <v>155</v>
      </c>
      <c r="AU137" s="231" t="s">
        <v>88</v>
      </c>
      <c r="AY137" s="18" t="s">
        <v>153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86</v>
      </c>
      <c r="BK137" s="232">
        <f>ROUND(I137*H137,2)</f>
        <v>0</v>
      </c>
      <c r="BL137" s="18" t="s">
        <v>160</v>
      </c>
      <c r="BM137" s="231" t="s">
        <v>1620</v>
      </c>
    </row>
    <row r="138" s="12" customFormat="1" ht="22.8" customHeight="1">
      <c r="A138" s="12"/>
      <c r="B138" s="204"/>
      <c r="C138" s="205"/>
      <c r="D138" s="206" t="s">
        <v>77</v>
      </c>
      <c r="E138" s="218" t="s">
        <v>204</v>
      </c>
      <c r="F138" s="218" t="s">
        <v>375</v>
      </c>
      <c r="G138" s="205"/>
      <c r="H138" s="205"/>
      <c r="I138" s="208"/>
      <c r="J138" s="219">
        <f>BK138</f>
        <v>0</v>
      </c>
      <c r="K138" s="205"/>
      <c r="L138" s="210"/>
      <c r="M138" s="211"/>
      <c r="N138" s="212"/>
      <c r="O138" s="212"/>
      <c r="P138" s="213">
        <f>SUM(P139:P145)</f>
        <v>0</v>
      </c>
      <c r="Q138" s="212"/>
      <c r="R138" s="213">
        <f>SUM(R139:R145)</f>
        <v>4.1443840000000005</v>
      </c>
      <c r="S138" s="212"/>
      <c r="T138" s="214">
        <f>SUM(T139:T145)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5" t="s">
        <v>86</v>
      </c>
      <c r="AT138" s="216" t="s">
        <v>77</v>
      </c>
      <c r="AU138" s="216" t="s">
        <v>86</v>
      </c>
      <c r="AY138" s="215" t="s">
        <v>153</v>
      </c>
      <c r="BK138" s="217">
        <f>SUM(BK139:BK145)</f>
        <v>0</v>
      </c>
    </row>
    <row r="139" s="2" customFormat="1" ht="16.5" customHeight="1">
      <c r="A139" s="39"/>
      <c r="B139" s="40"/>
      <c r="C139" s="220" t="s">
        <v>265</v>
      </c>
      <c r="D139" s="220" t="s">
        <v>155</v>
      </c>
      <c r="E139" s="221" t="s">
        <v>377</v>
      </c>
      <c r="F139" s="222" t="s">
        <v>378</v>
      </c>
      <c r="G139" s="223" t="s">
        <v>230</v>
      </c>
      <c r="H139" s="224">
        <v>15.199999999999999</v>
      </c>
      <c r="I139" s="225"/>
      <c r="J139" s="226">
        <f>ROUND(I139*H139,2)</f>
        <v>0</v>
      </c>
      <c r="K139" s="222" t="s">
        <v>159</v>
      </c>
      <c r="L139" s="45"/>
      <c r="M139" s="227" t="s">
        <v>1</v>
      </c>
      <c r="N139" s="228" t="s">
        <v>43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160</v>
      </c>
      <c r="AT139" s="231" t="s">
        <v>155</v>
      </c>
      <c r="AU139" s="231" t="s">
        <v>88</v>
      </c>
      <c r="AY139" s="18" t="s">
        <v>153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86</v>
      </c>
      <c r="BK139" s="232">
        <f>ROUND(I139*H139,2)</f>
        <v>0</v>
      </c>
      <c r="BL139" s="18" t="s">
        <v>160</v>
      </c>
      <c r="BM139" s="231" t="s">
        <v>1621</v>
      </c>
    </row>
    <row r="140" s="2" customFormat="1" ht="21.75" customHeight="1">
      <c r="A140" s="39"/>
      <c r="B140" s="40"/>
      <c r="C140" s="220" t="s">
        <v>275</v>
      </c>
      <c r="D140" s="220" t="s">
        <v>155</v>
      </c>
      <c r="E140" s="221" t="s">
        <v>1622</v>
      </c>
      <c r="F140" s="222" t="s">
        <v>1623</v>
      </c>
      <c r="G140" s="223" t="s">
        <v>230</v>
      </c>
      <c r="H140" s="224">
        <v>15.199999999999999</v>
      </c>
      <c r="I140" s="225"/>
      <c r="J140" s="226">
        <f>ROUND(I140*H140,2)</f>
        <v>0</v>
      </c>
      <c r="K140" s="222" t="s">
        <v>159</v>
      </c>
      <c r="L140" s="45"/>
      <c r="M140" s="227" t="s">
        <v>1</v>
      </c>
      <c r="N140" s="228" t="s">
        <v>43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160</v>
      </c>
      <c r="AT140" s="231" t="s">
        <v>155</v>
      </c>
      <c r="AU140" s="231" t="s">
        <v>88</v>
      </c>
      <c r="AY140" s="18" t="s">
        <v>153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86</v>
      </c>
      <c r="BK140" s="232">
        <f>ROUND(I140*H140,2)</f>
        <v>0</v>
      </c>
      <c r="BL140" s="18" t="s">
        <v>160</v>
      </c>
      <c r="BM140" s="231" t="s">
        <v>1624</v>
      </c>
    </row>
    <row r="141" s="2" customFormat="1" ht="16.5" customHeight="1">
      <c r="A141" s="39"/>
      <c r="B141" s="40"/>
      <c r="C141" s="220" t="s">
        <v>281</v>
      </c>
      <c r="D141" s="220" t="s">
        <v>155</v>
      </c>
      <c r="E141" s="221" t="s">
        <v>1625</v>
      </c>
      <c r="F141" s="222" t="s">
        <v>1626</v>
      </c>
      <c r="G141" s="223" t="s">
        <v>230</v>
      </c>
      <c r="H141" s="224">
        <v>15.199999999999999</v>
      </c>
      <c r="I141" s="225"/>
      <c r="J141" s="226">
        <f>ROUND(I141*H141,2)</f>
        <v>0</v>
      </c>
      <c r="K141" s="222" t="s">
        <v>159</v>
      </c>
      <c r="L141" s="45"/>
      <c r="M141" s="227" t="s">
        <v>1</v>
      </c>
      <c r="N141" s="228" t="s">
        <v>43</v>
      </c>
      <c r="O141" s="92"/>
      <c r="P141" s="229">
        <f>O141*H141</f>
        <v>0</v>
      </c>
      <c r="Q141" s="229">
        <v>0.090620000000000006</v>
      </c>
      <c r="R141" s="229">
        <f>Q141*H141</f>
        <v>1.377424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160</v>
      </c>
      <c r="AT141" s="231" t="s">
        <v>155</v>
      </c>
      <c r="AU141" s="231" t="s">
        <v>88</v>
      </c>
      <c r="AY141" s="18" t="s">
        <v>153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86</v>
      </c>
      <c r="BK141" s="232">
        <f>ROUND(I141*H141,2)</f>
        <v>0</v>
      </c>
      <c r="BL141" s="18" t="s">
        <v>160</v>
      </c>
      <c r="BM141" s="231" t="s">
        <v>1627</v>
      </c>
    </row>
    <row r="142" s="2" customFormat="1" ht="21.75" customHeight="1">
      <c r="A142" s="39"/>
      <c r="B142" s="40"/>
      <c r="C142" s="220" t="s">
        <v>295</v>
      </c>
      <c r="D142" s="220" t="s">
        <v>155</v>
      </c>
      <c r="E142" s="221" t="s">
        <v>1628</v>
      </c>
      <c r="F142" s="222" t="s">
        <v>1629</v>
      </c>
      <c r="G142" s="223" t="s">
        <v>230</v>
      </c>
      <c r="H142" s="224">
        <v>1745.5999999999999</v>
      </c>
      <c r="I142" s="225"/>
      <c r="J142" s="226">
        <f>ROUND(I142*H142,2)</f>
        <v>0</v>
      </c>
      <c r="K142" s="222" t="s">
        <v>159</v>
      </c>
      <c r="L142" s="45"/>
      <c r="M142" s="227" t="s">
        <v>1</v>
      </c>
      <c r="N142" s="228" t="s">
        <v>43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160</v>
      </c>
      <c r="AT142" s="231" t="s">
        <v>155</v>
      </c>
      <c r="AU142" s="231" t="s">
        <v>88</v>
      </c>
      <c r="AY142" s="18" t="s">
        <v>153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86</v>
      </c>
      <c r="BK142" s="232">
        <f>ROUND(I142*H142,2)</f>
        <v>0</v>
      </c>
      <c r="BL142" s="18" t="s">
        <v>160</v>
      </c>
      <c r="BM142" s="231" t="s">
        <v>1630</v>
      </c>
    </row>
    <row r="143" s="2" customFormat="1" ht="16.5" customHeight="1">
      <c r="A143" s="39"/>
      <c r="B143" s="40"/>
      <c r="C143" s="220" t="s">
        <v>313</v>
      </c>
      <c r="D143" s="220" t="s">
        <v>155</v>
      </c>
      <c r="E143" s="221" t="s">
        <v>1631</v>
      </c>
      <c r="F143" s="222" t="s">
        <v>1632</v>
      </c>
      <c r="G143" s="223" t="s">
        <v>230</v>
      </c>
      <c r="H143" s="224">
        <v>1745.5999999999999</v>
      </c>
      <c r="I143" s="225"/>
      <c r="J143" s="226">
        <f>ROUND(I143*H143,2)</f>
        <v>0</v>
      </c>
      <c r="K143" s="222" t="s">
        <v>159</v>
      </c>
      <c r="L143" s="45"/>
      <c r="M143" s="227" t="s">
        <v>1</v>
      </c>
      <c r="N143" s="228" t="s">
        <v>43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160</v>
      </c>
      <c r="AT143" s="231" t="s">
        <v>155</v>
      </c>
      <c r="AU143" s="231" t="s">
        <v>88</v>
      </c>
      <c r="AY143" s="18" t="s">
        <v>153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86</v>
      </c>
      <c r="BK143" s="232">
        <f>ROUND(I143*H143,2)</f>
        <v>0</v>
      </c>
      <c r="BL143" s="18" t="s">
        <v>160</v>
      </c>
      <c r="BM143" s="231" t="s">
        <v>1633</v>
      </c>
    </row>
    <row r="144" s="2" customFormat="1" ht="16.5" customHeight="1">
      <c r="A144" s="39"/>
      <c r="B144" s="40"/>
      <c r="C144" s="220" t="s">
        <v>318</v>
      </c>
      <c r="D144" s="220" t="s">
        <v>155</v>
      </c>
      <c r="E144" s="221" t="s">
        <v>1634</v>
      </c>
      <c r="F144" s="222" t="s">
        <v>1635</v>
      </c>
      <c r="G144" s="223" t="s">
        <v>230</v>
      </c>
      <c r="H144" s="224">
        <v>1745.5999999999999</v>
      </c>
      <c r="I144" s="225"/>
      <c r="J144" s="226">
        <f>ROUND(I144*H144,2)</f>
        <v>0</v>
      </c>
      <c r="K144" s="222" t="s">
        <v>159</v>
      </c>
      <c r="L144" s="45"/>
      <c r="M144" s="227" t="s">
        <v>1</v>
      </c>
      <c r="N144" s="228" t="s">
        <v>43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160</v>
      </c>
      <c r="AT144" s="231" t="s">
        <v>155</v>
      </c>
      <c r="AU144" s="231" t="s">
        <v>88</v>
      </c>
      <c r="AY144" s="18" t="s">
        <v>153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86</v>
      </c>
      <c r="BK144" s="232">
        <f>ROUND(I144*H144,2)</f>
        <v>0</v>
      </c>
      <c r="BL144" s="18" t="s">
        <v>160</v>
      </c>
      <c r="BM144" s="231" t="s">
        <v>1636</v>
      </c>
    </row>
    <row r="145" s="2" customFormat="1" ht="16.5" customHeight="1">
      <c r="A145" s="39"/>
      <c r="B145" s="40"/>
      <c r="C145" s="220" t="s">
        <v>324</v>
      </c>
      <c r="D145" s="220" t="s">
        <v>155</v>
      </c>
      <c r="E145" s="221" t="s">
        <v>1637</v>
      </c>
      <c r="F145" s="222" t="s">
        <v>1638</v>
      </c>
      <c r="G145" s="223" t="s">
        <v>219</v>
      </c>
      <c r="H145" s="224">
        <v>768.60000000000002</v>
      </c>
      <c r="I145" s="225"/>
      <c r="J145" s="226">
        <f>ROUND(I145*H145,2)</f>
        <v>0</v>
      </c>
      <c r="K145" s="222" t="s">
        <v>159</v>
      </c>
      <c r="L145" s="45"/>
      <c r="M145" s="227" t="s">
        <v>1</v>
      </c>
      <c r="N145" s="228" t="s">
        <v>43</v>
      </c>
      <c r="O145" s="92"/>
      <c r="P145" s="229">
        <f>O145*H145</f>
        <v>0</v>
      </c>
      <c r="Q145" s="229">
        <v>0.0035999999999999999</v>
      </c>
      <c r="R145" s="229">
        <f>Q145*H145</f>
        <v>2.7669600000000001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160</v>
      </c>
      <c r="AT145" s="231" t="s">
        <v>155</v>
      </c>
      <c r="AU145" s="231" t="s">
        <v>88</v>
      </c>
      <c r="AY145" s="18" t="s">
        <v>153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86</v>
      </c>
      <c r="BK145" s="232">
        <f>ROUND(I145*H145,2)</f>
        <v>0</v>
      </c>
      <c r="BL145" s="18" t="s">
        <v>160</v>
      </c>
      <c r="BM145" s="231" t="s">
        <v>1639</v>
      </c>
    </row>
    <row r="146" s="12" customFormat="1" ht="22.8" customHeight="1">
      <c r="A146" s="12"/>
      <c r="B146" s="204"/>
      <c r="C146" s="205"/>
      <c r="D146" s="206" t="s">
        <v>77</v>
      </c>
      <c r="E146" s="218" t="s">
        <v>227</v>
      </c>
      <c r="F146" s="218" t="s">
        <v>676</v>
      </c>
      <c r="G146" s="205"/>
      <c r="H146" s="205"/>
      <c r="I146" s="208"/>
      <c r="J146" s="219">
        <f>BK146</f>
        <v>0</v>
      </c>
      <c r="K146" s="205"/>
      <c r="L146" s="210"/>
      <c r="M146" s="211"/>
      <c r="N146" s="212"/>
      <c r="O146" s="212"/>
      <c r="P146" s="213">
        <f>SUM(P147:P161)</f>
        <v>0</v>
      </c>
      <c r="Q146" s="212"/>
      <c r="R146" s="213">
        <f>SUM(R147:R161)</f>
        <v>50.126755379999992</v>
      </c>
      <c r="S146" s="212"/>
      <c r="T146" s="214">
        <f>SUM(T147:T161)</f>
        <v>0.32000000000000001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5" t="s">
        <v>86</v>
      </c>
      <c r="AT146" s="216" t="s">
        <v>77</v>
      </c>
      <c r="AU146" s="216" t="s">
        <v>86</v>
      </c>
      <c r="AY146" s="215" t="s">
        <v>153</v>
      </c>
      <c r="BK146" s="217">
        <f>SUM(BK147:BK161)</f>
        <v>0</v>
      </c>
    </row>
    <row r="147" s="2" customFormat="1" ht="16.5" customHeight="1">
      <c r="A147" s="39"/>
      <c r="B147" s="40"/>
      <c r="C147" s="220" t="s">
        <v>334</v>
      </c>
      <c r="D147" s="220" t="s">
        <v>155</v>
      </c>
      <c r="E147" s="221" t="s">
        <v>1640</v>
      </c>
      <c r="F147" s="222" t="s">
        <v>1641</v>
      </c>
      <c r="G147" s="223" t="s">
        <v>219</v>
      </c>
      <c r="H147" s="224">
        <v>99.5</v>
      </c>
      <c r="I147" s="225"/>
      <c r="J147" s="226">
        <f>ROUND(I147*H147,2)</f>
        <v>0</v>
      </c>
      <c r="K147" s="222" t="s">
        <v>159</v>
      </c>
      <c r="L147" s="45"/>
      <c r="M147" s="227" t="s">
        <v>1</v>
      </c>
      <c r="N147" s="228" t="s">
        <v>43</v>
      </c>
      <c r="O147" s="92"/>
      <c r="P147" s="229">
        <f>O147*H147</f>
        <v>0</v>
      </c>
      <c r="Q147" s="229">
        <v>0.14041999999999999</v>
      </c>
      <c r="R147" s="229">
        <f>Q147*H147</f>
        <v>13.971789999999999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160</v>
      </c>
      <c r="AT147" s="231" t="s">
        <v>155</v>
      </c>
      <c r="AU147" s="231" t="s">
        <v>88</v>
      </c>
      <c r="AY147" s="18" t="s">
        <v>153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86</v>
      </c>
      <c r="BK147" s="232">
        <f>ROUND(I147*H147,2)</f>
        <v>0</v>
      </c>
      <c r="BL147" s="18" t="s">
        <v>160</v>
      </c>
      <c r="BM147" s="231" t="s">
        <v>1642</v>
      </c>
    </row>
    <row r="148" s="2" customFormat="1" ht="16.5" customHeight="1">
      <c r="A148" s="39"/>
      <c r="B148" s="40"/>
      <c r="C148" s="220" t="s">
        <v>7</v>
      </c>
      <c r="D148" s="220" t="s">
        <v>155</v>
      </c>
      <c r="E148" s="221" t="s">
        <v>1643</v>
      </c>
      <c r="F148" s="222" t="s">
        <v>1644</v>
      </c>
      <c r="G148" s="223" t="s">
        <v>219</v>
      </c>
      <c r="H148" s="224">
        <v>8.5</v>
      </c>
      <c r="I148" s="225"/>
      <c r="J148" s="226">
        <f>ROUND(I148*H148,2)</f>
        <v>0</v>
      </c>
      <c r="K148" s="222" t="s">
        <v>159</v>
      </c>
      <c r="L148" s="45"/>
      <c r="M148" s="227" t="s">
        <v>1</v>
      </c>
      <c r="N148" s="228" t="s">
        <v>43</v>
      </c>
      <c r="O148" s="92"/>
      <c r="P148" s="229">
        <f>O148*H148</f>
        <v>0</v>
      </c>
      <c r="Q148" s="229">
        <v>0.16370999999999999</v>
      </c>
      <c r="R148" s="229">
        <f>Q148*H148</f>
        <v>1.391535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160</v>
      </c>
      <c r="AT148" s="231" t="s">
        <v>155</v>
      </c>
      <c r="AU148" s="231" t="s">
        <v>88</v>
      </c>
      <c r="AY148" s="18" t="s">
        <v>153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86</v>
      </c>
      <c r="BK148" s="232">
        <f>ROUND(I148*H148,2)</f>
        <v>0</v>
      </c>
      <c r="BL148" s="18" t="s">
        <v>160</v>
      </c>
      <c r="BM148" s="231" t="s">
        <v>1645</v>
      </c>
    </row>
    <row r="149" s="2" customFormat="1" ht="16.5" customHeight="1">
      <c r="A149" s="39"/>
      <c r="B149" s="40"/>
      <c r="C149" s="220" t="s">
        <v>347</v>
      </c>
      <c r="D149" s="220" t="s">
        <v>155</v>
      </c>
      <c r="E149" s="221" t="s">
        <v>1646</v>
      </c>
      <c r="F149" s="222" t="s">
        <v>1647</v>
      </c>
      <c r="G149" s="223" t="s">
        <v>158</v>
      </c>
      <c r="H149" s="224">
        <v>15.407</v>
      </c>
      <c r="I149" s="225"/>
      <c r="J149" s="226">
        <f>ROUND(I149*H149,2)</f>
        <v>0</v>
      </c>
      <c r="K149" s="222" t="s">
        <v>159</v>
      </c>
      <c r="L149" s="45"/>
      <c r="M149" s="227" t="s">
        <v>1</v>
      </c>
      <c r="N149" s="228" t="s">
        <v>43</v>
      </c>
      <c r="O149" s="92"/>
      <c r="P149" s="229">
        <f>O149*H149</f>
        <v>0</v>
      </c>
      <c r="Q149" s="229">
        <v>2.2563399999999998</v>
      </c>
      <c r="R149" s="229">
        <f>Q149*H149</f>
        <v>34.763430379999996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160</v>
      </c>
      <c r="AT149" s="231" t="s">
        <v>155</v>
      </c>
      <c r="AU149" s="231" t="s">
        <v>88</v>
      </c>
      <c r="AY149" s="18" t="s">
        <v>153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86</v>
      </c>
      <c r="BK149" s="232">
        <f>ROUND(I149*H149,2)</f>
        <v>0</v>
      </c>
      <c r="BL149" s="18" t="s">
        <v>160</v>
      </c>
      <c r="BM149" s="231" t="s">
        <v>1648</v>
      </c>
    </row>
    <row r="150" s="13" customFormat="1">
      <c r="A150" s="13"/>
      <c r="B150" s="233"/>
      <c r="C150" s="234"/>
      <c r="D150" s="235" t="s">
        <v>162</v>
      </c>
      <c r="E150" s="236" t="s">
        <v>1</v>
      </c>
      <c r="F150" s="237" t="s">
        <v>1649</v>
      </c>
      <c r="G150" s="234"/>
      <c r="H150" s="238">
        <v>11.194000000000001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162</v>
      </c>
      <c r="AU150" s="244" t="s">
        <v>88</v>
      </c>
      <c r="AV150" s="13" t="s">
        <v>88</v>
      </c>
      <c r="AW150" s="13" t="s">
        <v>34</v>
      </c>
      <c r="AX150" s="13" t="s">
        <v>78</v>
      </c>
      <c r="AY150" s="244" t="s">
        <v>153</v>
      </c>
    </row>
    <row r="151" s="13" customFormat="1">
      <c r="A151" s="13"/>
      <c r="B151" s="233"/>
      <c r="C151" s="234"/>
      <c r="D151" s="235" t="s">
        <v>162</v>
      </c>
      <c r="E151" s="236" t="s">
        <v>1</v>
      </c>
      <c r="F151" s="237" t="s">
        <v>1650</v>
      </c>
      <c r="G151" s="234"/>
      <c r="H151" s="238">
        <v>2.9750000000000001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162</v>
      </c>
      <c r="AU151" s="244" t="s">
        <v>88</v>
      </c>
      <c r="AV151" s="13" t="s">
        <v>88</v>
      </c>
      <c r="AW151" s="13" t="s">
        <v>34</v>
      </c>
      <c r="AX151" s="13" t="s">
        <v>78</v>
      </c>
      <c r="AY151" s="244" t="s">
        <v>153</v>
      </c>
    </row>
    <row r="152" s="13" customFormat="1">
      <c r="A152" s="13"/>
      <c r="B152" s="233"/>
      <c r="C152" s="234"/>
      <c r="D152" s="235" t="s">
        <v>162</v>
      </c>
      <c r="E152" s="236" t="s">
        <v>1</v>
      </c>
      <c r="F152" s="237" t="s">
        <v>1651</v>
      </c>
      <c r="G152" s="234"/>
      <c r="H152" s="238">
        <v>1.238</v>
      </c>
      <c r="I152" s="239"/>
      <c r="J152" s="234"/>
      <c r="K152" s="234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162</v>
      </c>
      <c r="AU152" s="244" t="s">
        <v>88</v>
      </c>
      <c r="AV152" s="13" t="s">
        <v>88</v>
      </c>
      <c r="AW152" s="13" t="s">
        <v>34</v>
      </c>
      <c r="AX152" s="13" t="s">
        <v>78</v>
      </c>
      <c r="AY152" s="244" t="s">
        <v>153</v>
      </c>
    </row>
    <row r="153" s="16" customFormat="1">
      <c r="A153" s="16"/>
      <c r="B153" s="266"/>
      <c r="C153" s="267"/>
      <c r="D153" s="235" t="s">
        <v>162</v>
      </c>
      <c r="E153" s="268" t="s">
        <v>1</v>
      </c>
      <c r="F153" s="269" t="s">
        <v>215</v>
      </c>
      <c r="G153" s="267"/>
      <c r="H153" s="270">
        <v>15.407</v>
      </c>
      <c r="I153" s="271"/>
      <c r="J153" s="267"/>
      <c r="K153" s="267"/>
      <c r="L153" s="272"/>
      <c r="M153" s="273"/>
      <c r="N153" s="274"/>
      <c r="O153" s="274"/>
      <c r="P153" s="274"/>
      <c r="Q153" s="274"/>
      <c r="R153" s="274"/>
      <c r="S153" s="274"/>
      <c r="T153" s="275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276" t="s">
        <v>162</v>
      </c>
      <c r="AU153" s="276" t="s">
        <v>88</v>
      </c>
      <c r="AV153" s="16" t="s">
        <v>160</v>
      </c>
      <c r="AW153" s="16" t="s">
        <v>34</v>
      </c>
      <c r="AX153" s="16" t="s">
        <v>86</v>
      </c>
      <c r="AY153" s="276" t="s">
        <v>153</v>
      </c>
    </row>
    <row r="154" s="2" customFormat="1" ht="16.5" customHeight="1">
      <c r="A154" s="39"/>
      <c r="B154" s="40"/>
      <c r="C154" s="220" t="s">
        <v>365</v>
      </c>
      <c r="D154" s="220" t="s">
        <v>155</v>
      </c>
      <c r="E154" s="221" t="s">
        <v>1652</v>
      </c>
      <c r="F154" s="222" t="s">
        <v>1653</v>
      </c>
      <c r="G154" s="223" t="s">
        <v>219</v>
      </c>
      <c r="H154" s="224">
        <v>768.60000000000002</v>
      </c>
      <c r="I154" s="225"/>
      <c r="J154" s="226">
        <f>ROUND(I154*H154,2)</f>
        <v>0</v>
      </c>
      <c r="K154" s="222" t="s">
        <v>159</v>
      </c>
      <c r="L154" s="45"/>
      <c r="M154" s="227" t="s">
        <v>1</v>
      </c>
      <c r="N154" s="228" t="s">
        <v>43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160</v>
      </c>
      <c r="AT154" s="231" t="s">
        <v>155</v>
      </c>
      <c r="AU154" s="231" t="s">
        <v>88</v>
      </c>
      <c r="AY154" s="18" t="s">
        <v>153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86</v>
      </c>
      <c r="BK154" s="232">
        <f>ROUND(I154*H154,2)</f>
        <v>0</v>
      </c>
      <c r="BL154" s="18" t="s">
        <v>160</v>
      </c>
      <c r="BM154" s="231" t="s">
        <v>1654</v>
      </c>
    </row>
    <row r="155" s="2" customFormat="1" ht="16.5" customHeight="1">
      <c r="A155" s="39"/>
      <c r="B155" s="40"/>
      <c r="C155" s="220" t="s">
        <v>370</v>
      </c>
      <c r="D155" s="220" t="s">
        <v>155</v>
      </c>
      <c r="E155" s="221" t="s">
        <v>1655</v>
      </c>
      <c r="F155" s="222" t="s">
        <v>1656</v>
      </c>
      <c r="G155" s="223" t="s">
        <v>219</v>
      </c>
      <c r="H155" s="224">
        <v>768.60000000000002</v>
      </c>
      <c r="I155" s="225"/>
      <c r="J155" s="226">
        <f>ROUND(I155*H155,2)</f>
        <v>0</v>
      </c>
      <c r="K155" s="222" t="s">
        <v>159</v>
      </c>
      <c r="L155" s="45"/>
      <c r="M155" s="227" t="s">
        <v>1</v>
      </c>
      <c r="N155" s="228" t="s">
        <v>43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160</v>
      </c>
      <c r="AT155" s="231" t="s">
        <v>155</v>
      </c>
      <c r="AU155" s="231" t="s">
        <v>88</v>
      </c>
      <c r="AY155" s="18" t="s">
        <v>153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86</v>
      </c>
      <c r="BK155" s="232">
        <f>ROUND(I155*H155,2)</f>
        <v>0</v>
      </c>
      <c r="BL155" s="18" t="s">
        <v>160</v>
      </c>
      <c r="BM155" s="231" t="s">
        <v>1657</v>
      </c>
    </row>
    <row r="156" s="2" customFormat="1" ht="16.5" customHeight="1">
      <c r="A156" s="39"/>
      <c r="B156" s="40"/>
      <c r="C156" s="220" t="s">
        <v>376</v>
      </c>
      <c r="D156" s="220" t="s">
        <v>155</v>
      </c>
      <c r="E156" s="221" t="s">
        <v>1658</v>
      </c>
      <c r="F156" s="222" t="s">
        <v>1659</v>
      </c>
      <c r="G156" s="223" t="s">
        <v>219</v>
      </c>
      <c r="H156" s="224">
        <v>768.60000000000002</v>
      </c>
      <c r="I156" s="225"/>
      <c r="J156" s="226">
        <f>ROUND(I156*H156,2)</f>
        <v>0</v>
      </c>
      <c r="K156" s="222" t="s">
        <v>159</v>
      </c>
      <c r="L156" s="45"/>
      <c r="M156" s="227" t="s">
        <v>1</v>
      </c>
      <c r="N156" s="228" t="s">
        <v>43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160</v>
      </c>
      <c r="AT156" s="231" t="s">
        <v>155</v>
      </c>
      <c r="AU156" s="231" t="s">
        <v>88</v>
      </c>
      <c r="AY156" s="18" t="s">
        <v>153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86</v>
      </c>
      <c r="BK156" s="232">
        <f>ROUND(I156*H156,2)</f>
        <v>0</v>
      </c>
      <c r="BL156" s="18" t="s">
        <v>160</v>
      </c>
      <c r="BM156" s="231" t="s">
        <v>1660</v>
      </c>
    </row>
    <row r="157" s="2" customFormat="1" ht="16.5" customHeight="1">
      <c r="A157" s="39"/>
      <c r="B157" s="40"/>
      <c r="C157" s="220" t="s">
        <v>396</v>
      </c>
      <c r="D157" s="220" t="s">
        <v>155</v>
      </c>
      <c r="E157" s="221" t="s">
        <v>1661</v>
      </c>
      <c r="F157" s="222" t="s">
        <v>1662</v>
      </c>
      <c r="G157" s="223" t="s">
        <v>219</v>
      </c>
      <c r="H157" s="224">
        <v>99.5</v>
      </c>
      <c r="I157" s="225"/>
      <c r="J157" s="226">
        <f>ROUND(I157*H157,2)</f>
        <v>0</v>
      </c>
      <c r="K157" s="222" t="s">
        <v>159</v>
      </c>
      <c r="L157" s="45"/>
      <c r="M157" s="227" t="s">
        <v>1</v>
      </c>
      <c r="N157" s="228" t="s">
        <v>43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160</v>
      </c>
      <c r="AT157" s="231" t="s">
        <v>155</v>
      </c>
      <c r="AU157" s="231" t="s">
        <v>88</v>
      </c>
      <c r="AY157" s="18" t="s">
        <v>153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86</v>
      </c>
      <c r="BK157" s="232">
        <f>ROUND(I157*H157,2)</f>
        <v>0</v>
      </c>
      <c r="BL157" s="18" t="s">
        <v>160</v>
      </c>
      <c r="BM157" s="231" t="s">
        <v>1663</v>
      </c>
    </row>
    <row r="158" s="2" customFormat="1" ht="16.5" customHeight="1">
      <c r="A158" s="39"/>
      <c r="B158" s="40"/>
      <c r="C158" s="220" t="s">
        <v>402</v>
      </c>
      <c r="D158" s="220" t="s">
        <v>155</v>
      </c>
      <c r="E158" s="221" t="s">
        <v>1664</v>
      </c>
      <c r="F158" s="222" t="s">
        <v>1665</v>
      </c>
      <c r="G158" s="223" t="s">
        <v>230</v>
      </c>
      <c r="H158" s="224">
        <v>15.199999999999999</v>
      </c>
      <c r="I158" s="225"/>
      <c r="J158" s="226">
        <f>ROUND(I158*H158,2)</f>
        <v>0</v>
      </c>
      <c r="K158" s="222" t="s">
        <v>159</v>
      </c>
      <c r="L158" s="45"/>
      <c r="M158" s="227" t="s">
        <v>1</v>
      </c>
      <c r="N158" s="228" t="s">
        <v>43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160</v>
      </c>
      <c r="AT158" s="231" t="s">
        <v>155</v>
      </c>
      <c r="AU158" s="231" t="s">
        <v>88</v>
      </c>
      <c r="AY158" s="18" t="s">
        <v>153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86</v>
      </c>
      <c r="BK158" s="232">
        <f>ROUND(I158*H158,2)</f>
        <v>0</v>
      </c>
      <c r="BL158" s="18" t="s">
        <v>160</v>
      </c>
      <c r="BM158" s="231" t="s">
        <v>1666</v>
      </c>
    </row>
    <row r="159" s="2" customFormat="1" ht="16.5" customHeight="1">
      <c r="A159" s="39"/>
      <c r="B159" s="40"/>
      <c r="C159" s="220" t="s">
        <v>407</v>
      </c>
      <c r="D159" s="220" t="s">
        <v>155</v>
      </c>
      <c r="E159" s="221" t="s">
        <v>1667</v>
      </c>
      <c r="F159" s="222" t="s">
        <v>1668</v>
      </c>
      <c r="G159" s="223" t="s">
        <v>230</v>
      </c>
      <c r="H159" s="224">
        <v>8.5</v>
      </c>
      <c r="I159" s="225"/>
      <c r="J159" s="226">
        <f>ROUND(I159*H159,2)</f>
        <v>0</v>
      </c>
      <c r="K159" s="222" t="s">
        <v>159</v>
      </c>
      <c r="L159" s="45"/>
      <c r="M159" s="227" t="s">
        <v>1</v>
      </c>
      <c r="N159" s="228" t="s">
        <v>43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160</v>
      </c>
      <c r="AT159" s="231" t="s">
        <v>155</v>
      </c>
      <c r="AU159" s="231" t="s">
        <v>88</v>
      </c>
      <c r="AY159" s="18" t="s">
        <v>153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86</v>
      </c>
      <c r="BK159" s="232">
        <f>ROUND(I159*H159,2)</f>
        <v>0</v>
      </c>
      <c r="BL159" s="18" t="s">
        <v>160</v>
      </c>
      <c r="BM159" s="231" t="s">
        <v>1669</v>
      </c>
    </row>
    <row r="160" s="2" customFormat="1" ht="24.15" customHeight="1">
      <c r="A160" s="39"/>
      <c r="B160" s="40"/>
      <c r="C160" s="220" t="s">
        <v>411</v>
      </c>
      <c r="D160" s="220" t="s">
        <v>155</v>
      </c>
      <c r="E160" s="221" t="s">
        <v>1670</v>
      </c>
      <c r="F160" s="222" t="s">
        <v>1671</v>
      </c>
      <c r="G160" s="223" t="s">
        <v>399</v>
      </c>
      <c r="H160" s="224">
        <v>11</v>
      </c>
      <c r="I160" s="225"/>
      <c r="J160" s="226">
        <f>ROUND(I160*H160,2)</f>
        <v>0</v>
      </c>
      <c r="K160" s="222" t="s">
        <v>1</v>
      </c>
      <c r="L160" s="45"/>
      <c r="M160" s="227" t="s">
        <v>1</v>
      </c>
      <c r="N160" s="228" t="s">
        <v>43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160</v>
      </c>
      <c r="AT160" s="231" t="s">
        <v>155</v>
      </c>
      <c r="AU160" s="231" t="s">
        <v>88</v>
      </c>
      <c r="AY160" s="18" t="s">
        <v>153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86</v>
      </c>
      <c r="BK160" s="232">
        <f>ROUND(I160*H160,2)</f>
        <v>0</v>
      </c>
      <c r="BL160" s="18" t="s">
        <v>160</v>
      </c>
      <c r="BM160" s="231" t="s">
        <v>1672</v>
      </c>
    </row>
    <row r="161" s="2" customFormat="1" ht="16.5" customHeight="1">
      <c r="A161" s="39"/>
      <c r="B161" s="40"/>
      <c r="C161" s="220" t="s">
        <v>415</v>
      </c>
      <c r="D161" s="220" t="s">
        <v>155</v>
      </c>
      <c r="E161" s="221" t="s">
        <v>1673</v>
      </c>
      <c r="F161" s="222" t="s">
        <v>1674</v>
      </c>
      <c r="G161" s="223" t="s">
        <v>219</v>
      </c>
      <c r="H161" s="224">
        <v>1</v>
      </c>
      <c r="I161" s="225"/>
      <c r="J161" s="226">
        <f>ROUND(I161*H161,2)</f>
        <v>0</v>
      </c>
      <c r="K161" s="222" t="s">
        <v>1</v>
      </c>
      <c r="L161" s="45"/>
      <c r="M161" s="227" t="s">
        <v>1</v>
      </c>
      <c r="N161" s="228" t="s">
        <v>43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0.32000000000000001</v>
      </c>
      <c r="T161" s="230">
        <f>S161*H161</f>
        <v>0.32000000000000001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160</v>
      </c>
      <c r="AT161" s="231" t="s">
        <v>155</v>
      </c>
      <c r="AU161" s="231" t="s">
        <v>88</v>
      </c>
      <c r="AY161" s="18" t="s">
        <v>153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86</v>
      </c>
      <c r="BK161" s="232">
        <f>ROUND(I161*H161,2)</f>
        <v>0</v>
      </c>
      <c r="BL161" s="18" t="s">
        <v>160</v>
      </c>
      <c r="BM161" s="231" t="s">
        <v>1675</v>
      </c>
    </row>
    <row r="162" s="12" customFormat="1" ht="22.8" customHeight="1">
      <c r="A162" s="12"/>
      <c r="B162" s="204"/>
      <c r="C162" s="205"/>
      <c r="D162" s="206" t="s">
        <v>77</v>
      </c>
      <c r="E162" s="218" t="s">
        <v>1676</v>
      </c>
      <c r="F162" s="218" t="s">
        <v>1677</v>
      </c>
      <c r="G162" s="205"/>
      <c r="H162" s="205"/>
      <c r="I162" s="208"/>
      <c r="J162" s="219">
        <f>BK162</f>
        <v>0</v>
      </c>
      <c r="K162" s="205"/>
      <c r="L162" s="210"/>
      <c r="M162" s="211"/>
      <c r="N162" s="212"/>
      <c r="O162" s="212"/>
      <c r="P162" s="213">
        <f>SUM(P163:P167)</f>
        <v>0</v>
      </c>
      <c r="Q162" s="212"/>
      <c r="R162" s="213">
        <f>SUM(R163:R167)</f>
        <v>0</v>
      </c>
      <c r="S162" s="212"/>
      <c r="T162" s="214">
        <f>SUM(T163:T167)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5" t="s">
        <v>86</v>
      </c>
      <c r="AT162" s="216" t="s">
        <v>77</v>
      </c>
      <c r="AU162" s="216" t="s">
        <v>86</v>
      </c>
      <c r="AY162" s="215" t="s">
        <v>153</v>
      </c>
      <c r="BK162" s="217">
        <f>SUM(BK163:BK167)</f>
        <v>0</v>
      </c>
    </row>
    <row r="163" s="2" customFormat="1" ht="16.5" customHeight="1">
      <c r="A163" s="39"/>
      <c r="B163" s="40"/>
      <c r="C163" s="220" t="s">
        <v>419</v>
      </c>
      <c r="D163" s="220" t="s">
        <v>155</v>
      </c>
      <c r="E163" s="221" t="s">
        <v>1678</v>
      </c>
      <c r="F163" s="222" t="s">
        <v>1679</v>
      </c>
      <c r="G163" s="223" t="s">
        <v>262</v>
      </c>
      <c r="H163" s="224">
        <v>546.67999999999995</v>
      </c>
      <c r="I163" s="225"/>
      <c r="J163" s="226">
        <f>ROUND(I163*H163,2)</f>
        <v>0</v>
      </c>
      <c r="K163" s="222" t="s">
        <v>159</v>
      </c>
      <c r="L163" s="45"/>
      <c r="M163" s="227" t="s">
        <v>1</v>
      </c>
      <c r="N163" s="228" t="s">
        <v>43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160</v>
      </c>
      <c r="AT163" s="231" t="s">
        <v>155</v>
      </c>
      <c r="AU163" s="231" t="s">
        <v>88</v>
      </c>
      <c r="AY163" s="18" t="s">
        <v>153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86</v>
      </c>
      <c r="BK163" s="232">
        <f>ROUND(I163*H163,2)</f>
        <v>0</v>
      </c>
      <c r="BL163" s="18" t="s">
        <v>160</v>
      </c>
      <c r="BM163" s="231" t="s">
        <v>1680</v>
      </c>
    </row>
    <row r="164" s="2" customFormat="1" ht="16.5" customHeight="1">
      <c r="A164" s="39"/>
      <c r="B164" s="40"/>
      <c r="C164" s="220" t="s">
        <v>423</v>
      </c>
      <c r="D164" s="220" t="s">
        <v>155</v>
      </c>
      <c r="E164" s="221" t="s">
        <v>1681</v>
      </c>
      <c r="F164" s="222" t="s">
        <v>1682</v>
      </c>
      <c r="G164" s="223" t="s">
        <v>262</v>
      </c>
      <c r="H164" s="224">
        <v>546.67999999999995</v>
      </c>
      <c r="I164" s="225"/>
      <c r="J164" s="226">
        <f>ROUND(I164*H164,2)</f>
        <v>0</v>
      </c>
      <c r="K164" s="222" t="s">
        <v>159</v>
      </c>
      <c r="L164" s="45"/>
      <c r="M164" s="227" t="s">
        <v>1</v>
      </c>
      <c r="N164" s="228" t="s">
        <v>43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160</v>
      </c>
      <c r="AT164" s="231" t="s">
        <v>155</v>
      </c>
      <c r="AU164" s="231" t="s">
        <v>88</v>
      </c>
      <c r="AY164" s="18" t="s">
        <v>153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86</v>
      </c>
      <c r="BK164" s="232">
        <f>ROUND(I164*H164,2)</f>
        <v>0</v>
      </c>
      <c r="BL164" s="18" t="s">
        <v>160</v>
      </c>
      <c r="BM164" s="231" t="s">
        <v>1683</v>
      </c>
    </row>
    <row r="165" s="2" customFormat="1" ht="16.5" customHeight="1">
      <c r="A165" s="39"/>
      <c r="B165" s="40"/>
      <c r="C165" s="220" t="s">
        <v>429</v>
      </c>
      <c r="D165" s="220" t="s">
        <v>155</v>
      </c>
      <c r="E165" s="221" t="s">
        <v>1684</v>
      </c>
      <c r="F165" s="222" t="s">
        <v>1685</v>
      </c>
      <c r="G165" s="223" t="s">
        <v>262</v>
      </c>
      <c r="H165" s="224">
        <v>2733.4000000000001</v>
      </c>
      <c r="I165" s="225"/>
      <c r="J165" s="226">
        <f>ROUND(I165*H165,2)</f>
        <v>0</v>
      </c>
      <c r="K165" s="222" t="s">
        <v>159</v>
      </c>
      <c r="L165" s="45"/>
      <c r="M165" s="227" t="s">
        <v>1</v>
      </c>
      <c r="N165" s="228" t="s">
        <v>43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160</v>
      </c>
      <c r="AT165" s="231" t="s">
        <v>155</v>
      </c>
      <c r="AU165" s="231" t="s">
        <v>88</v>
      </c>
      <c r="AY165" s="18" t="s">
        <v>153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86</v>
      </c>
      <c r="BK165" s="232">
        <f>ROUND(I165*H165,2)</f>
        <v>0</v>
      </c>
      <c r="BL165" s="18" t="s">
        <v>160</v>
      </c>
      <c r="BM165" s="231" t="s">
        <v>1686</v>
      </c>
    </row>
    <row r="166" s="13" customFormat="1">
      <c r="A166" s="13"/>
      <c r="B166" s="233"/>
      <c r="C166" s="234"/>
      <c r="D166" s="235" t="s">
        <v>162</v>
      </c>
      <c r="E166" s="236" t="s">
        <v>1</v>
      </c>
      <c r="F166" s="237" t="s">
        <v>1687</v>
      </c>
      <c r="G166" s="234"/>
      <c r="H166" s="238">
        <v>2733.4000000000001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162</v>
      </c>
      <c r="AU166" s="244" t="s">
        <v>88</v>
      </c>
      <c r="AV166" s="13" t="s">
        <v>88</v>
      </c>
      <c r="AW166" s="13" t="s">
        <v>34</v>
      </c>
      <c r="AX166" s="13" t="s">
        <v>86</v>
      </c>
      <c r="AY166" s="244" t="s">
        <v>153</v>
      </c>
    </row>
    <row r="167" s="2" customFormat="1" ht="24.15" customHeight="1">
      <c r="A167" s="39"/>
      <c r="B167" s="40"/>
      <c r="C167" s="220" t="s">
        <v>434</v>
      </c>
      <c r="D167" s="220" t="s">
        <v>155</v>
      </c>
      <c r="E167" s="221" t="s">
        <v>1688</v>
      </c>
      <c r="F167" s="222" t="s">
        <v>1689</v>
      </c>
      <c r="G167" s="223" t="s">
        <v>262</v>
      </c>
      <c r="H167" s="224">
        <v>546.67999999999995</v>
      </c>
      <c r="I167" s="225"/>
      <c r="J167" s="226">
        <f>ROUND(I167*H167,2)</f>
        <v>0</v>
      </c>
      <c r="K167" s="222" t="s">
        <v>159</v>
      </c>
      <c r="L167" s="45"/>
      <c r="M167" s="227" t="s">
        <v>1</v>
      </c>
      <c r="N167" s="228" t="s">
        <v>43</v>
      </c>
      <c r="O167" s="92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160</v>
      </c>
      <c r="AT167" s="231" t="s">
        <v>155</v>
      </c>
      <c r="AU167" s="231" t="s">
        <v>88</v>
      </c>
      <c r="AY167" s="18" t="s">
        <v>153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86</v>
      </c>
      <c r="BK167" s="232">
        <f>ROUND(I167*H167,2)</f>
        <v>0</v>
      </c>
      <c r="BL167" s="18" t="s">
        <v>160</v>
      </c>
      <c r="BM167" s="231" t="s">
        <v>1690</v>
      </c>
    </row>
    <row r="168" s="12" customFormat="1" ht="22.8" customHeight="1">
      <c r="A168" s="12"/>
      <c r="B168" s="204"/>
      <c r="C168" s="205"/>
      <c r="D168" s="206" t="s">
        <v>77</v>
      </c>
      <c r="E168" s="218" t="s">
        <v>682</v>
      </c>
      <c r="F168" s="218" t="s">
        <v>683</v>
      </c>
      <c r="G168" s="205"/>
      <c r="H168" s="205"/>
      <c r="I168" s="208"/>
      <c r="J168" s="219">
        <f>BK168</f>
        <v>0</v>
      </c>
      <c r="K168" s="205"/>
      <c r="L168" s="210"/>
      <c r="M168" s="211"/>
      <c r="N168" s="212"/>
      <c r="O168" s="212"/>
      <c r="P168" s="213">
        <f>P169</f>
        <v>0</v>
      </c>
      <c r="Q168" s="212"/>
      <c r="R168" s="213">
        <f>R169</f>
        <v>0</v>
      </c>
      <c r="S168" s="212"/>
      <c r="T168" s="214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5" t="s">
        <v>86</v>
      </c>
      <c r="AT168" s="216" t="s">
        <v>77</v>
      </c>
      <c r="AU168" s="216" t="s">
        <v>86</v>
      </c>
      <c r="AY168" s="215" t="s">
        <v>153</v>
      </c>
      <c r="BK168" s="217">
        <f>BK169</f>
        <v>0</v>
      </c>
    </row>
    <row r="169" s="2" customFormat="1" ht="21.75" customHeight="1">
      <c r="A169" s="39"/>
      <c r="B169" s="40"/>
      <c r="C169" s="220" t="s">
        <v>440</v>
      </c>
      <c r="D169" s="220" t="s">
        <v>155</v>
      </c>
      <c r="E169" s="221" t="s">
        <v>1691</v>
      </c>
      <c r="F169" s="222" t="s">
        <v>1692</v>
      </c>
      <c r="G169" s="223" t="s">
        <v>262</v>
      </c>
      <c r="H169" s="224">
        <v>54.271000000000001</v>
      </c>
      <c r="I169" s="225"/>
      <c r="J169" s="226">
        <f>ROUND(I169*H169,2)</f>
        <v>0</v>
      </c>
      <c r="K169" s="222" t="s">
        <v>159</v>
      </c>
      <c r="L169" s="45"/>
      <c r="M169" s="227" t="s">
        <v>1</v>
      </c>
      <c r="N169" s="228" t="s">
        <v>43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160</v>
      </c>
      <c r="AT169" s="231" t="s">
        <v>155</v>
      </c>
      <c r="AU169" s="231" t="s">
        <v>88</v>
      </c>
      <c r="AY169" s="18" t="s">
        <v>153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86</v>
      </c>
      <c r="BK169" s="232">
        <f>ROUND(I169*H169,2)</f>
        <v>0</v>
      </c>
      <c r="BL169" s="18" t="s">
        <v>160</v>
      </c>
      <c r="BM169" s="231" t="s">
        <v>1693</v>
      </c>
    </row>
    <row r="170" s="12" customFormat="1" ht="25.92" customHeight="1">
      <c r="A170" s="12"/>
      <c r="B170" s="204"/>
      <c r="C170" s="205"/>
      <c r="D170" s="206" t="s">
        <v>77</v>
      </c>
      <c r="E170" s="207" t="s">
        <v>1694</v>
      </c>
      <c r="F170" s="207" t="s">
        <v>1695</v>
      </c>
      <c r="G170" s="205"/>
      <c r="H170" s="205"/>
      <c r="I170" s="208"/>
      <c r="J170" s="209">
        <f>BK170</f>
        <v>0</v>
      </c>
      <c r="K170" s="205"/>
      <c r="L170" s="210"/>
      <c r="M170" s="211"/>
      <c r="N170" s="212"/>
      <c r="O170" s="212"/>
      <c r="P170" s="213">
        <f>SUM(P171:P183)</f>
        <v>0</v>
      </c>
      <c r="Q170" s="212"/>
      <c r="R170" s="213">
        <f>SUM(R171:R183)</f>
        <v>0</v>
      </c>
      <c r="S170" s="212"/>
      <c r="T170" s="214">
        <f>SUM(T171:T183)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5" t="s">
        <v>204</v>
      </c>
      <c r="AT170" s="216" t="s">
        <v>77</v>
      </c>
      <c r="AU170" s="216" t="s">
        <v>78</v>
      </c>
      <c r="AY170" s="215" t="s">
        <v>153</v>
      </c>
      <c r="BK170" s="217">
        <f>SUM(BK171:BK183)</f>
        <v>0</v>
      </c>
    </row>
    <row r="171" s="2" customFormat="1" ht="24.15" customHeight="1">
      <c r="A171" s="39"/>
      <c r="B171" s="40"/>
      <c r="C171" s="220" t="s">
        <v>445</v>
      </c>
      <c r="D171" s="220" t="s">
        <v>155</v>
      </c>
      <c r="E171" s="221" t="s">
        <v>1696</v>
      </c>
      <c r="F171" s="222" t="s">
        <v>1697</v>
      </c>
      <c r="G171" s="223" t="s">
        <v>399</v>
      </c>
      <c r="H171" s="224">
        <v>3</v>
      </c>
      <c r="I171" s="225"/>
      <c r="J171" s="226">
        <f>ROUND(I171*H171,2)</f>
        <v>0</v>
      </c>
      <c r="K171" s="222" t="s">
        <v>1</v>
      </c>
      <c r="L171" s="45"/>
      <c r="M171" s="227" t="s">
        <v>1</v>
      </c>
      <c r="N171" s="228" t="s">
        <v>43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1698</v>
      </c>
      <c r="AT171" s="231" t="s">
        <v>155</v>
      </c>
      <c r="AU171" s="231" t="s">
        <v>86</v>
      </c>
      <c r="AY171" s="18" t="s">
        <v>153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86</v>
      </c>
      <c r="BK171" s="232">
        <f>ROUND(I171*H171,2)</f>
        <v>0</v>
      </c>
      <c r="BL171" s="18" t="s">
        <v>1698</v>
      </c>
      <c r="BM171" s="231" t="s">
        <v>1699</v>
      </c>
    </row>
    <row r="172" s="2" customFormat="1" ht="24.15" customHeight="1">
      <c r="A172" s="39"/>
      <c r="B172" s="40"/>
      <c r="C172" s="220" t="s">
        <v>450</v>
      </c>
      <c r="D172" s="220" t="s">
        <v>155</v>
      </c>
      <c r="E172" s="221" t="s">
        <v>1700</v>
      </c>
      <c r="F172" s="222" t="s">
        <v>1701</v>
      </c>
      <c r="G172" s="223" t="s">
        <v>399</v>
      </c>
      <c r="H172" s="224">
        <v>3</v>
      </c>
      <c r="I172" s="225"/>
      <c r="J172" s="226">
        <f>ROUND(I172*H172,2)</f>
        <v>0</v>
      </c>
      <c r="K172" s="222" t="s">
        <v>1</v>
      </c>
      <c r="L172" s="45"/>
      <c r="M172" s="227" t="s">
        <v>1</v>
      </c>
      <c r="N172" s="228" t="s">
        <v>43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1698</v>
      </c>
      <c r="AT172" s="231" t="s">
        <v>155</v>
      </c>
      <c r="AU172" s="231" t="s">
        <v>86</v>
      </c>
      <c r="AY172" s="18" t="s">
        <v>153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86</v>
      </c>
      <c r="BK172" s="232">
        <f>ROUND(I172*H172,2)</f>
        <v>0</v>
      </c>
      <c r="BL172" s="18" t="s">
        <v>1698</v>
      </c>
      <c r="BM172" s="231" t="s">
        <v>1702</v>
      </c>
    </row>
    <row r="173" s="2" customFormat="1" ht="24.15" customHeight="1">
      <c r="A173" s="39"/>
      <c r="B173" s="40"/>
      <c r="C173" s="220" t="s">
        <v>455</v>
      </c>
      <c r="D173" s="220" t="s">
        <v>155</v>
      </c>
      <c r="E173" s="221" t="s">
        <v>1703</v>
      </c>
      <c r="F173" s="222" t="s">
        <v>1704</v>
      </c>
      <c r="G173" s="223" t="s">
        <v>399</v>
      </c>
      <c r="H173" s="224">
        <v>3</v>
      </c>
      <c r="I173" s="225"/>
      <c r="J173" s="226">
        <f>ROUND(I173*H173,2)</f>
        <v>0</v>
      </c>
      <c r="K173" s="222" t="s">
        <v>1</v>
      </c>
      <c r="L173" s="45"/>
      <c r="M173" s="227" t="s">
        <v>1</v>
      </c>
      <c r="N173" s="228" t="s">
        <v>43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1698</v>
      </c>
      <c r="AT173" s="231" t="s">
        <v>155</v>
      </c>
      <c r="AU173" s="231" t="s">
        <v>86</v>
      </c>
      <c r="AY173" s="18" t="s">
        <v>153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86</v>
      </c>
      <c r="BK173" s="232">
        <f>ROUND(I173*H173,2)</f>
        <v>0</v>
      </c>
      <c r="BL173" s="18" t="s">
        <v>1698</v>
      </c>
      <c r="BM173" s="231" t="s">
        <v>1705</v>
      </c>
    </row>
    <row r="174" s="2" customFormat="1" ht="16.5" customHeight="1">
      <c r="A174" s="39"/>
      <c r="B174" s="40"/>
      <c r="C174" s="220" t="s">
        <v>467</v>
      </c>
      <c r="D174" s="220" t="s">
        <v>155</v>
      </c>
      <c r="E174" s="221" t="s">
        <v>1706</v>
      </c>
      <c r="F174" s="222" t="s">
        <v>1707</v>
      </c>
      <c r="G174" s="223" t="s">
        <v>399</v>
      </c>
      <c r="H174" s="224">
        <v>1</v>
      </c>
      <c r="I174" s="225"/>
      <c r="J174" s="226">
        <f>ROUND(I174*H174,2)</f>
        <v>0</v>
      </c>
      <c r="K174" s="222" t="s">
        <v>1</v>
      </c>
      <c r="L174" s="45"/>
      <c r="M174" s="227" t="s">
        <v>1</v>
      </c>
      <c r="N174" s="228" t="s">
        <v>43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1698</v>
      </c>
      <c r="AT174" s="231" t="s">
        <v>155</v>
      </c>
      <c r="AU174" s="231" t="s">
        <v>86</v>
      </c>
      <c r="AY174" s="18" t="s">
        <v>153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86</v>
      </c>
      <c r="BK174" s="232">
        <f>ROUND(I174*H174,2)</f>
        <v>0</v>
      </c>
      <c r="BL174" s="18" t="s">
        <v>1698</v>
      </c>
      <c r="BM174" s="231" t="s">
        <v>1708</v>
      </c>
    </row>
    <row r="175" s="2" customFormat="1" ht="24.15" customHeight="1">
      <c r="A175" s="39"/>
      <c r="B175" s="40"/>
      <c r="C175" s="220" t="s">
        <v>472</v>
      </c>
      <c r="D175" s="220" t="s">
        <v>155</v>
      </c>
      <c r="E175" s="221" t="s">
        <v>1709</v>
      </c>
      <c r="F175" s="222" t="s">
        <v>1710</v>
      </c>
      <c r="G175" s="223" t="s">
        <v>399</v>
      </c>
      <c r="H175" s="224">
        <v>3</v>
      </c>
      <c r="I175" s="225"/>
      <c r="J175" s="226">
        <f>ROUND(I175*H175,2)</f>
        <v>0</v>
      </c>
      <c r="K175" s="222" t="s">
        <v>1</v>
      </c>
      <c r="L175" s="45"/>
      <c r="M175" s="227" t="s">
        <v>1</v>
      </c>
      <c r="N175" s="228" t="s">
        <v>43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1698</v>
      </c>
      <c r="AT175" s="231" t="s">
        <v>155</v>
      </c>
      <c r="AU175" s="231" t="s">
        <v>86</v>
      </c>
      <c r="AY175" s="18" t="s">
        <v>153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86</v>
      </c>
      <c r="BK175" s="232">
        <f>ROUND(I175*H175,2)</f>
        <v>0</v>
      </c>
      <c r="BL175" s="18" t="s">
        <v>1698</v>
      </c>
      <c r="BM175" s="231" t="s">
        <v>1711</v>
      </c>
    </row>
    <row r="176" s="2" customFormat="1" ht="21.75" customHeight="1">
      <c r="A176" s="39"/>
      <c r="B176" s="40"/>
      <c r="C176" s="220" t="s">
        <v>477</v>
      </c>
      <c r="D176" s="220" t="s">
        <v>155</v>
      </c>
      <c r="E176" s="221" t="s">
        <v>1712</v>
      </c>
      <c r="F176" s="222" t="s">
        <v>1713</v>
      </c>
      <c r="G176" s="223" t="s">
        <v>399</v>
      </c>
      <c r="H176" s="224">
        <v>3</v>
      </c>
      <c r="I176" s="225"/>
      <c r="J176" s="226">
        <f>ROUND(I176*H176,2)</f>
        <v>0</v>
      </c>
      <c r="K176" s="222" t="s">
        <v>1</v>
      </c>
      <c r="L176" s="45"/>
      <c r="M176" s="227" t="s">
        <v>1</v>
      </c>
      <c r="N176" s="228" t="s">
        <v>43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1698</v>
      </c>
      <c r="AT176" s="231" t="s">
        <v>155</v>
      </c>
      <c r="AU176" s="231" t="s">
        <v>86</v>
      </c>
      <c r="AY176" s="18" t="s">
        <v>153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86</v>
      </c>
      <c r="BK176" s="232">
        <f>ROUND(I176*H176,2)</f>
        <v>0</v>
      </c>
      <c r="BL176" s="18" t="s">
        <v>1698</v>
      </c>
      <c r="BM176" s="231" t="s">
        <v>1714</v>
      </c>
    </row>
    <row r="177" s="2" customFormat="1" ht="16.5" customHeight="1">
      <c r="A177" s="39"/>
      <c r="B177" s="40"/>
      <c r="C177" s="220" t="s">
        <v>482</v>
      </c>
      <c r="D177" s="220" t="s">
        <v>155</v>
      </c>
      <c r="E177" s="221" t="s">
        <v>1715</v>
      </c>
      <c r="F177" s="222" t="s">
        <v>1716</v>
      </c>
      <c r="G177" s="223" t="s">
        <v>399</v>
      </c>
      <c r="H177" s="224">
        <v>3</v>
      </c>
      <c r="I177" s="225"/>
      <c r="J177" s="226">
        <f>ROUND(I177*H177,2)</f>
        <v>0</v>
      </c>
      <c r="K177" s="222" t="s">
        <v>1</v>
      </c>
      <c r="L177" s="45"/>
      <c r="M177" s="227" t="s">
        <v>1</v>
      </c>
      <c r="N177" s="228" t="s">
        <v>43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1698</v>
      </c>
      <c r="AT177" s="231" t="s">
        <v>155</v>
      </c>
      <c r="AU177" s="231" t="s">
        <v>86</v>
      </c>
      <c r="AY177" s="18" t="s">
        <v>153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86</v>
      </c>
      <c r="BK177" s="232">
        <f>ROUND(I177*H177,2)</f>
        <v>0</v>
      </c>
      <c r="BL177" s="18" t="s">
        <v>1698</v>
      </c>
      <c r="BM177" s="231" t="s">
        <v>1717</v>
      </c>
    </row>
    <row r="178" s="2" customFormat="1" ht="16.5" customHeight="1">
      <c r="A178" s="39"/>
      <c r="B178" s="40"/>
      <c r="C178" s="220" t="s">
        <v>487</v>
      </c>
      <c r="D178" s="220" t="s">
        <v>155</v>
      </c>
      <c r="E178" s="221" t="s">
        <v>1718</v>
      </c>
      <c r="F178" s="222" t="s">
        <v>1719</v>
      </c>
      <c r="G178" s="223" t="s">
        <v>399</v>
      </c>
      <c r="H178" s="224">
        <v>3</v>
      </c>
      <c r="I178" s="225"/>
      <c r="J178" s="226">
        <f>ROUND(I178*H178,2)</f>
        <v>0</v>
      </c>
      <c r="K178" s="222" t="s">
        <v>1</v>
      </c>
      <c r="L178" s="45"/>
      <c r="M178" s="227" t="s">
        <v>1</v>
      </c>
      <c r="N178" s="228" t="s">
        <v>43</v>
      </c>
      <c r="O178" s="92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1698</v>
      </c>
      <c r="AT178" s="231" t="s">
        <v>155</v>
      </c>
      <c r="AU178" s="231" t="s">
        <v>86</v>
      </c>
      <c r="AY178" s="18" t="s">
        <v>153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86</v>
      </c>
      <c r="BK178" s="232">
        <f>ROUND(I178*H178,2)</f>
        <v>0</v>
      </c>
      <c r="BL178" s="18" t="s">
        <v>1698</v>
      </c>
      <c r="BM178" s="231" t="s">
        <v>1720</v>
      </c>
    </row>
    <row r="179" s="2" customFormat="1" ht="21.75" customHeight="1">
      <c r="A179" s="39"/>
      <c r="B179" s="40"/>
      <c r="C179" s="220" t="s">
        <v>492</v>
      </c>
      <c r="D179" s="220" t="s">
        <v>155</v>
      </c>
      <c r="E179" s="221" t="s">
        <v>1721</v>
      </c>
      <c r="F179" s="222" t="s">
        <v>1722</v>
      </c>
      <c r="G179" s="223" t="s">
        <v>399</v>
      </c>
      <c r="H179" s="224">
        <v>3</v>
      </c>
      <c r="I179" s="225"/>
      <c r="J179" s="226">
        <f>ROUND(I179*H179,2)</f>
        <v>0</v>
      </c>
      <c r="K179" s="222" t="s">
        <v>1</v>
      </c>
      <c r="L179" s="45"/>
      <c r="M179" s="227" t="s">
        <v>1</v>
      </c>
      <c r="N179" s="228" t="s">
        <v>43</v>
      </c>
      <c r="O179" s="92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1698</v>
      </c>
      <c r="AT179" s="231" t="s">
        <v>155</v>
      </c>
      <c r="AU179" s="231" t="s">
        <v>86</v>
      </c>
      <c r="AY179" s="18" t="s">
        <v>153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86</v>
      </c>
      <c r="BK179" s="232">
        <f>ROUND(I179*H179,2)</f>
        <v>0</v>
      </c>
      <c r="BL179" s="18" t="s">
        <v>1698</v>
      </c>
      <c r="BM179" s="231" t="s">
        <v>1723</v>
      </c>
    </row>
    <row r="180" s="2" customFormat="1" ht="21.75" customHeight="1">
      <c r="A180" s="39"/>
      <c r="B180" s="40"/>
      <c r="C180" s="220" t="s">
        <v>497</v>
      </c>
      <c r="D180" s="220" t="s">
        <v>155</v>
      </c>
      <c r="E180" s="221" t="s">
        <v>1724</v>
      </c>
      <c r="F180" s="222" t="s">
        <v>1725</v>
      </c>
      <c r="G180" s="223" t="s">
        <v>399</v>
      </c>
      <c r="H180" s="224">
        <v>3</v>
      </c>
      <c r="I180" s="225"/>
      <c r="J180" s="226">
        <f>ROUND(I180*H180,2)</f>
        <v>0</v>
      </c>
      <c r="K180" s="222" t="s">
        <v>1</v>
      </c>
      <c r="L180" s="45"/>
      <c r="M180" s="227" t="s">
        <v>1</v>
      </c>
      <c r="N180" s="228" t="s">
        <v>43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1698</v>
      </c>
      <c r="AT180" s="231" t="s">
        <v>155</v>
      </c>
      <c r="AU180" s="231" t="s">
        <v>86</v>
      </c>
      <c r="AY180" s="18" t="s">
        <v>153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86</v>
      </c>
      <c r="BK180" s="232">
        <f>ROUND(I180*H180,2)</f>
        <v>0</v>
      </c>
      <c r="BL180" s="18" t="s">
        <v>1698</v>
      </c>
      <c r="BM180" s="231" t="s">
        <v>1726</v>
      </c>
    </row>
    <row r="181" s="2" customFormat="1" ht="16.5" customHeight="1">
      <c r="A181" s="39"/>
      <c r="B181" s="40"/>
      <c r="C181" s="220" t="s">
        <v>501</v>
      </c>
      <c r="D181" s="220" t="s">
        <v>155</v>
      </c>
      <c r="E181" s="221" t="s">
        <v>1727</v>
      </c>
      <c r="F181" s="222" t="s">
        <v>1728</v>
      </c>
      <c r="G181" s="223" t="s">
        <v>399</v>
      </c>
      <c r="H181" s="224">
        <v>15</v>
      </c>
      <c r="I181" s="225"/>
      <c r="J181" s="226">
        <f>ROUND(I181*H181,2)</f>
        <v>0</v>
      </c>
      <c r="K181" s="222" t="s">
        <v>1</v>
      </c>
      <c r="L181" s="45"/>
      <c r="M181" s="227" t="s">
        <v>1</v>
      </c>
      <c r="N181" s="228" t="s">
        <v>43</v>
      </c>
      <c r="O181" s="92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1698</v>
      </c>
      <c r="AT181" s="231" t="s">
        <v>155</v>
      </c>
      <c r="AU181" s="231" t="s">
        <v>86</v>
      </c>
      <c r="AY181" s="18" t="s">
        <v>153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86</v>
      </c>
      <c r="BK181" s="232">
        <f>ROUND(I181*H181,2)</f>
        <v>0</v>
      </c>
      <c r="BL181" s="18" t="s">
        <v>1698</v>
      </c>
      <c r="BM181" s="231" t="s">
        <v>1729</v>
      </c>
    </row>
    <row r="182" s="2" customFormat="1" ht="37.8" customHeight="1">
      <c r="A182" s="39"/>
      <c r="B182" s="40"/>
      <c r="C182" s="220" t="s">
        <v>505</v>
      </c>
      <c r="D182" s="220" t="s">
        <v>155</v>
      </c>
      <c r="E182" s="221" t="s">
        <v>1730</v>
      </c>
      <c r="F182" s="222" t="s">
        <v>1731</v>
      </c>
      <c r="G182" s="223" t="s">
        <v>399</v>
      </c>
      <c r="H182" s="224">
        <v>3</v>
      </c>
      <c r="I182" s="225"/>
      <c r="J182" s="226">
        <f>ROUND(I182*H182,2)</f>
        <v>0</v>
      </c>
      <c r="K182" s="222" t="s">
        <v>1</v>
      </c>
      <c r="L182" s="45"/>
      <c r="M182" s="227" t="s">
        <v>1</v>
      </c>
      <c r="N182" s="228" t="s">
        <v>43</v>
      </c>
      <c r="O182" s="92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1698</v>
      </c>
      <c r="AT182" s="231" t="s">
        <v>155</v>
      </c>
      <c r="AU182" s="231" t="s">
        <v>86</v>
      </c>
      <c r="AY182" s="18" t="s">
        <v>153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86</v>
      </c>
      <c r="BK182" s="232">
        <f>ROUND(I182*H182,2)</f>
        <v>0</v>
      </c>
      <c r="BL182" s="18" t="s">
        <v>1698</v>
      </c>
      <c r="BM182" s="231" t="s">
        <v>1732</v>
      </c>
    </row>
    <row r="183" s="2" customFormat="1" ht="21.75" customHeight="1">
      <c r="A183" s="39"/>
      <c r="B183" s="40"/>
      <c r="C183" s="220" t="s">
        <v>510</v>
      </c>
      <c r="D183" s="220" t="s">
        <v>155</v>
      </c>
      <c r="E183" s="221" t="s">
        <v>1733</v>
      </c>
      <c r="F183" s="222" t="s">
        <v>1734</v>
      </c>
      <c r="G183" s="223" t="s">
        <v>399</v>
      </c>
      <c r="H183" s="224">
        <v>3</v>
      </c>
      <c r="I183" s="225"/>
      <c r="J183" s="226">
        <f>ROUND(I183*H183,2)</f>
        <v>0</v>
      </c>
      <c r="K183" s="222" t="s">
        <v>1</v>
      </c>
      <c r="L183" s="45"/>
      <c r="M183" s="287" t="s">
        <v>1</v>
      </c>
      <c r="N183" s="288" t="s">
        <v>43</v>
      </c>
      <c r="O183" s="289"/>
      <c r="P183" s="290">
        <f>O183*H183</f>
        <v>0</v>
      </c>
      <c r="Q183" s="290">
        <v>0</v>
      </c>
      <c r="R183" s="290">
        <f>Q183*H183</f>
        <v>0</v>
      </c>
      <c r="S183" s="290">
        <v>0</v>
      </c>
      <c r="T183" s="29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1698</v>
      </c>
      <c r="AT183" s="231" t="s">
        <v>155</v>
      </c>
      <c r="AU183" s="231" t="s">
        <v>86</v>
      </c>
      <c r="AY183" s="18" t="s">
        <v>153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86</v>
      </c>
      <c r="BK183" s="232">
        <f>ROUND(I183*H183,2)</f>
        <v>0</v>
      </c>
      <c r="BL183" s="18" t="s">
        <v>1698</v>
      </c>
      <c r="BM183" s="231" t="s">
        <v>1735</v>
      </c>
    </row>
    <row r="184" s="2" customFormat="1" ht="6.96" customHeight="1">
      <c r="A184" s="39"/>
      <c r="B184" s="67"/>
      <c r="C184" s="68"/>
      <c r="D184" s="68"/>
      <c r="E184" s="68"/>
      <c r="F184" s="68"/>
      <c r="G184" s="68"/>
      <c r="H184" s="68"/>
      <c r="I184" s="68"/>
      <c r="J184" s="68"/>
      <c r="K184" s="68"/>
      <c r="L184" s="45"/>
      <c r="M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</row>
  </sheetData>
  <sheetProtection sheet="1" autoFilter="0" formatColumns="0" formatRows="0" objects="1" scenarios="1" spinCount="100000" saltValue="vF1wt2gwSDa4rpw+VazkK0TuuUHy81PP/nJQyrxvakRVJKcyO0cZizcXEbvb0q0Y2dnxeau03QYFX8xq0nT+Xg==" hashValue="C0fxyWI9UjDTsQbNbhLvLZ8AnTGsQHQC/MJrkgfyZrFFpug/nHC1uypDrgBsiUn15AF3pXKcXCIYLskJ2hXyIA==" algorithmName="SHA-512" password="CC35"/>
  <autoFilter ref="C122:K18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  <c r="AZ2" s="137" t="s">
        <v>110</v>
      </c>
      <c r="BA2" s="137" t="s">
        <v>1</v>
      </c>
      <c r="BB2" s="137" t="s">
        <v>1</v>
      </c>
      <c r="BC2" s="137" t="s">
        <v>1736</v>
      </c>
      <c r="BD2" s="137" t="s">
        <v>88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  <c r="AZ3" s="137" t="s">
        <v>112</v>
      </c>
      <c r="BA3" s="137" t="s">
        <v>1</v>
      </c>
      <c r="BB3" s="137" t="s">
        <v>1</v>
      </c>
      <c r="BC3" s="137" t="s">
        <v>1737</v>
      </c>
      <c r="BD3" s="137" t="s">
        <v>88</v>
      </c>
    </row>
    <row r="4" s="1" customFormat="1" ht="24.96" customHeight="1">
      <c r="B4" s="21"/>
      <c r="D4" s="140" t="s">
        <v>114</v>
      </c>
      <c r="L4" s="21"/>
      <c r="M4" s="141" t="s">
        <v>10</v>
      </c>
      <c r="AT4" s="18" t="s">
        <v>4</v>
      </c>
      <c r="AZ4" s="137" t="s">
        <v>115</v>
      </c>
      <c r="BA4" s="137" t="s">
        <v>1</v>
      </c>
      <c r="BB4" s="137" t="s">
        <v>1</v>
      </c>
      <c r="BC4" s="137" t="s">
        <v>1738</v>
      </c>
      <c r="BD4" s="137" t="s">
        <v>88</v>
      </c>
    </row>
    <row r="5" s="1" customFormat="1" ht="6.96" customHeight="1">
      <c r="B5" s="21"/>
      <c r="L5" s="21"/>
      <c r="AZ5" s="137" t="s">
        <v>117</v>
      </c>
      <c r="BA5" s="137" t="s">
        <v>1</v>
      </c>
      <c r="BB5" s="137" t="s">
        <v>1</v>
      </c>
      <c r="BC5" s="137" t="s">
        <v>1739</v>
      </c>
      <c r="BD5" s="137" t="s">
        <v>88</v>
      </c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-1.etapa stavby - REVITALIZACE AREÁLU TECHNICKÝCH SLUŽEB U CIHLÁŘE, HAVLÍČKŮV BROD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121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1740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11. 5. 2025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>70188041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>Technické služby Havlíčkův Brod</v>
      </c>
      <c r="F15" s="39"/>
      <c r="G15" s="39"/>
      <c r="H15" s="39"/>
      <c r="I15" s="142" t="s">
        <v>28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29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31</v>
      </c>
      <c r="E20" s="39"/>
      <c r="F20" s="39"/>
      <c r="G20" s="39"/>
      <c r="H20" s="39"/>
      <c r="I20" s="142" t="s">
        <v>25</v>
      </c>
      <c r="J20" s="145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33</v>
      </c>
      <c r="F21" s="39"/>
      <c r="G21" s="39"/>
      <c r="H21" s="39"/>
      <c r="I21" s="142" t="s">
        <v>28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ROUND((SUM(BE124:BE230)),  2)</f>
        <v>0</v>
      </c>
      <c r="G33" s="39"/>
      <c r="H33" s="39"/>
      <c r="I33" s="157">
        <v>0.20999999999999999</v>
      </c>
      <c r="J33" s="156">
        <f>ROUND(((SUM(BE124:BE230))*I33),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44</v>
      </c>
      <c r="F34" s="156">
        <f>ROUND((SUM(BF124:BF230)),  2)</f>
        <v>0</v>
      </c>
      <c r="G34" s="39"/>
      <c r="H34" s="39"/>
      <c r="I34" s="157">
        <v>0.12</v>
      </c>
      <c r="J34" s="156">
        <f>ROUND(((SUM(BF124:BF230))*I34),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ROUND((SUM(BG124:BG230)),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ROUND((SUM(BH124:BH230)),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ROUND((SUM(BI124:BI230)),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-1.etapa stavby - REVITALIZACE AREÁLU TECHNICKÝCH SLUŽEB U CIHLÁŘE, HAVLÍČKŮV BROD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06 - Přípojka kanalizační RD p.Košetický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11. 5. 2025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Technické služby Havlíčkův Brod</v>
      </c>
      <c r="G91" s="41"/>
      <c r="H91" s="41"/>
      <c r="I91" s="33" t="s">
        <v>31</v>
      </c>
      <c r="J91" s="37" t="str">
        <f>E21</f>
        <v>Marta Novotná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124</v>
      </c>
      <c r="D94" s="178"/>
      <c r="E94" s="178"/>
      <c r="F94" s="178"/>
      <c r="G94" s="178"/>
      <c r="H94" s="178"/>
      <c r="I94" s="178"/>
      <c r="J94" s="179" t="s">
        <v>125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126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127</v>
      </c>
    </row>
    <row r="97" s="9" customFormat="1" ht="24.96" customHeight="1">
      <c r="A97" s="9"/>
      <c r="B97" s="181"/>
      <c r="C97" s="182"/>
      <c r="D97" s="183" t="s">
        <v>128</v>
      </c>
      <c r="E97" s="184"/>
      <c r="F97" s="184"/>
      <c r="G97" s="184"/>
      <c r="H97" s="184"/>
      <c r="I97" s="184"/>
      <c r="J97" s="185">
        <f>J125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129</v>
      </c>
      <c r="E98" s="190"/>
      <c r="F98" s="190"/>
      <c r="G98" s="190"/>
      <c r="H98" s="190"/>
      <c r="I98" s="190"/>
      <c r="J98" s="191">
        <f>J126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130</v>
      </c>
      <c r="E99" s="190"/>
      <c r="F99" s="190"/>
      <c r="G99" s="190"/>
      <c r="H99" s="190"/>
      <c r="I99" s="190"/>
      <c r="J99" s="191">
        <f>J181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131</v>
      </c>
      <c r="E100" s="190"/>
      <c r="F100" s="190"/>
      <c r="G100" s="190"/>
      <c r="H100" s="190"/>
      <c r="I100" s="190"/>
      <c r="J100" s="191">
        <f>J186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132</v>
      </c>
      <c r="E101" s="190"/>
      <c r="F101" s="190"/>
      <c r="G101" s="190"/>
      <c r="H101" s="190"/>
      <c r="I101" s="190"/>
      <c r="J101" s="191">
        <f>J194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133</v>
      </c>
      <c r="E102" s="190"/>
      <c r="F102" s="190"/>
      <c r="G102" s="190"/>
      <c r="H102" s="190"/>
      <c r="I102" s="190"/>
      <c r="J102" s="191">
        <f>J198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134</v>
      </c>
      <c r="E103" s="190"/>
      <c r="F103" s="190"/>
      <c r="G103" s="190"/>
      <c r="H103" s="190"/>
      <c r="I103" s="190"/>
      <c r="J103" s="191">
        <f>J225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135</v>
      </c>
      <c r="E104" s="190"/>
      <c r="F104" s="190"/>
      <c r="G104" s="190"/>
      <c r="H104" s="190"/>
      <c r="I104" s="190"/>
      <c r="J104" s="191">
        <f>J229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138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76" t="str">
        <f>E7</f>
        <v>-1.etapa stavby - REVITALIZACE AREÁLU TECHNICKÝCH SLUŽEB U CIHLÁŘE, HAVLÍČKŮV BROD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121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06 - Přípojka kanalizační RD p.Košetický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 xml:space="preserve"> </v>
      </c>
      <c r="G118" s="41"/>
      <c r="H118" s="41"/>
      <c r="I118" s="33" t="s">
        <v>22</v>
      </c>
      <c r="J118" s="80" t="str">
        <f>IF(J12="","",J12)</f>
        <v>11. 5. 2025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E15</f>
        <v>Technické služby Havlíčkův Brod</v>
      </c>
      <c r="G120" s="41"/>
      <c r="H120" s="41"/>
      <c r="I120" s="33" t="s">
        <v>31</v>
      </c>
      <c r="J120" s="37" t="str">
        <f>E21</f>
        <v>Marta Novotná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29</v>
      </c>
      <c r="D121" s="41"/>
      <c r="E121" s="41"/>
      <c r="F121" s="28" t="str">
        <f>IF(E18="","",E18)</f>
        <v>Vyplň údaj</v>
      </c>
      <c r="G121" s="41"/>
      <c r="H121" s="41"/>
      <c r="I121" s="33" t="s">
        <v>35</v>
      </c>
      <c r="J121" s="37" t="str">
        <f>E24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3"/>
      <c r="B123" s="194"/>
      <c r="C123" s="195" t="s">
        <v>139</v>
      </c>
      <c r="D123" s="196" t="s">
        <v>63</v>
      </c>
      <c r="E123" s="196" t="s">
        <v>59</v>
      </c>
      <c r="F123" s="196" t="s">
        <v>60</v>
      </c>
      <c r="G123" s="196" t="s">
        <v>140</v>
      </c>
      <c r="H123" s="196" t="s">
        <v>141</v>
      </c>
      <c r="I123" s="196" t="s">
        <v>142</v>
      </c>
      <c r="J123" s="196" t="s">
        <v>125</v>
      </c>
      <c r="K123" s="197" t="s">
        <v>143</v>
      </c>
      <c r="L123" s="198"/>
      <c r="M123" s="101" t="s">
        <v>1</v>
      </c>
      <c r="N123" s="102" t="s">
        <v>42</v>
      </c>
      <c r="O123" s="102" t="s">
        <v>144</v>
      </c>
      <c r="P123" s="102" t="s">
        <v>145</v>
      </c>
      <c r="Q123" s="102" t="s">
        <v>146</v>
      </c>
      <c r="R123" s="102" t="s">
        <v>147</v>
      </c>
      <c r="S123" s="102" t="s">
        <v>148</v>
      </c>
      <c r="T123" s="103" t="s">
        <v>149</v>
      </c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93"/>
      <c r="AE123" s="193"/>
    </row>
    <row r="124" s="2" customFormat="1" ht="22.8" customHeight="1">
      <c r="A124" s="39"/>
      <c r="B124" s="40"/>
      <c r="C124" s="108" t="s">
        <v>150</v>
      </c>
      <c r="D124" s="41"/>
      <c r="E124" s="41"/>
      <c r="F124" s="41"/>
      <c r="G124" s="41"/>
      <c r="H124" s="41"/>
      <c r="I124" s="41"/>
      <c r="J124" s="199">
        <f>BK124</f>
        <v>0</v>
      </c>
      <c r="K124" s="41"/>
      <c r="L124" s="45"/>
      <c r="M124" s="104"/>
      <c r="N124" s="200"/>
      <c r="O124" s="105"/>
      <c r="P124" s="201">
        <f>P125</f>
        <v>0</v>
      </c>
      <c r="Q124" s="105"/>
      <c r="R124" s="201">
        <f>R125</f>
        <v>12.1242918</v>
      </c>
      <c r="S124" s="105"/>
      <c r="T124" s="202">
        <f>T125</f>
        <v>0.40999999999999998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77</v>
      </c>
      <c r="AU124" s="18" t="s">
        <v>127</v>
      </c>
      <c r="BK124" s="203">
        <f>BK125</f>
        <v>0</v>
      </c>
    </row>
    <row r="125" s="12" customFormat="1" ht="25.92" customHeight="1">
      <c r="A125" s="12"/>
      <c r="B125" s="204"/>
      <c r="C125" s="205"/>
      <c r="D125" s="206" t="s">
        <v>77</v>
      </c>
      <c r="E125" s="207" t="s">
        <v>151</v>
      </c>
      <c r="F125" s="207" t="s">
        <v>152</v>
      </c>
      <c r="G125" s="205"/>
      <c r="H125" s="205"/>
      <c r="I125" s="208"/>
      <c r="J125" s="209">
        <f>BK125</f>
        <v>0</v>
      </c>
      <c r="K125" s="205"/>
      <c r="L125" s="210"/>
      <c r="M125" s="211"/>
      <c r="N125" s="212"/>
      <c r="O125" s="212"/>
      <c r="P125" s="213">
        <f>P126+P181+P186+P194+P198+P225+P229</f>
        <v>0</v>
      </c>
      <c r="Q125" s="212"/>
      <c r="R125" s="213">
        <f>R126+R181+R186+R194+R198+R225+R229</f>
        <v>12.1242918</v>
      </c>
      <c r="S125" s="212"/>
      <c r="T125" s="214">
        <f>T126+T181+T186+T194+T198+T225+T229</f>
        <v>0.40999999999999998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86</v>
      </c>
      <c r="AT125" s="216" t="s">
        <v>77</v>
      </c>
      <c r="AU125" s="216" t="s">
        <v>78</v>
      </c>
      <c r="AY125" s="215" t="s">
        <v>153</v>
      </c>
      <c r="BK125" s="217">
        <f>BK126+BK181+BK186+BK194+BK198+BK225+BK229</f>
        <v>0</v>
      </c>
    </row>
    <row r="126" s="12" customFormat="1" ht="22.8" customHeight="1">
      <c r="A126" s="12"/>
      <c r="B126" s="204"/>
      <c r="C126" s="205"/>
      <c r="D126" s="206" t="s">
        <v>77</v>
      </c>
      <c r="E126" s="218" t="s">
        <v>86</v>
      </c>
      <c r="F126" s="218" t="s">
        <v>154</v>
      </c>
      <c r="G126" s="205"/>
      <c r="H126" s="205"/>
      <c r="I126" s="208"/>
      <c r="J126" s="219">
        <f>BK126</f>
        <v>0</v>
      </c>
      <c r="K126" s="205"/>
      <c r="L126" s="210"/>
      <c r="M126" s="211"/>
      <c r="N126" s="212"/>
      <c r="O126" s="212"/>
      <c r="P126" s="213">
        <f>SUM(P127:P180)</f>
        <v>0</v>
      </c>
      <c r="Q126" s="212"/>
      <c r="R126" s="213">
        <f>SUM(R127:R180)</f>
        <v>0.186169</v>
      </c>
      <c r="S126" s="212"/>
      <c r="T126" s="214">
        <f>SUM(T127:T180)</f>
        <v>0.40999999999999998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86</v>
      </c>
      <c r="AT126" s="216" t="s">
        <v>77</v>
      </c>
      <c r="AU126" s="216" t="s">
        <v>86</v>
      </c>
      <c r="AY126" s="215" t="s">
        <v>153</v>
      </c>
      <c r="BK126" s="217">
        <f>SUM(BK127:BK180)</f>
        <v>0</v>
      </c>
    </row>
    <row r="127" s="2" customFormat="1" ht="16.5" customHeight="1">
      <c r="A127" s="39"/>
      <c r="B127" s="40"/>
      <c r="C127" s="220" t="s">
        <v>86</v>
      </c>
      <c r="D127" s="220" t="s">
        <v>155</v>
      </c>
      <c r="E127" s="221" t="s">
        <v>1603</v>
      </c>
      <c r="F127" s="222" t="s">
        <v>1604</v>
      </c>
      <c r="G127" s="223" t="s">
        <v>219</v>
      </c>
      <c r="H127" s="224">
        <v>2</v>
      </c>
      <c r="I127" s="225"/>
      <c r="J127" s="226">
        <f>ROUND(I127*H127,2)</f>
        <v>0</v>
      </c>
      <c r="K127" s="222" t="s">
        <v>1</v>
      </c>
      <c r="L127" s="45"/>
      <c r="M127" s="227" t="s">
        <v>1</v>
      </c>
      <c r="N127" s="228" t="s">
        <v>43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0.20499999999999999</v>
      </c>
      <c r="T127" s="230">
        <f>S127*H127</f>
        <v>0.40999999999999998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160</v>
      </c>
      <c r="AT127" s="231" t="s">
        <v>155</v>
      </c>
      <c r="AU127" s="231" t="s">
        <v>88</v>
      </c>
      <c r="AY127" s="18" t="s">
        <v>153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86</v>
      </c>
      <c r="BK127" s="232">
        <f>ROUND(I127*H127,2)</f>
        <v>0</v>
      </c>
      <c r="BL127" s="18" t="s">
        <v>160</v>
      </c>
      <c r="BM127" s="231" t="s">
        <v>1741</v>
      </c>
    </row>
    <row r="128" s="2" customFormat="1" ht="21.75" customHeight="1">
      <c r="A128" s="39"/>
      <c r="B128" s="40"/>
      <c r="C128" s="220" t="s">
        <v>88</v>
      </c>
      <c r="D128" s="220" t="s">
        <v>155</v>
      </c>
      <c r="E128" s="221" t="s">
        <v>156</v>
      </c>
      <c r="F128" s="222" t="s">
        <v>157</v>
      </c>
      <c r="G128" s="223" t="s">
        <v>158</v>
      </c>
      <c r="H128" s="224">
        <v>11.025</v>
      </c>
      <c r="I128" s="225"/>
      <c r="J128" s="226">
        <f>ROUND(I128*H128,2)</f>
        <v>0</v>
      </c>
      <c r="K128" s="222" t="s">
        <v>159</v>
      </c>
      <c r="L128" s="45"/>
      <c r="M128" s="227" t="s">
        <v>1</v>
      </c>
      <c r="N128" s="228" t="s">
        <v>43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160</v>
      </c>
      <c r="AT128" s="231" t="s">
        <v>155</v>
      </c>
      <c r="AU128" s="231" t="s">
        <v>88</v>
      </c>
      <c r="AY128" s="18" t="s">
        <v>153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86</v>
      </c>
      <c r="BK128" s="232">
        <f>ROUND(I128*H128,2)</f>
        <v>0</v>
      </c>
      <c r="BL128" s="18" t="s">
        <v>160</v>
      </c>
      <c r="BM128" s="231" t="s">
        <v>1742</v>
      </c>
    </row>
    <row r="129" s="13" customFormat="1">
      <c r="A129" s="13"/>
      <c r="B129" s="233"/>
      <c r="C129" s="234"/>
      <c r="D129" s="235" t="s">
        <v>162</v>
      </c>
      <c r="E129" s="236" t="s">
        <v>1</v>
      </c>
      <c r="F129" s="237" t="s">
        <v>1743</v>
      </c>
      <c r="G129" s="234"/>
      <c r="H129" s="238">
        <v>26.100000000000001</v>
      </c>
      <c r="I129" s="239"/>
      <c r="J129" s="234"/>
      <c r="K129" s="234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162</v>
      </c>
      <c r="AU129" s="244" t="s">
        <v>88</v>
      </c>
      <c r="AV129" s="13" t="s">
        <v>88</v>
      </c>
      <c r="AW129" s="13" t="s">
        <v>34</v>
      </c>
      <c r="AX129" s="13" t="s">
        <v>78</v>
      </c>
      <c r="AY129" s="244" t="s">
        <v>153</v>
      </c>
    </row>
    <row r="130" s="13" customFormat="1">
      <c r="A130" s="13"/>
      <c r="B130" s="233"/>
      <c r="C130" s="234"/>
      <c r="D130" s="235" t="s">
        <v>162</v>
      </c>
      <c r="E130" s="236" t="s">
        <v>1</v>
      </c>
      <c r="F130" s="237" t="s">
        <v>1744</v>
      </c>
      <c r="G130" s="234"/>
      <c r="H130" s="238">
        <v>29.024999999999999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162</v>
      </c>
      <c r="AU130" s="244" t="s">
        <v>88</v>
      </c>
      <c r="AV130" s="13" t="s">
        <v>88</v>
      </c>
      <c r="AW130" s="13" t="s">
        <v>34</v>
      </c>
      <c r="AX130" s="13" t="s">
        <v>78</v>
      </c>
      <c r="AY130" s="244" t="s">
        <v>153</v>
      </c>
    </row>
    <row r="131" s="14" customFormat="1">
      <c r="A131" s="14"/>
      <c r="B131" s="245"/>
      <c r="C131" s="246"/>
      <c r="D131" s="235" t="s">
        <v>162</v>
      </c>
      <c r="E131" s="247" t="s">
        <v>110</v>
      </c>
      <c r="F131" s="248" t="s">
        <v>187</v>
      </c>
      <c r="G131" s="246"/>
      <c r="H131" s="249">
        <v>55.125</v>
      </c>
      <c r="I131" s="250"/>
      <c r="J131" s="246"/>
      <c r="K131" s="246"/>
      <c r="L131" s="251"/>
      <c r="M131" s="252"/>
      <c r="N131" s="253"/>
      <c r="O131" s="253"/>
      <c r="P131" s="253"/>
      <c r="Q131" s="253"/>
      <c r="R131" s="253"/>
      <c r="S131" s="253"/>
      <c r="T131" s="25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5" t="s">
        <v>162</v>
      </c>
      <c r="AU131" s="255" t="s">
        <v>88</v>
      </c>
      <c r="AV131" s="14" t="s">
        <v>188</v>
      </c>
      <c r="AW131" s="14" t="s">
        <v>34</v>
      </c>
      <c r="AX131" s="14" t="s">
        <v>78</v>
      </c>
      <c r="AY131" s="255" t="s">
        <v>153</v>
      </c>
    </row>
    <row r="132" s="13" customFormat="1">
      <c r="A132" s="13"/>
      <c r="B132" s="233"/>
      <c r="C132" s="234"/>
      <c r="D132" s="235" t="s">
        <v>162</v>
      </c>
      <c r="E132" s="236" t="s">
        <v>1</v>
      </c>
      <c r="F132" s="237" t="s">
        <v>1745</v>
      </c>
      <c r="G132" s="234"/>
      <c r="H132" s="238">
        <v>11.025</v>
      </c>
      <c r="I132" s="239"/>
      <c r="J132" s="234"/>
      <c r="K132" s="234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162</v>
      </c>
      <c r="AU132" s="244" t="s">
        <v>88</v>
      </c>
      <c r="AV132" s="13" t="s">
        <v>88</v>
      </c>
      <c r="AW132" s="13" t="s">
        <v>34</v>
      </c>
      <c r="AX132" s="13" t="s">
        <v>86</v>
      </c>
      <c r="AY132" s="244" t="s">
        <v>153</v>
      </c>
    </row>
    <row r="133" s="2" customFormat="1" ht="21.75" customHeight="1">
      <c r="A133" s="39"/>
      <c r="B133" s="40"/>
      <c r="C133" s="220" t="s">
        <v>188</v>
      </c>
      <c r="D133" s="220" t="s">
        <v>155</v>
      </c>
      <c r="E133" s="221" t="s">
        <v>190</v>
      </c>
      <c r="F133" s="222" t="s">
        <v>191</v>
      </c>
      <c r="G133" s="223" t="s">
        <v>158</v>
      </c>
      <c r="H133" s="224">
        <v>2.7559999999999998</v>
      </c>
      <c r="I133" s="225"/>
      <c r="J133" s="226">
        <f>ROUND(I133*H133,2)</f>
        <v>0</v>
      </c>
      <c r="K133" s="222" t="s">
        <v>159</v>
      </c>
      <c r="L133" s="45"/>
      <c r="M133" s="227" t="s">
        <v>1</v>
      </c>
      <c r="N133" s="228" t="s">
        <v>43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160</v>
      </c>
      <c r="AT133" s="231" t="s">
        <v>155</v>
      </c>
      <c r="AU133" s="231" t="s">
        <v>88</v>
      </c>
      <c r="AY133" s="18" t="s">
        <v>153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86</v>
      </c>
      <c r="BK133" s="232">
        <f>ROUND(I133*H133,2)</f>
        <v>0</v>
      </c>
      <c r="BL133" s="18" t="s">
        <v>160</v>
      </c>
      <c r="BM133" s="231" t="s">
        <v>1746</v>
      </c>
    </row>
    <row r="134" s="15" customFormat="1">
      <c r="A134" s="15"/>
      <c r="B134" s="256"/>
      <c r="C134" s="257"/>
      <c r="D134" s="235" t="s">
        <v>162</v>
      </c>
      <c r="E134" s="258" t="s">
        <v>1</v>
      </c>
      <c r="F134" s="259" t="s">
        <v>1747</v>
      </c>
      <c r="G134" s="257"/>
      <c r="H134" s="258" t="s">
        <v>1</v>
      </c>
      <c r="I134" s="260"/>
      <c r="J134" s="257"/>
      <c r="K134" s="257"/>
      <c r="L134" s="261"/>
      <c r="M134" s="262"/>
      <c r="N134" s="263"/>
      <c r="O134" s="263"/>
      <c r="P134" s="263"/>
      <c r="Q134" s="263"/>
      <c r="R134" s="263"/>
      <c r="S134" s="263"/>
      <c r="T134" s="264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5" t="s">
        <v>162</v>
      </c>
      <c r="AU134" s="265" t="s">
        <v>88</v>
      </c>
      <c r="AV134" s="15" t="s">
        <v>86</v>
      </c>
      <c r="AW134" s="15" t="s">
        <v>34</v>
      </c>
      <c r="AX134" s="15" t="s">
        <v>78</v>
      </c>
      <c r="AY134" s="265" t="s">
        <v>153</v>
      </c>
    </row>
    <row r="135" s="13" customFormat="1">
      <c r="A135" s="13"/>
      <c r="B135" s="233"/>
      <c r="C135" s="234"/>
      <c r="D135" s="235" t="s">
        <v>162</v>
      </c>
      <c r="E135" s="236" t="s">
        <v>1</v>
      </c>
      <c r="F135" s="237" t="s">
        <v>1748</v>
      </c>
      <c r="G135" s="234"/>
      <c r="H135" s="238">
        <v>2.7559999999999998</v>
      </c>
      <c r="I135" s="239"/>
      <c r="J135" s="234"/>
      <c r="K135" s="234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162</v>
      </c>
      <c r="AU135" s="244" t="s">
        <v>88</v>
      </c>
      <c r="AV135" s="13" t="s">
        <v>88</v>
      </c>
      <c r="AW135" s="13" t="s">
        <v>34</v>
      </c>
      <c r="AX135" s="13" t="s">
        <v>86</v>
      </c>
      <c r="AY135" s="244" t="s">
        <v>153</v>
      </c>
    </row>
    <row r="136" s="2" customFormat="1" ht="21.75" customHeight="1">
      <c r="A136" s="39"/>
      <c r="B136" s="40"/>
      <c r="C136" s="220" t="s">
        <v>160</v>
      </c>
      <c r="D136" s="220" t="s">
        <v>155</v>
      </c>
      <c r="E136" s="221" t="s">
        <v>195</v>
      </c>
      <c r="F136" s="222" t="s">
        <v>196</v>
      </c>
      <c r="G136" s="223" t="s">
        <v>158</v>
      </c>
      <c r="H136" s="224">
        <v>27.562999999999999</v>
      </c>
      <c r="I136" s="225"/>
      <c r="J136" s="226">
        <f>ROUND(I136*H136,2)</f>
        <v>0</v>
      </c>
      <c r="K136" s="222" t="s">
        <v>159</v>
      </c>
      <c r="L136" s="45"/>
      <c r="M136" s="227" t="s">
        <v>1</v>
      </c>
      <c r="N136" s="228" t="s">
        <v>43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160</v>
      </c>
      <c r="AT136" s="231" t="s">
        <v>155</v>
      </c>
      <c r="AU136" s="231" t="s">
        <v>88</v>
      </c>
      <c r="AY136" s="18" t="s">
        <v>153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86</v>
      </c>
      <c r="BK136" s="232">
        <f>ROUND(I136*H136,2)</f>
        <v>0</v>
      </c>
      <c r="BL136" s="18" t="s">
        <v>160</v>
      </c>
      <c r="BM136" s="231" t="s">
        <v>1749</v>
      </c>
    </row>
    <row r="137" s="15" customFormat="1">
      <c r="A137" s="15"/>
      <c r="B137" s="256"/>
      <c r="C137" s="257"/>
      <c r="D137" s="235" t="s">
        <v>162</v>
      </c>
      <c r="E137" s="258" t="s">
        <v>1</v>
      </c>
      <c r="F137" s="259" t="s">
        <v>1750</v>
      </c>
      <c r="G137" s="257"/>
      <c r="H137" s="258" t="s">
        <v>1</v>
      </c>
      <c r="I137" s="260"/>
      <c r="J137" s="257"/>
      <c r="K137" s="257"/>
      <c r="L137" s="261"/>
      <c r="M137" s="262"/>
      <c r="N137" s="263"/>
      <c r="O137" s="263"/>
      <c r="P137" s="263"/>
      <c r="Q137" s="263"/>
      <c r="R137" s="263"/>
      <c r="S137" s="263"/>
      <c r="T137" s="264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5" t="s">
        <v>162</v>
      </c>
      <c r="AU137" s="265" t="s">
        <v>88</v>
      </c>
      <c r="AV137" s="15" t="s">
        <v>86</v>
      </c>
      <c r="AW137" s="15" t="s">
        <v>34</v>
      </c>
      <c r="AX137" s="15" t="s">
        <v>78</v>
      </c>
      <c r="AY137" s="265" t="s">
        <v>153</v>
      </c>
    </row>
    <row r="138" s="13" customFormat="1">
      <c r="A138" s="13"/>
      <c r="B138" s="233"/>
      <c r="C138" s="234"/>
      <c r="D138" s="235" t="s">
        <v>162</v>
      </c>
      <c r="E138" s="236" t="s">
        <v>1</v>
      </c>
      <c r="F138" s="237" t="s">
        <v>1751</v>
      </c>
      <c r="G138" s="234"/>
      <c r="H138" s="238">
        <v>27.562999999999999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162</v>
      </c>
      <c r="AU138" s="244" t="s">
        <v>88</v>
      </c>
      <c r="AV138" s="13" t="s">
        <v>88</v>
      </c>
      <c r="AW138" s="13" t="s">
        <v>34</v>
      </c>
      <c r="AX138" s="13" t="s">
        <v>86</v>
      </c>
      <c r="AY138" s="244" t="s">
        <v>153</v>
      </c>
    </row>
    <row r="139" s="2" customFormat="1" ht="21.75" customHeight="1">
      <c r="A139" s="39"/>
      <c r="B139" s="40"/>
      <c r="C139" s="220" t="s">
        <v>204</v>
      </c>
      <c r="D139" s="220" t="s">
        <v>155</v>
      </c>
      <c r="E139" s="221" t="s">
        <v>200</v>
      </c>
      <c r="F139" s="222" t="s">
        <v>201</v>
      </c>
      <c r="G139" s="223" t="s">
        <v>158</v>
      </c>
      <c r="H139" s="224">
        <v>11.025</v>
      </c>
      <c r="I139" s="225"/>
      <c r="J139" s="226">
        <f>ROUND(I139*H139,2)</f>
        <v>0</v>
      </c>
      <c r="K139" s="222" t="s">
        <v>159</v>
      </c>
      <c r="L139" s="45"/>
      <c r="M139" s="227" t="s">
        <v>1</v>
      </c>
      <c r="N139" s="228" t="s">
        <v>43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160</v>
      </c>
      <c r="AT139" s="231" t="s">
        <v>155</v>
      </c>
      <c r="AU139" s="231" t="s">
        <v>88</v>
      </c>
      <c r="AY139" s="18" t="s">
        <v>153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86</v>
      </c>
      <c r="BK139" s="232">
        <f>ROUND(I139*H139,2)</f>
        <v>0</v>
      </c>
      <c r="BL139" s="18" t="s">
        <v>160</v>
      </c>
      <c r="BM139" s="231" t="s">
        <v>1752</v>
      </c>
    </row>
    <row r="140" s="15" customFormat="1">
      <c r="A140" s="15"/>
      <c r="B140" s="256"/>
      <c r="C140" s="257"/>
      <c r="D140" s="235" t="s">
        <v>162</v>
      </c>
      <c r="E140" s="258" t="s">
        <v>1</v>
      </c>
      <c r="F140" s="259" t="s">
        <v>1753</v>
      </c>
      <c r="G140" s="257"/>
      <c r="H140" s="258" t="s">
        <v>1</v>
      </c>
      <c r="I140" s="260"/>
      <c r="J140" s="257"/>
      <c r="K140" s="257"/>
      <c r="L140" s="261"/>
      <c r="M140" s="262"/>
      <c r="N140" s="263"/>
      <c r="O140" s="263"/>
      <c r="P140" s="263"/>
      <c r="Q140" s="263"/>
      <c r="R140" s="263"/>
      <c r="S140" s="263"/>
      <c r="T140" s="26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5" t="s">
        <v>162</v>
      </c>
      <c r="AU140" s="265" t="s">
        <v>88</v>
      </c>
      <c r="AV140" s="15" t="s">
        <v>86</v>
      </c>
      <c r="AW140" s="15" t="s">
        <v>34</v>
      </c>
      <c r="AX140" s="15" t="s">
        <v>78</v>
      </c>
      <c r="AY140" s="265" t="s">
        <v>153</v>
      </c>
    </row>
    <row r="141" s="13" customFormat="1">
      <c r="A141" s="13"/>
      <c r="B141" s="233"/>
      <c r="C141" s="234"/>
      <c r="D141" s="235" t="s">
        <v>162</v>
      </c>
      <c r="E141" s="236" t="s">
        <v>1</v>
      </c>
      <c r="F141" s="237" t="s">
        <v>1754</v>
      </c>
      <c r="G141" s="234"/>
      <c r="H141" s="238">
        <v>11.025</v>
      </c>
      <c r="I141" s="239"/>
      <c r="J141" s="234"/>
      <c r="K141" s="234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162</v>
      </c>
      <c r="AU141" s="244" t="s">
        <v>88</v>
      </c>
      <c r="AV141" s="13" t="s">
        <v>88</v>
      </c>
      <c r="AW141" s="13" t="s">
        <v>34</v>
      </c>
      <c r="AX141" s="13" t="s">
        <v>86</v>
      </c>
      <c r="AY141" s="244" t="s">
        <v>153</v>
      </c>
    </row>
    <row r="142" s="2" customFormat="1" ht="21.75" customHeight="1">
      <c r="A142" s="39"/>
      <c r="B142" s="40"/>
      <c r="C142" s="220" t="s">
        <v>209</v>
      </c>
      <c r="D142" s="220" t="s">
        <v>155</v>
      </c>
      <c r="E142" s="221" t="s">
        <v>205</v>
      </c>
      <c r="F142" s="222" t="s">
        <v>206</v>
      </c>
      <c r="G142" s="223" t="s">
        <v>158</v>
      </c>
      <c r="H142" s="224">
        <v>2.7559999999999998</v>
      </c>
      <c r="I142" s="225"/>
      <c r="J142" s="226">
        <f>ROUND(I142*H142,2)</f>
        <v>0</v>
      </c>
      <c r="K142" s="222" t="s">
        <v>159</v>
      </c>
      <c r="L142" s="45"/>
      <c r="M142" s="227" t="s">
        <v>1</v>
      </c>
      <c r="N142" s="228" t="s">
        <v>43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160</v>
      </c>
      <c r="AT142" s="231" t="s">
        <v>155</v>
      </c>
      <c r="AU142" s="231" t="s">
        <v>88</v>
      </c>
      <c r="AY142" s="18" t="s">
        <v>153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86</v>
      </c>
      <c r="BK142" s="232">
        <f>ROUND(I142*H142,2)</f>
        <v>0</v>
      </c>
      <c r="BL142" s="18" t="s">
        <v>160</v>
      </c>
      <c r="BM142" s="231" t="s">
        <v>1755</v>
      </c>
    </row>
    <row r="143" s="15" customFormat="1">
      <c r="A143" s="15"/>
      <c r="B143" s="256"/>
      <c r="C143" s="257"/>
      <c r="D143" s="235" t="s">
        <v>162</v>
      </c>
      <c r="E143" s="258" t="s">
        <v>1</v>
      </c>
      <c r="F143" s="259" t="s">
        <v>1756</v>
      </c>
      <c r="G143" s="257"/>
      <c r="H143" s="258" t="s">
        <v>1</v>
      </c>
      <c r="I143" s="260"/>
      <c r="J143" s="257"/>
      <c r="K143" s="257"/>
      <c r="L143" s="261"/>
      <c r="M143" s="262"/>
      <c r="N143" s="263"/>
      <c r="O143" s="263"/>
      <c r="P143" s="263"/>
      <c r="Q143" s="263"/>
      <c r="R143" s="263"/>
      <c r="S143" s="263"/>
      <c r="T143" s="264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5" t="s">
        <v>162</v>
      </c>
      <c r="AU143" s="265" t="s">
        <v>88</v>
      </c>
      <c r="AV143" s="15" t="s">
        <v>86</v>
      </c>
      <c r="AW143" s="15" t="s">
        <v>34</v>
      </c>
      <c r="AX143" s="15" t="s">
        <v>78</v>
      </c>
      <c r="AY143" s="265" t="s">
        <v>153</v>
      </c>
    </row>
    <row r="144" s="13" customFormat="1">
      <c r="A144" s="13"/>
      <c r="B144" s="233"/>
      <c r="C144" s="234"/>
      <c r="D144" s="235" t="s">
        <v>162</v>
      </c>
      <c r="E144" s="236" t="s">
        <v>1</v>
      </c>
      <c r="F144" s="237" t="s">
        <v>1748</v>
      </c>
      <c r="G144" s="234"/>
      <c r="H144" s="238">
        <v>2.7559999999999998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162</v>
      </c>
      <c r="AU144" s="244" t="s">
        <v>88</v>
      </c>
      <c r="AV144" s="13" t="s">
        <v>88</v>
      </c>
      <c r="AW144" s="13" t="s">
        <v>34</v>
      </c>
      <c r="AX144" s="13" t="s">
        <v>86</v>
      </c>
      <c r="AY144" s="244" t="s">
        <v>153</v>
      </c>
    </row>
    <row r="145" s="2" customFormat="1" ht="16.5" customHeight="1">
      <c r="A145" s="39"/>
      <c r="B145" s="40"/>
      <c r="C145" s="220" t="s">
        <v>216</v>
      </c>
      <c r="D145" s="220" t="s">
        <v>155</v>
      </c>
      <c r="E145" s="221" t="s">
        <v>210</v>
      </c>
      <c r="F145" s="222" t="s">
        <v>211</v>
      </c>
      <c r="G145" s="223" t="s">
        <v>158</v>
      </c>
      <c r="H145" s="224">
        <v>4.5</v>
      </c>
      <c r="I145" s="225"/>
      <c r="J145" s="226">
        <f>ROUND(I145*H145,2)</f>
        <v>0</v>
      </c>
      <c r="K145" s="222" t="s">
        <v>1</v>
      </c>
      <c r="L145" s="45"/>
      <c r="M145" s="227" t="s">
        <v>1</v>
      </c>
      <c r="N145" s="228" t="s">
        <v>43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160</v>
      </c>
      <c r="AT145" s="231" t="s">
        <v>155</v>
      </c>
      <c r="AU145" s="231" t="s">
        <v>88</v>
      </c>
      <c r="AY145" s="18" t="s">
        <v>153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86</v>
      </c>
      <c r="BK145" s="232">
        <f>ROUND(I145*H145,2)</f>
        <v>0</v>
      </c>
      <c r="BL145" s="18" t="s">
        <v>160</v>
      </c>
      <c r="BM145" s="231" t="s">
        <v>1757</v>
      </c>
    </row>
    <row r="146" s="13" customFormat="1">
      <c r="A146" s="13"/>
      <c r="B146" s="233"/>
      <c r="C146" s="234"/>
      <c r="D146" s="235" t="s">
        <v>162</v>
      </c>
      <c r="E146" s="236" t="s">
        <v>1</v>
      </c>
      <c r="F146" s="237" t="s">
        <v>1758</v>
      </c>
      <c r="G146" s="234"/>
      <c r="H146" s="238">
        <v>2.7000000000000002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162</v>
      </c>
      <c r="AU146" s="244" t="s">
        <v>88</v>
      </c>
      <c r="AV146" s="13" t="s">
        <v>88</v>
      </c>
      <c r="AW146" s="13" t="s">
        <v>34</v>
      </c>
      <c r="AX146" s="13" t="s">
        <v>78</v>
      </c>
      <c r="AY146" s="244" t="s">
        <v>153</v>
      </c>
    </row>
    <row r="147" s="13" customFormat="1">
      <c r="A147" s="13"/>
      <c r="B147" s="233"/>
      <c r="C147" s="234"/>
      <c r="D147" s="235" t="s">
        <v>162</v>
      </c>
      <c r="E147" s="236" t="s">
        <v>1</v>
      </c>
      <c r="F147" s="237" t="s">
        <v>1759</v>
      </c>
      <c r="G147" s="234"/>
      <c r="H147" s="238">
        <v>1.8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162</v>
      </c>
      <c r="AU147" s="244" t="s">
        <v>88</v>
      </c>
      <c r="AV147" s="13" t="s">
        <v>88</v>
      </c>
      <c r="AW147" s="13" t="s">
        <v>34</v>
      </c>
      <c r="AX147" s="13" t="s">
        <v>78</v>
      </c>
      <c r="AY147" s="244" t="s">
        <v>153</v>
      </c>
    </row>
    <row r="148" s="16" customFormat="1">
      <c r="A148" s="16"/>
      <c r="B148" s="266"/>
      <c r="C148" s="267"/>
      <c r="D148" s="235" t="s">
        <v>162</v>
      </c>
      <c r="E148" s="268" t="s">
        <v>1</v>
      </c>
      <c r="F148" s="269" t="s">
        <v>215</v>
      </c>
      <c r="G148" s="267"/>
      <c r="H148" s="270">
        <v>4.5</v>
      </c>
      <c r="I148" s="271"/>
      <c r="J148" s="267"/>
      <c r="K148" s="267"/>
      <c r="L148" s="272"/>
      <c r="M148" s="273"/>
      <c r="N148" s="274"/>
      <c r="O148" s="274"/>
      <c r="P148" s="274"/>
      <c r="Q148" s="274"/>
      <c r="R148" s="274"/>
      <c r="S148" s="274"/>
      <c r="T148" s="275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T148" s="276" t="s">
        <v>162</v>
      </c>
      <c r="AU148" s="276" t="s">
        <v>88</v>
      </c>
      <c r="AV148" s="16" t="s">
        <v>160</v>
      </c>
      <c r="AW148" s="16" t="s">
        <v>34</v>
      </c>
      <c r="AX148" s="16" t="s">
        <v>86</v>
      </c>
      <c r="AY148" s="276" t="s">
        <v>153</v>
      </c>
    </row>
    <row r="149" s="2" customFormat="1" ht="16.5" customHeight="1">
      <c r="A149" s="39"/>
      <c r="B149" s="40"/>
      <c r="C149" s="220" t="s">
        <v>222</v>
      </c>
      <c r="D149" s="220" t="s">
        <v>155</v>
      </c>
      <c r="E149" s="221" t="s">
        <v>217</v>
      </c>
      <c r="F149" s="222" t="s">
        <v>218</v>
      </c>
      <c r="G149" s="223" t="s">
        <v>219</v>
      </c>
      <c r="H149" s="224">
        <v>1.8</v>
      </c>
      <c r="I149" s="225"/>
      <c r="J149" s="226">
        <f>ROUND(I149*H149,2)</f>
        <v>0</v>
      </c>
      <c r="K149" s="222" t="s">
        <v>1</v>
      </c>
      <c r="L149" s="45"/>
      <c r="M149" s="227" t="s">
        <v>1</v>
      </c>
      <c r="N149" s="228" t="s">
        <v>43</v>
      </c>
      <c r="O149" s="92"/>
      <c r="P149" s="229">
        <f>O149*H149</f>
        <v>0</v>
      </c>
      <c r="Q149" s="229">
        <v>0.0086800000000000002</v>
      </c>
      <c r="R149" s="229">
        <f>Q149*H149</f>
        <v>0.015624000000000001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160</v>
      </c>
      <c r="AT149" s="231" t="s">
        <v>155</v>
      </c>
      <c r="AU149" s="231" t="s">
        <v>88</v>
      </c>
      <c r="AY149" s="18" t="s">
        <v>153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86</v>
      </c>
      <c r="BK149" s="232">
        <f>ROUND(I149*H149,2)</f>
        <v>0</v>
      </c>
      <c r="BL149" s="18" t="s">
        <v>160</v>
      </c>
      <c r="BM149" s="231" t="s">
        <v>1760</v>
      </c>
    </row>
    <row r="150" s="13" customFormat="1">
      <c r="A150" s="13"/>
      <c r="B150" s="233"/>
      <c r="C150" s="234"/>
      <c r="D150" s="235" t="s">
        <v>162</v>
      </c>
      <c r="E150" s="236" t="s">
        <v>1</v>
      </c>
      <c r="F150" s="237" t="s">
        <v>1761</v>
      </c>
      <c r="G150" s="234"/>
      <c r="H150" s="238">
        <v>1.8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162</v>
      </c>
      <c r="AU150" s="244" t="s">
        <v>88</v>
      </c>
      <c r="AV150" s="13" t="s">
        <v>88</v>
      </c>
      <c r="AW150" s="13" t="s">
        <v>34</v>
      </c>
      <c r="AX150" s="13" t="s">
        <v>86</v>
      </c>
      <c r="AY150" s="244" t="s">
        <v>153</v>
      </c>
    </row>
    <row r="151" s="2" customFormat="1" ht="16.5" customHeight="1">
      <c r="A151" s="39"/>
      <c r="B151" s="40"/>
      <c r="C151" s="220" t="s">
        <v>227</v>
      </c>
      <c r="D151" s="220" t="s">
        <v>155</v>
      </c>
      <c r="E151" s="221" t="s">
        <v>223</v>
      </c>
      <c r="F151" s="222" t="s">
        <v>224</v>
      </c>
      <c r="G151" s="223" t="s">
        <v>219</v>
      </c>
      <c r="H151" s="224">
        <v>1.8</v>
      </c>
      <c r="I151" s="225"/>
      <c r="J151" s="226">
        <f>ROUND(I151*H151,2)</f>
        <v>0</v>
      </c>
      <c r="K151" s="222" t="s">
        <v>1</v>
      </c>
      <c r="L151" s="45"/>
      <c r="M151" s="227" t="s">
        <v>1</v>
      </c>
      <c r="N151" s="228" t="s">
        <v>43</v>
      </c>
      <c r="O151" s="92"/>
      <c r="P151" s="229">
        <f>O151*H151</f>
        <v>0</v>
      </c>
      <c r="Q151" s="229">
        <v>0.036900000000000002</v>
      </c>
      <c r="R151" s="229">
        <f>Q151*H151</f>
        <v>0.066420000000000007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160</v>
      </c>
      <c r="AT151" s="231" t="s">
        <v>155</v>
      </c>
      <c r="AU151" s="231" t="s">
        <v>88</v>
      </c>
      <c r="AY151" s="18" t="s">
        <v>153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86</v>
      </c>
      <c r="BK151" s="232">
        <f>ROUND(I151*H151,2)</f>
        <v>0</v>
      </c>
      <c r="BL151" s="18" t="s">
        <v>160</v>
      </c>
      <c r="BM151" s="231" t="s">
        <v>1762</v>
      </c>
    </row>
    <row r="152" s="13" customFormat="1">
      <c r="A152" s="13"/>
      <c r="B152" s="233"/>
      <c r="C152" s="234"/>
      <c r="D152" s="235" t="s">
        <v>162</v>
      </c>
      <c r="E152" s="236" t="s">
        <v>1</v>
      </c>
      <c r="F152" s="237" t="s">
        <v>1761</v>
      </c>
      <c r="G152" s="234"/>
      <c r="H152" s="238">
        <v>1.8</v>
      </c>
      <c r="I152" s="239"/>
      <c r="J152" s="234"/>
      <c r="K152" s="234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162</v>
      </c>
      <c r="AU152" s="244" t="s">
        <v>88</v>
      </c>
      <c r="AV152" s="13" t="s">
        <v>88</v>
      </c>
      <c r="AW152" s="13" t="s">
        <v>34</v>
      </c>
      <c r="AX152" s="13" t="s">
        <v>86</v>
      </c>
      <c r="AY152" s="244" t="s">
        <v>153</v>
      </c>
    </row>
    <row r="153" s="2" customFormat="1" ht="16.5" customHeight="1">
      <c r="A153" s="39"/>
      <c r="B153" s="40"/>
      <c r="C153" s="220" t="s">
        <v>251</v>
      </c>
      <c r="D153" s="220" t="s">
        <v>155</v>
      </c>
      <c r="E153" s="221" t="s">
        <v>228</v>
      </c>
      <c r="F153" s="222" t="s">
        <v>229</v>
      </c>
      <c r="G153" s="223" t="s">
        <v>230</v>
      </c>
      <c r="H153" s="224">
        <v>122.5</v>
      </c>
      <c r="I153" s="225"/>
      <c r="J153" s="226">
        <f>ROUND(I153*H153,2)</f>
        <v>0</v>
      </c>
      <c r="K153" s="222" t="s">
        <v>1</v>
      </c>
      <c r="L153" s="45"/>
      <c r="M153" s="227" t="s">
        <v>1</v>
      </c>
      <c r="N153" s="228" t="s">
        <v>43</v>
      </c>
      <c r="O153" s="92"/>
      <c r="P153" s="229">
        <f>O153*H153</f>
        <v>0</v>
      </c>
      <c r="Q153" s="229">
        <v>0.00084999999999999995</v>
      </c>
      <c r="R153" s="229">
        <f>Q153*H153</f>
        <v>0.104125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160</v>
      </c>
      <c r="AT153" s="231" t="s">
        <v>155</v>
      </c>
      <c r="AU153" s="231" t="s">
        <v>88</v>
      </c>
      <c r="AY153" s="18" t="s">
        <v>153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86</v>
      </c>
      <c r="BK153" s="232">
        <f>ROUND(I153*H153,2)</f>
        <v>0</v>
      </c>
      <c r="BL153" s="18" t="s">
        <v>160</v>
      </c>
      <c r="BM153" s="231" t="s">
        <v>1763</v>
      </c>
    </row>
    <row r="154" s="13" customFormat="1">
      <c r="A154" s="13"/>
      <c r="B154" s="233"/>
      <c r="C154" s="234"/>
      <c r="D154" s="235" t="s">
        <v>162</v>
      </c>
      <c r="E154" s="236" t="s">
        <v>1</v>
      </c>
      <c r="F154" s="237" t="s">
        <v>1764</v>
      </c>
      <c r="G154" s="234"/>
      <c r="H154" s="238">
        <v>58</v>
      </c>
      <c r="I154" s="239"/>
      <c r="J154" s="234"/>
      <c r="K154" s="234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162</v>
      </c>
      <c r="AU154" s="244" t="s">
        <v>88</v>
      </c>
      <c r="AV154" s="13" t="s">
        <v>88</v>
      </c>
      <c r="AW154" s="13" t="s">
        <v>34</v>
      </c>
      <c r="AX154" s="13" t="s">
        <v>78</v>
      </c>
      <c r="AY154" s="244" t="s">
        <v>153</v>
      </c>
    </row>
    <row r="155" s="13" customFormat="1">
      <c r="A155" s="13"/>
      <c r="B155" s="233"/>
      <c r="C155" s="234"/>
      <c r="D155" s="235" t="s">
        <v>162</v>
      </c>
      <c r="E155" s="236" t="s">
        <v>1</v>
      </c>
      <c r="F155" s="237" t="s">
        <v>1765</v>
      </c>
      <c r="G155" s="234"/>
      <c r="H155" s="238">
        <v>64.5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162</v>
      </c>
      <c r="AU155" s="244" t="s">
        <v>88</v>
      </c>
      <c r="AV155" s="13" t="s">
        <v>88</v>
      </c>
      <c r="AW155" s="13" t="s">
        <v>34</v>
      </c>
      <c r="AX155" s="13" t="s">
        <v>78</v>
      </c>
      <c r="AY155" s="244" t="s">
        <v>153</v>
      </c>
    </row>
    <row r="156" s="16" customFormat="1">
      <c r="A156" s="16"/>
      <c r="B156" s="266"/>
      <c r="C156" s="267"/>
      <c r="D156" s="235" t="s">
        <v>162</v>
      </c>
      <c r="E156" s="268" t="s">
        <v>1</v>
      </c>
      <c r="F156" s="269" t="s">
        <v>215</v>
      </c>
      <c r="G156" s="267"/>
      <c r="H156" s="270">
        <v>122.5</v>
      </c>
      <c r="I156" s="271"/>
      <c r="J156" s="267"/>
      <c r="K156" s="267"/>
      <c r="L156" s="272"/>
      <c r="M156" s="273"/>
      <c r="N156" s="274"/>
      <c r="O156" s="274"/>
      <c r="P156" s="274"/>
      <c r="Q156" s="274"/>
      <c r="R156" s="274"/>
      <c r="S156" s="274"/>
      <c r="T156" s="275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76" t="s">
        <v>162</v>
      </c>
      <c r="AU156" s="276" t="s">
        <v>88</v>
      </c>
      <c r="AV156" s="16" t="s">
        <v>160</v>
      </c>
      <c r="AW156" s="16" t="s">
        <v>34</v>
      </c>
      <c r="AX156" s="16" t="s">
        <v>86</v>
      </c>
      <c r="AY156" s="276" t="s">
        <v>153</v>
      </c>
    </row>
    <row r="157" s="2" customFormat="1" ht="16.5" customHeight="1">
      <c r="A157" s="39"/>
      <c r="B157" s="40"/>
      <c r="C157" s="220" t="s">
        <v>255</v>
      </c>
      <c r="D157" s="220" t="s">
        <v>155</v>
      </c>
      <c r="E157" s="221" t="s">
        <v>252</v>
      </c>
      <c r="F157" s="222" t="s">
        <v>253</v>
      </c>
      <c r="G157" s="223" t="s">
        <v>230</v>
      </c>
      <c r="H157" s="224">
        <v>122.5</v>
      </c>
      <c r="I157" s="225"/>
      <c r="J157" s="226">
        <f>ROUND(I157*H157,2)</f>
        <v>0</v>
      </c>
      <c r="K157" s="222" t="s">
        <v>1</v>
      </c>
      <c r="L157" s="45"/>
      <c r="M157" s="227" t="s">
        <v>1</v>
      </c>
      <c r="N157" s="228" t="s">
        <v>43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160</v>
      </c>
      <c r="AT157" s="231" t="s">
        <v>155</v>
      </c>
      <c r="AU157" s="231" t="s">
        <v>88</v>
      </c>
      <c r="AY157" s="18" t="s">
        <v>153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86</v>
      </c>
      <c r="BK157" s="232">
        <f>ROUND(I157*H157,2)</f>
        <v>0</v>
      </c>
      <c r="BL157" s="18" t="s">
        <v>160</v>
      </c>
      <c r="BM157" s="231" t="s">
        <v>1766</v>
      </c>
    </row>
    <row r="158" s="2" customFormat="1" ht="24.15" customHeight="1">
      <c r="A158" s="39"/>
      <c r="B158" s="40"/>
      <c r="C158" s="220" t="s">
        <v>8</v>
      </c>
      <c r="D158" s="220" t="s">
        <v>155</v>
      </c>
      <c r="E158" s="221" t="s">
        <v>256</v>
      </c>
      <c r="F158" s="222" t="s">
        <v>257</v>
      </c>
      <c r="G158" s="223" t="s">
        <v>158</v>
      </c>
      <c r="H158" s="224">
        <v>35.328000000000003</v>
      </c>
      <c r="I158" s="225"/>
      <c r="J158" s="226">
        <f>ROUND(I158*H158,2)</f>
        <v>0</v>
      </c>
      <c r="K158" s="222" t="s">
        <v>1</v>
      </c>
      <c r="L158" s="45"/>
      <c r="M158" s="227" t="s">
        <v>1</v>
      </c>
      <c r="N158" s="228" t="s">
        <v>43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160</v>
      </c>
      <c r="AT158" s="231" t="s">
        <v>155</v>
      </c>
      <c r="AU158" s="231" t="s">
        <v>88</v>
      </c>
      <c r="AY158" s="18" t="s">
        <v>153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86</v>
      </c>
      <c r="BK158" s="232">
        <f>ROUND(I158*H158,2)</f>
        <v>0</v>
      </c>
      <c r="BL158" s="18" t="s">
        <v>160</v>
      </c>
      <c r="BM158" s="231" t="s">
        <v>1767</v>
      </c>
    </row>
    <row r="159" s="13" customFormat="1">
      <c r="A159" s="13"/>
      <c r="B159" s="233"/>
      <c r="C159" s="234"/>
      <c r="D159" s="235" t="s">
        <v>162</v>
      </c>
      <c r="E159" s="236" t="s">
        <v>1</v>
      </c>
      <c r="F159" s="237" t="s">
        <v>110</v>
      </c>
      <c r="G159" s="234"/>
      <c r="H159" s="238">
        <v>55.125</v>
      </c>
      <c r="I159" s="239"/>
      <c r="J159" s="234"/>
      <c r="K159" s="234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162</v>
      </c>
      <c r="AU159" s="244" t="s">
        <v>88</v>
      </c>
      <c r="AV159" s="13" t="s">
        <v>88</v>
      </c>
      <c r="AW159" s="13" t="s">
        <v>34</v>
      </c>
      <c r="AX159" s="13" t="s">
        <v>78</v>
      </c>
      <c r="AY159" s="244" t="s">
        <v>153</v>
      </c>
    </row>
    <row r="160" s="13" customFormat="1">
      <c r="A160" s="13"/>
      <c r="B160" s="233"/>
      <c r="C160" s="234"/>
      <c r="D160" s="235" t="s">
        <v>162</v>
      </c>
      <c r="E160" s="236" t="s">
        <v>1</v>
      </c>
      <c r="F160" s="237" t="s">
        <v>259</v>
      </c>
      <c r="G160" s="234"/>
      <c r="H160" s="238">
        <v>-19.797000000000001</v>
      </c>
      <c r="I160" s="239"/>
      <c r="J160" s="234"/>
      <c r="K160" s="234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162</v>
      </c>
      <c r="AU160" s="244" t="s">
        <v>88</v>
      </c>
      <c r="AV160" s="13" t="s">
        <v>88</v>
      </c>
      <c r="AW160" s="13" t="s">
        <v>34</v>
      </c>
      <c r="AX160" s="13" t="s">
        <v>78</v>
      </c>
      <c r="AY160" s="244" t="s">
        <v>153</v>
      </c>
    </row>
    <row r="161" s="16" customFormat="1">
      <c r="A161" s="16"/>
      <c r="B161" s="266"/>
      <c r="C161" s="267"/>
      <c r="D161" s="235" t="s">
        <v>162</v>
      </c>
      <c r="E161" s="268" t="s">
        <v>1</v>
      </c>
      <c r="F161" s="269" t="s">
        <v>215</v>
      </c>
      <c r="G161" s="267"/>
      <c r="H161" s="270">
        <v>35.328000000000003</v>
      </c>
      <c r="I161" s="271"/>
      <c r="J161" s="267"/>
      <c r="K161" s="267"/>
      <c r="L161" s="272"/>
      <c r="M161" s="273"/>
      <c r="N161" s="274"/>
      <c r="O161" s="274"/>
      <c r="P161" s="274"/>
      <c r="Q161" s="274"/>
      <c r="R161" s="274"/>
      <c r="S161" s="274"/>
      <c r="T161" s="275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76" t="s">
        <v>162</v>
      </c>
      <c r="AU161" s="276" t="s">
        <v>88</v>
      </c>
      <c r="AV161" s="16" t="s">
        <v>160</v>
      </c>
      <c r="AW161" s="16" t="s">
        <v>34</v>
      </c>
      <c r="AX161" s="16" t="s">
        <v>86</v>
      </c>
      <c r="AY161" s="276" t="s">
        <v>153</v>
      </c>
    </row>
    <row r="162" s="2" customFormat="1" ht="16.5" customHeight="1">
      <c r="A162" s="39"/>
      <c r="B162" s="40"/>
      <c r="C162" s="220" t="s">
        <v>265</v>
      </c>
      <c r="D162" s="220" t="s">
        <v>155</v>
      </c>
      <c r="E162" s="221" t="s">
        <v>260</v>
      </c>
      <c r="F162" s="222" t="s">
        <v>261</v>
      </c>
      <c r="G162" s="223" t="s">
        <v>262</v>
      </c>
      <c r="H162" s="224">
        <v>63.590000000000003</v>
      </c>
      <c r="I162" s="225"/>
      <c r="J162" s="226">
        <f>ROUND(I162*H162,2)</f>
        <v>0</v>
      </c>
      <c r="K162" s="222" t="s">
        <v>159</v>
      </c>
      <c r="L162" s="45"/>
      <c r="M162" s="227" t="s">
        <v>1</v>
      </c>
      <c r="N162" s="228" t="s">
        <v>43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160</v>
      </c>
      <c r="AT162" s="231" t="s">
        <v>155</v>
      </c>
      <c r="AU162" s="231" t="s">
        <v>88</v>
      </c>
      <c r="AY162" s="18" t="s">
        <v>153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86</v>
      </c>
      <c r="BK162" s="232">
        <f>ROUND(I162*H162,2)</f>
        <v>0</v>
      </c>
      <c r="BL162" s="18" t="s">
        <v>160</v>
      </c>
      <c r="BM162" s="231" t="s">
        <v>1768</v>
      </c>
    </row>
    <row r="163" s="13" customFormat="1">
      <c r="A163" s="13"/>
      <c r="B163" s="233"/>
      <c r="C163" s="234"/>
      <c r="D163" s="235" t="s">
        <v>162</v>
      </c>
      <c r="E163" s="234"/>
      <c r="F163" s="237" t="s">
        <v>1769</v>
      </c>
      <c r="G163" s="234"/>
      <c r="H163" s="238">
        <v>63.590000000000003</v>
      </c>
      <c r="I163" s="239"/>
      <c r="J163" s="234"/>
      <c r="K163" s="234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162</v>
      </c>
      <c r="AU163" s="244" t="s">
        <v>88</v>
      </c>
      <c r="AV163" s="13" t="s">
        <v>88</v>
      </c>
      <c r="AW163" s="13" t="s">
        <v>4</v>
      </c>
      <c r="AX163" s="13" t="s">
        <v>86</v>
      </c>
      <c r="AY163" s="244" t="s">
        <v>153</v>
      </c>
    </row>
    <row r="164" s="2" customFormat="1" ht="16.5" customHeight="1">
      <c r="A164" s="39"/>
      <c r="B164" s="40"/>
      <c r="C164" s="220" t="s">
        <v>275</v>
      </c>
      <c r="D164" s="220" t="s">
        <v>155</v>
      </c>
      <c r="E164" s="221" t="s">
        <v>266</v>
      </c>
      <c r="F164" s="222" t="s">
        <v>267</v>
      </c>
      <c r="G164" s="223" t="s">
        <v>158</v>
      </c>
      <c r="H164" s="224">
        <v>19.344999999999999</v>
      </c>
      <c r="I164" s="225"/>
      <c r="J164" s="226">
        <f>ROUND(I164*H164,2)</f>
        <v>0</v>
      </c>
      <c r="K164" s="222" t="s">
        <v>1</v>
      </c>
      <c r="L164" s="45"/>
      <c r="M164" s="227" t="s">
        <v>1</v>
      </c>
      <c r="N164" s="228" t="s">
        <v>43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160</v>
      </c>
      <c r="AT164" s="231" t="s">
        <v>155</v>
      </c>
      <c r="AU164" s="231" t="s">
        <v>88</v>
      </c>
      <c r="AY164" s="18" t="s">
        <v>153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86</v>
      </c>
      <c r="BK164" s="232">
        <f>ROUND(I164*H164,2)</f>
        <v>0</v>
      </c>
      <c r="BL164" s="18" t="s">
        <v>160</v>
      </c>
      <c r="BM164" s="231" t="s">
        <v>1770</v>
      </c>
    </row>
    <row r="165" s="13" customFormat="1">
      <c r="A165" s="13"/>
      <c r="B165" s="233"/>
      <c r="C165" s="234"/>
      <c r="D165" s="235" t="s">
        <v>162</v>
      </c>
      <c r="E165" s="236" t="s">
        <v>1</v>
      </c>
      <c r="F165" s="237" t="s">
        <v>110</v>
      </c>
      <c r="G165" s="234"/>
      <c r="H165" s="238">
        <v>55.125</v>
      </c>
      <c r="I165" s="239"/>
      <c r="J165" s="234"/>
      <c r="K165" s="234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162</v>
      </c>
      <c r="AU165" s="244" t="s">
        <v>88</v>
      </c>
      <c r="AV165" s="13" t="s">
        <v>88</v>
      </c>
      <c r="AW165" s="13" t="s">
        <v>34</v>
      </c>
      <c r="AX165" s="13" t="s">
        <v>78</v>
      </c>
      <c r="AY165" s="244" t="s">
        <v>153</v>
      </c>
    </row>
    <row r="166" s="13" customFormat="1">
      <c r="A166" s="13"/>
      <c r="B166" s="233"/>
      <c r="C166" s="234"/>
      <c r="D166" s="235" t="s">
        <v>162</v>
      </c>
      <c r="E166" s="236" t="s">
        <v>1</v>
      </c>
      <c r="F166" s="237" t="s">
        <v>269</v>
      </c>
      <c r="G166" s="234"/>
      <c r="H166" s="238">
        <v>-9.6379999999999999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162</v>
      </c>
      <c r="AU166" s="244" t="s">
        <v>88</v>
      </c>
      <c r="AV166" s="13" t="s">
        <v>88</v>
      </c>
      <c r="AW166" s="13" t="s">
        <v>34</v>
      </c>
      <c r="AX166" s="13" t="s">
        <v>78</v>
      </c>
      <c r="AY166" s="244" t="s">
        <v>153</v>
      </c>
    </row>
    <row r="167" s="13" customFormat="1">
      <c r="A167" s="13"/>
      <c r="B167" s="233"/>
      <c r="C167" s="234"/>
      <c r="D167" s="235" t="s">
        <v>162</v>
      </c>
      <c r="E167" s="236" t="s">
        <v>1</v>
      </c>
      <c r="F167" s="237" t="s">
        <v>270</v>
      </c>
      <c r="G167" s="234"/>
      <c r="H167" s="238">
        <v>-2.6549999999999998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162</v>
      </c>
      <c r="AU167" s="244" t="s">
        <v>88</v>
      </c>
      <c r="AV167" s="13" t="s">
        <v>88</v>
      </c>
      <c r="AW167" s="13" t="s">
        <v>34</v>
      </c>
      <c r="AX167" s="13" t="s">
        <v>78</v>
      </c>
      <c r="AY167" s="244" t="s">
        <v>153</v>
      </c>
    </row>
    <row r="168" s="13" customFormat="1">
      <c r="A168" s="13"/>
      <c r="B168" s="233"/>
      <c r="C168" s="234"/>
      <c r="D168" s="235" t="s">
        <v>162</v>
      </c>
      <c r="E168" s="236" t="s">
        <v>1</v>
      </c>
      <c r="F168" s="237" t="s">
        <v>259</v>
      </c>
      <c r="G168" s="234"/>
      <c r="H168" s="238">
        <v>-19.797000000000001</v>
      </c>
      <c r="I168" s="239"/>
      <c r="J168" s="234"/>
      <c r="K168" s="234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162</v>
      </c>
      <c r="AU168" s="244" t="s">
        <v>88</v>
      </c>
      <c r="AV168" s="13" t="s">
        <v>88</v>
      </c>
      <c r="AW168" s="13" t="s">
        <v>34</v>
      </c>
      <c r="AX168" s="13" t="s">
        <v>78</v>
      </c>
      <c r="AY168" s="244" t="s">
        <v>153</v>
      </c>
    </row>
    <row r="169" s="13" customFormat="1">
      <c r="A169" s="13"/>
      <c r="B169" s="233"/>
      <c r="C169" s="234"/>
      <c r="D169" s="235" t="s">
        <v>162</v>
      </c>
      <c r="E169" s="236" t="s">
        <v>1</v>
      </c>
      <c r="F169" s="237" t="s">
        <v>1771</v>
      </c>
      <c r="G169" s="234"/>
      <c r="H169" s="238">
        <v>-3.6899999999999999</v>
      </c>
      <c r="I169" s="239"/>
      <c r="J169" s="234"/>
      <c r="K169" s="234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162</v>
      </c>
      <c r="AU169" s="244" t="s">
        <v>88</v>
      </c>
      <c r="AV169" s="13" t="s">
        <v>88</v>
      </c>
      <c r="AW169" s="13" t="s">
        <v>34</v>
      </c>
      <c r="AX169" s="13" t="s">
        <v>78</v>
      </c>
      <c r="AY169" s="244" t="s">
        <v>153</v>
      </c>
    </row>
    <row r="170" s="16" customFormat="1">
      <c r="A170" s="16"/>
      <c r="B170" s="266"/>
      <c r="C170" s="267"/>
      <c r="D170" s="235" t="s">
        <v>162</v>
      </c>
      <c r="E170" s="268" t="s">
        <v>119</v>
      </c>
      <c r="F170" s="269" t="s">
        <v>215</v>
      </c>
      <c r="G170" s="267"/>
      <c r="H170" s="270">
        <v>19.344999999999999</v>
      </c>
      <c r="I170" s="271"/>
      <c r="J170" s="267"/>
      <c r="K170" s="267"/>
      <c r="L170" s="272"/>
      <c r="M170" s="273"/>
      <c r="N170" s="274"/>
      <c r="O170" s="274"/>
      <c r="P170" s="274"/>
      <c r="Q170" s="274"/>
      <c r="R170" s="274"/>
      <c r="S170" s="274"/>
      <c r="T170" s="275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T170" s="276" t="s">
        <v>162</v>
      </c>
      <c r="AU170" s="276" t="s">
        <v>88</v>
      </c>
      <c r="AV170" s="16" t="s">
        <v>160</v>
      </c>
      <c r="AW170" s="16" t="s">
        <v>34</v>
      </c>
      <c r="AX170" s="16" t="s">
        <v>86</v>
      </c>
      <c r="AY170" s="276" t="s">
        <v>153</v>
      </c>
    </row>
    <row r="171" s="2" customFormat="1" ht="16.5" customHeight="1">
      <c r="A171" s="39"/>
      <c r="B171" s="40"/>
      <c r="C171" s="277" t="s">
        <v>281</v>
      </c>
      <c r="D171" s="277" t="s">
        <v>276</v>
      </c>
      <c r="E171" s="278" t="s">
        <v>277</v>
      </c>
      <c r="F171" s="279" t="s">
        <v>278</v>
      </c>
      <c r="G171" s="280" t="s">
        <v>262</v>
      </c>
      <c r="H171" s="281">
        <v>34.820999999999998</v>
      </c>
      <c r="I171" s="282"/>
      <c r="J171" s="283">
        <f>ROUND(I171*H171,2)</f>
        <v>0</v>
      </c>
      <c r="K171" s="279" t="s">
        <v>1</v>
      </c>
      <c r="L171" s="284"/>
      <c r="M171" s="285" t="s">
        <v>1</v>
      </c>
      <c r="N171" s="286" t="s">
        <v>43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222</v>
      </c>
      <c r="AT171" s="231" t="s">
        <v>276</v>
      </c>
      <c r="AU171" s="231" t="s">
        <v>88</v>
      </c>
      <c r="AY171" s="18" t="s">
        <v>153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86</v>
      </c>
      <c r="BK171" s="232">
        <f>ROUND(I171*H171,2)</f>
        <v>0</v>
      </c>
      <c r="BL171" s="18" t="s">
        <v>160</v>
      </c>
      <c r="BM171" s="231" t="s">
        <v>1772</v>
      </c>
    </row>
    <row r="172" s="13" customFormat="1">
      <c r="A172" s="13"/>
      <c r="B172" s="233"/>
      <c r="C172" s="234"/>
      <c r="D172" s="235" t="s">
        <v>162</v>
      </c>
      <c r="E172" s="234"/>
      <c r="F172" s="237" t="s">
        <v>1773</v>
      </c>
      <c r="G172" s="234"/>
      <c r="H172" s="238">
        <v>34.820999999999998</v>
      </c>
      <c r="I172" s="239"/>
      <c r="J172" s="234"/>
      <c r="K172" s="234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162</v>
      </c>
      <c r="AU172" s="244" t="s">
        <v>88</v>
      </c>
      <c r="AV172" s="13" t="s">
        <v>88</v>
      </c>
      <c r="AW172" s="13" t="s">
        <v>4</v>
      </c>
      <c r="AX172" s="13" t="s">
        <v>86</v>
      </c>
      <c r="AY172" s="244" t="s">
        <v>153</v>
      </c>
    </row>
    <row r="173" s="2" customFormat="1" ht="16.5" customHeight="1">
      <c r="A173" s="39"/>
      <c r="B173" s="40"/>
      <c r="C173" s="220" t="s">
        <v>295</v>
      </c>
      <c r="D173" s="220" t="s">
        <v>155</v>
      </c>
      <c r="E173" s="221" t="s">
        <v>282</v>
      </c>
      <c r="F173" s="222" t="s">
        <v>283</v>
      </c>
      <c r="G173" s="223" t="s">
        <v>158</v>
      </c>
      <c r="H173" s="224">
        <v>19.797000000000001</v>
      </c>
      <c r="I173" s="225"/>
      <c r="J173" s="226">
        <f>ROUND(I173*H173,2)</f>
        <v>0</v>
      </c>
      <c r="K173" s="222" t="s">
        <v>1</v>
      </c>
      <c r="L173" s="45"/>
      <c r="M173" s="227" t="s">
        <v>1</v>
      </c>
      <c r="N173" s="228" t="s">
        <v>43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160</v>
      </c>
      <c r="AT173" s="231" t="s">
        <v>155</v>
      </c>
      <c r="AU173" s="231" t="s">
        <v>88</v>
      </c>
      <c r="AY173" s="18" t="s">
        <v>153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86</v>
      </c>
      <c r="BK173" s="232">
        <f>ROUND(I173*H173,2)</f>
        <v>0</v>
      </c>
      <c r="BL173" s="18" t="s">
        <v>160</v>
      </c>
      <c r="BM173" s="231" t="s">
        <v>1774</v>
      </c>
    </row>
    <row r="174" s="13" customFormat="1">
      <c r="A174" s="13"/>
      <c r="B174" s="233"/>
      <c r="C174" s="234"/>
      <c r="D174" s="235" t="s">
        <v>162</v>
      </c>
      <c r="E174" s="236" t="s">
        <v>1</v>
      </c>
      <c r="F174" s="237" t="s">
        <v>1775</v>
      </c>
      <c r="G174" s="234"/>
      <c r="H174" s="238">
        <v>19.797000000000001</v>
      </c>
      <c r="I174" s="239"/>
      <c r="J174" s="234"/>
      <c r="K174" s="234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162</v>
      </c>
      <c r="AU174" s="244" t="s">
        <v>88</v>
      </c>
      <c r="AV174" s="13" t="s">
        <v>88</v>
      </c>
      <c r="AW174" s="13" t="s">
        <v>34</v>
      </c>
      <c r="AX174" s="13" t="s">
        <v>78</v>
      </c>
      <c r="AY174" s="244" t="s">
        <v>153</v>
      </c>
    </row>
    <row r="175" s="16" customFormat="1">
      <c r="A175" s="16"/>
      <c r="B175" s="266"/>
      <c r="C175" s="267"/>
      <c r="D175" s="235" t="s">
        <v>162</v>
      </c>
      <c r="E175" s="268" t="s">
        <v>112</v>
      </c>
      <c r="F175" s="269" t="s">
        <v>215</v>
      </c>
      <c r="G175" s="267"/>
      <c r="H175" s="270">
        <v>19.797000000000001</v>
      </c>
      <c r="I175" s="271"/>
      <c r="J175" s="267"/>
      <c r="K175" s="267"/>
      <c r="L175" s="272"/>
      <c r="M175" s="273"/>
      <c r="N175" s="274"/>
      <c r="O175" s="274"/>
      <c r="P175" s="274"/>
      <c r="Q175" s="274"/>
      <c r="R175" s="274"/>
      <c r="S175" s="274"/>
      <c r="T175" s="275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T175" s="276" t="s">
        <v>162</v>
      </c>
      <c r="AU175" s="276" t="s">
        <v>88</v>
      </c>
      <c r="AV175" s="16" t="s">
        <v>160</v>
      </c>
      <c r="AW175" s="16" t="s">
        <v>34</v>
      </c>
      <c r="AX175" s="16" t="s">
        <v>86</v>
      </c>
      <c r="AY175" s="276" t="s">
        <v>153</v>
      </c>
    </row>
    <row r="176" s="2" customFormat="1" ht="16.5" customHeight="1">
      <c r="A176" s="39"/>
      <c r="B176" s="40"/>
      <c r="C176" s="220" t="s">
        <v>313</v>
      </c>
      <c r="D176" s="220" t="s">
        <v>155</v>
      </c>
      <c r="E176" s="221" t="s">
        <v>296</v>
      </c>
      <c r="F176" s="222" t="s">
        <v>297</v>
      </c>
      <c r="G176" s="223" t="s">
        <v>158</v>
      </c>
      <c r="H176" s="224">
        <v>9.6379999999999999</v>
      </c>
      <c r="I176" s="225"/>
      <c r="J176" s="226">
        <f>ROUND(I176*H176,2)</f>
        <v>0</v>
      </c>
      <c r="K176" s="222" t="s">
        <v>1</v>
      </c>
      <c r="L176" s="45"/>
      <c r="M176" s="227" t="s">
        <v>1</v>
      </c>
      <c r="N176" s="228" t="s">
        <v>43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160</v>
      </c>
      <c r="AT176" s="231" t="s">
        <v>155</v>
      </c>
      <c r="AU176" s="231" t="s">
        <v>88</v>
      </c>
      <c r="AY176" s="18" t="s">
        <v>153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86</v>
      </c>
      <c r="BK176" s="232">
        <f>ROUND(I176*H176,2)</f>
        <v>0</v>
      </c>
      <c r="BL176" s="18" t="s">
        <v>160</v>
      </c>
      <c r="BM176" s="231" t="s">
        <v>1776</v>
      </c>
    </row>
    <row r="177" s="13" customFormat="1">
      <c r="A177" s="13"/>
      <c r="B177" s="233"/>
      <c r="C177" s="234"/>
      <c r="D177" s="235" t="s">
        <v>162</v>
      </c>
      <c r="E177" s="236" t="s">
        <v>1</v>
      </c>
      <c r="F177" s="237" t="s">
        <v>1777</v>
      </c>
      <c r="G177" s="234"/>
      <c r="H177" s="238">
        <v>9.6379999999999999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162</v>
      </c>
      <c r="AU177" s="244" t="s">
        <v>88</v>
      </c>
      <c r="AV177" s="13" t="s">
        <v>88</v>
      </c>
      <c r="AW177" s="13" t="s">
        <v>34</v>
      </c>
      <c r="AX177" s="13" t="s">
        <v>78</v>
      </c>
      <c r="AY177" s="244" t="s">
        <v>153</v>
      </c>
    </row>
    <row r="178" s="16" customFormat="1">
      <c r="A178" s="16"/>
      <c r="B178" s="266"/>
      <c r="C178" s="267"/>
      <c r="D178" s="235" t="s">
        <v>162</v>
      </c>
      <c r="E178" s="268" t="s">
        <v>115</v>
      </c>
      <c r="F178" s="269" t="s">
        <v>215</v>
      </c>
      <c r="G178" s="267"/>
      <c r="H178" s="270">
        <v>9.6379999999999999</v>
      </c>
      <c r="I178" s="271"/>
      <c r="J178" s="267"/>
      <c r="K178" s="267"/>
      <c r="L178" s="272"/>
      <c r="M178" s="273"/>
      <c r="N178" s="274"/>
      <c r="O178" s="274"/>
      <c r="P178" s="274"/>
      <c r="Q178" s="274"/>
      <c r="R178" s="274"/>
      <c r="S178" s="274"/>
      <c r="T178" s="275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76" t="s">
        <v>162</v>
      </c>
      <c r="AU178" s="276" t="s">
        <v>88</v>
      </c>
      <c r="AV178" s="16" t="s">
        <v>160</v>
      </c>
      <c r="AW178" s="16" t="s">
        <v>34</v>
      </c>
      <c r="AX178" s="16" t="s">
        <v>86</v>
      </c>
      <c r="AY178" s="276" t="s">
        <v>153</v>
      </c>
    </row>
    <row r="179" s="2" customFormat="1" ht="16.5" customHeight="1">
      <c r="A179" s="39"/>
      <c r="B179" s="40"/>
      <c r="C179" s="277" t="s">
        <v>318</v>
      </c>
      <c r="D179" s="277" t="s">
        <v>276</v>
      </c>
      <c r="E179" s="278" t="s">
        <v>314</v>
      </c>
      <c r="F179" s="279" t="s">
        <v>315</v>
      </c>
      <c r="G179" s="280" t="s">
        <v>262</v>
      </c>
      <c r="H179" s="281">
        <v>19.276</v>
      </c>
      <c r="I179" s="282"/>
      <c r="J179" s="283">
        <f>ROUND(I179*H179,2)</f>
        <v>0</v>
      </c>
      <c r="K179" s="279" t="s">
        <v>1</v>
      </c>
      <c r="L179" s="284"/>
      <c r="M179" s="285" t="s">
        <v>1</v>
      </c>
      <c r="N179" s="286" t="s">
        <v>43</v>
      </c>
      <c r="O179" s="92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222</v>
      </c>
      <c r="AT179" s="231" t="s">
        <v>276</v>
      </c>
      <c r="AU179" s="231" t="s">
        <v>88</v>
      </c>
      <c r="AY179" s="18" t="s">
        <v>153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86</v>
      </c>
      <c r="BK179" s="232">
        <f>ROUND(I179*H179,2)</f>
        <v>0</v>
      </c>
      <c r="BL179" s="18" t="s">
        <v>160</v>
      </c>
      <c r="BM179" s="231" t="s">
        <v>1778</v>
      </c>
    </row>
    <row r="180" s="13" customFormat="1">
      <c r="A180" s="13"/>
      <c r="B180" s="233"/>
      <c r="C180" s="234"/>
      <c r="D180" s="235" t="s">
        <v>162</v>
      </c>
      <c r="E180" s="234"/>
      <c r="F180" s="237" t="s">
        <v>1779</v>
      </c>
      <c r="G180" s="234"/>
      <c r="H180" s="238">
        <v>19.276</v>
      </c>
      <c r="I180" s="239"/>
      <c r="J180" s="234"/>
      <c r="K180" s="234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162</v>
      </c>
      <c r="AU180" s="244" t="s">
        <v>88</v>
      </c>
      <c r="AV180" s="13" t="s">
        <v>88</v>
      </c>
      <c r="AW180" s="13" t="s">
        <v>4</v>
      </c>
      <c r="AX180" s="13" t="s">
        <v>86</v>
      </c>
      <c r="AY180" s="244" t="s">
        <v>153</v>
      </c>
    </row>
    <row r="181" s="12" customFormat="1" ht="22.8" customHeight="1">
      <c r="A181" s="12"/>
      <c r="B181" s="204"/>
      <c r="C181" s="205"/>
      <c r="D181" s="206" t="s">
        <v>77</v>
      </c>
      <c r="E181" s="218" t="s">
        <v>88</v>
      </c>
      <c r="F181" s="218" t="s">
        <v>323</v>
      </c>
      <c r="G181" s="205"/>
      <c r="H181" s="205"/>
      <c r="I181" s="208"/>
      <c r="J181" s="219">
        <f>BK181</f>
        <v>0</v>
      </c>
      <c r="K181" s="205"/>
      <c r="L181" s="210"/>
      <c r="M181" s="211"/>
      <c r="N181" s="212"/>
      <c r="O181" s="212"/>
      <c r="P181" s="213">
        <f>SUM(P182:P185)</f>
        <v>0</v>
      </c>
      <c r="Q181" s="212"/>
      <c r="R181" s="213">
        <f>SUM(R182:R185)</f>
        <v>0.0055412999999999999</v>
      </c>
      <c r="S181" s="212"/>
      <c r="T181" s="214">
        <f>SUM(T182:T185)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5" t="s">
        <v>86</v>
      </c>
      <c r="AT181" s="216" t="s">
        <v>77</v>
      </c>
      <c r="AU181" s="216" t="s">
        <v>86</v>
      </c>
      <c r="AY181" s="215" t="s">
        <v>153</v>
      </c>
      <c r="BK181" s="217">
        <f>SUM(BK182:BK185)</f>
        <v>0</v>
      </c>
    </row>
    <row r="182" s="2" customFormat="1" ht="16.5" customHeight="1">
      <c r="A182" s="39"/>
      <c r="B182" s="40"/>
      <c r="C182" s="220" t="s">
        <v>324</v>
      </c>
      <c r="D182" s="220" t="s">
        <v>155</v>
      </c>
      <c r="E182" s="221" t="s">
        <v>335</v>
      </c>
      <c r="F182" s="222" t="s">
        <v>336</v>
      </c>
      <c r="G182" s="223" t="s">
        <v>230</v>
      </c>
      <c r="H182" s="224">
        <v>9.657</v>
      </c>
      <c r="I182" s="225"/>
      <c r="J182" s="226">
        <f>ROUND(I182*H182,2)</f>
        <v>0</v>
      </c>
      <c r="K182" s="222" t="s">
        <v>159</v>
      </c>
      <c r="L182" s="45"/>
      <c r="M182" s="227" t="s">
        <v>1</v>
      </c>
      <c r="N182" s="228" t="s">
        <v>43</v>
      </c>
      <c r="O182" s="92"/>
      <c r="P182" s="229">
        <f>O182*H182</f>
        <v>0</v>
      </c>
      <c r="Q182" s="229">
        <v>0.00010000000000000001</v>
      </c>
      <c r="R182" s="229">
        <f>Q182*H182</f>
        <v>0.0009657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160</v>
      </c>
      <c r="AT182" s="231" t="s">
        <v>155</v>
      </c>
      <c r="AU182" s="231" t="s">
        <v>88</v>
      </c>
      <c r="AY182" s="18" t="s">
        <v>153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86</v>
      </c>
      <c r="BK182" s="232">
        <f>ROUND(I182*H182,2)</f>
        <v>0</v>
      </c>
      <c r="BL182" s="18" t="s">
        <v>160</v>
      </c>
      <c r="BM182" s="231" t="s">
        <v>1780</v>
      </c>
    </row>
    <row r="183" s="13" customFormat="1">
      <c r="A183" s="13"/>
      <c r="B183" s="233"/>
      <c r="C183" s="234"/>
      <c r="D183" s="235" t="s">
        <v>162</v>
      </c>
      <c r="E183" s="236" t="s">
        <v>1</v>
      </c>
      <c r="F183" s="237" t="s">
        <v>1781</v>
      </c>
      <c r="G183" s="234"/>
      <c r="H183" s="238">
        <v>9.657</v>
      </c>
      <c r="I183" s="239"/>
      <c r="J183" s="234"/>
      <c r="K183" s="234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162</v>
      </c>
      <c r="AU183" s="244" t="s">
        <v>88</v>
      </c>
      <c r="AV183" s="13" t="s">
        <v>88</v>
      </c>
      <c r="AW183" s="13" t="s">
        <v>34</v>
      </c>
      <c r="AX183" s="13" t="s">
        <v>86</v>
      </c>
      <c r="AY183" s="244" t="s">
        <v>153</v>
      </c>
    </row>
    <row r="184" s="2" customFormat="1" ht="16.5" customHeight="1">
      <c r="A184" s="39"/>
      <c r="B184" s="40"/>
      <c r="C184" s="277" t="s">
        <v>334</v>
      </c>
      <c r="D184" s="277" t="s">
        <v>276</v>
      </c>
      <c r="E184" s="278" t="s">
        <v>342</v>
      </c>
      <c r="F184" s="279" t="s">
        <v>343</v>
      </c>
      <c r="G184" s="280" t="s">
        <v>230</v>
      </c>
      <c r="H184" s="281">
        <v>11.439</v>
      </c>
      <c r="I184" s="282"/>
      <c r="J184" s="283">
        <f>ROUND(I184*H184,2)</f>
        <v>0</v>
      </c>
      <c r="K184" s="279" t="s">
        <v>159</v>
      </c>
      <c r="L184" s="284"/>
      <c r="M184" s="285" t="s">
        <v>1</v>
      </c>
      <c r="N184" s="286" t="s">
        <v>43</v>
      </c>
      <c r="O184" s="92"/>
      <c r="P184" s="229">
        <f>O184*H184</f>
        <v>0</v>
      </c>
      <c r="Q184" s="229">
        <v>0.00040000000000000002</v>
      </c>
      <c r="R184" s="229">
        <f>Q184*H184</f>
        <v>0.0045756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222</v>
      </c>
      <c r="AT184" s="231" t="s">
        <v>276</v>
      </c>
      <c r="AU184" s="231" t="s">
        <v>88</v>
      </c>
      <c r="AY184" s="18" t="s">
        <v>153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86</v>
      </c>
      <c r="BK184" s="232">
        <f>ROUND(I184*H184,2)</f>
        <v>0</v>
      </c>
      <c r="BL184" s="18" t="s">
        <v>160</v>
      </c>
      <c r="BM184" s="231" t="s">
        <v>1782</v>
      </c>
    </row>
    <row r="185" s="13" customFormat="1">
      <c r="A185" s="13"/>
      <c r="B185" s="233"/>
      <c r="C185" s="234"/>
      <c r="D185" s="235" t="s">
        <v>162</v>
      </c>
      <c r="E185" s="234"/>
      <c r="F185" s="237" t="s">
        <v>1783</v>
      </c>
      <c r="G185" s="234"/>
      <c r="H185" s="238">
        <v>11.439</v>
      </c>
      <c r="I185" s="239"/>
      <c r="J185" s="234"/>
      <c r="K185" s="234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162</v>
      </c>
      <c r="AU185" s="244" t="s">
        <v>88</v>
      </c>
      <c r="AV185" s="13" t="s">
        <v>88</v>
      </c>
      <c r="AW185" s="13" t="s">
        <v>4</v>
      </c>
      <c r="AX185" s="13" t="s">
        <v>86</v>
      </c>
      <c r="AY185" s="244" t="s">
        <v>153</v>
      </c>
    </row>
    <row r="186" s="12" customFormat="1" ht="22.8" customHeight="1">
      <c r="A186" s="12"/>
      <c r="B186" s="204"/>
      <c r="C186" s="205"/>
      <c r="D186" s="206" t="s">
        <v>77</v>
      </c>
      <c r="E186" s="218" t="s">
        <v>160</v>
      </c>
      <c r="F186" s="218" t="s">
        <v>346</v>
      </c>
      <c r="G186" s="205"/>
      <c r="H186" s="205"/>
      <c r="I186" s="208"/>
      <c r="J186" s="219">
        <f>BK186</f>
        <v>0</v>
      </c>
      <c r="K186" s="205"/>
      <c r="L186" s="210"/>
      <c r="M186" s="211"/>
      <c r="N186" s="212"/>
      <c r="O186" s="212"/>
      <c r="P186" s="213">
        <f>SUM(P187:P193)</f>
        <v>0</v>
      </c>
      <c r="Q186" s="212"/>
      <c r="R186" s="213">
        <f>SUM(R187:R193)</f>
        <v>7.7806063500000002</v>
      </c>
      <c r="S186" s="212"/>
      <c r="T186" s="214">
        <f>SUM(T187:T193)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5" t="s">
        <v>86</v>
      </c>
      <c r="AT186" s="216" t="s">
        <v>77</v>
      </c>
      <c r="AU186" s="216" t="s">
        <v>86</v>
      </c>
      <c r="AY186" s="215" t="s">
        <v>153</v>
      </c>
      <c r="BK186" s="217">
        <f>SUM(BK187:BK193)</f>
        <v>0</v>
      </c>
    </row>
    <row r="187" s="2" customFormat="1" ht="16.5" customHeight="1">
      <c r="A187" s="39"/>
      <c r="B187" s="40"/>
      <c r="C187" s="220" t="s">
        <v>7</v>
      </c>
      <c r="D187" s="220" t="s">
        <v>155</v>
      </c>
      <c r="E187" s="221" t="s">
        <v>348</v>
      </c>
      <c r="F187" s="222" t="s">
        <v>349</v>
      </c>
      <c r="G187" s="223" t="s">
        <v>158</v>
      </c>
      <c r="H187" s="224">
        <v>2.6549999999999998</v>
      </c>
      <c r="I187" s="225"/>
      <c r="J187" s="226">
        <f>ROUND(I187*H187,2)</f>
        <v>0</v>
      </c>
      <c r="K187" s="222" t="s">
        <v>1</v>
      </c>
      <c r="L187" s="45"/>
      <c r="M187" s="227" t="s">
        <v>1</v>
      </c>
      <c r="N187" s="228" t="s">
        <v>43</v>
      </c>
      <c r="O187" s="92"/>
      <c r="P187" s="229">
        <f>O187*H187</f>
        <v>0</v>
      </c>
      <c r="Q187" s="229">
        <v>1.8907700000000001</v>
      </c>
      <c r="R187" s="229">
        <f>Q187*H187</f>
        <v>5.0199943500000002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160</v>
      </c>
      <c r="AT187" s="231" t="s">
        <v>155</v>
      </c>
      <c r="AU187" s="231" t="s">
        <v>88</v>
      </c>
      <c r="AY187" s="18" t="s">
        <v>153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86</v>
      </c>
      <c r="BK187" s="232">
        <f>ROUND(I187*H187,2)</f>
        <v>0</v>
      </c>
      <c r="BL187" s="18" t="s">
        <v>160</v>
      </c>
      <c r="BM187" s="231" t="s">
        <v>1784</v>
      </c>
    </row>
    <row r="188" s="13" customFormat="1">
      <c r="A188" s="13"/>
      <c r="B188" s="233"/>
      <c r="C188" s="234"/>
      <c r="D188" s="235" t="s">
        <v>162</v>
      </c>
      <c r="E188" s="236" t="s">
        <v>1</v>
      </c>
      <c r="F188" s="237" t="s">
        <v>1785</v>
      </c>
      <c r="G188" s="234"/>
      <c r="H188" s="238">
        <v>2.6549999999999998</v>
      </c>
      <c r="I188" s="239"/>
      <c r="J188" s="234"/>
      <c r="K188" s="234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162</v>
      </c>
      <c r="AU188" s="244" t="s">
        <v>88</v>
      </c>
      <c r="AV188" s="13" t="s">
        <v>88</v>
      </c>
      <c r="AW188" s="13" t="s">
        <v>34</v>
      </c>
      <c r="AX188" s="13" t="s">
        <v>78</v>
      </c>
      <c r="AY188" s="244" t="s">
        <v>153</v>
      </c>
    </row>
    <row r="189" s="16" customFormat="1">
      <c r="A189" s="16"/>
      <c r="B189" s="266"/>
      <c r="C189" s="267"/>
      <c r="D189" s="235" t="s">
        <v>162</v>
      </c>
      <c r="E189" s="268" t="s">
        <v>117</v>
      </c>
      <c r="F189" s="269" t="s">
        <v>215</v>
      </c>
      <c r="G189" s="267"/>
      <c r="H189" s="270">
        <v>2.6549999999999998</v>
      </c>
      <c r="I189" s="271"/>
      <c r="J189" s="267"/>
      <c r="K189" s="267"/>
      <c r="L189" s="272"/>
      <c r="M189" s="273"/>
      <c r="N189" s="274"/>
      <c r="O189" s="274"/>
      <c r="P189" s="274"/>
      <c r="Q189" s="274"/>
      <c r="R189" s="274"/>
      <c r="S189" s="274"/>
      <c r="T189" s="275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276" t="s">
        <v>162</v>
      </c>
      <c r="AU189" s="276" t="s">
        <v>88</v>
      </c>
      <c r="AV189" s="16" t="s">
        <v>160</v>
      </c>
      <c r="AW189" s="16" t="s">
        <v>34</v>
      </c>
      <c r="AX189" s="16" t="s">
        <v>86</v>
      </c>
      <c r="AY189" s="276" t="s">
        <v>153</v>
      </c>
    </row>
    <row r="190" s="2" customFormat="1" ht="16.5" customHeight="1">
      <c r="A190" s="39"/>
      <c r="B190" s="40"/>
      <c r="C190" s="220" t="s">
        <v>347</v>
      </c>
      <c r="D190" s="220" t="s">
        <v>155</v>
      </c>
      <c r="E190" s="221" t="s">
        <v>366</v>
      </c>
      <c r="F190" s="222" t="s">
        <v>367</v>
      </c>
      <c r="G190" s="223" t="s">
        <v>158</v>
      </c>
      <c r="H190" s="224">
        <v>0.59999999999999998</v>
      </c>
      <c r="I190" s="225"/>
      <c r="J190" s="226">
        <f>ROUND(I190*H190,2)</f>
        <v>0</v>
      </c>
      <c r="K190" s="222" t="s">
        <v>159</v>
      </c>
      <c r="L190" s="45"/>
      <c r="M190" s="227" t="s">
        <v>1</v>
      </c>
      <c r="N190" s="228" t="s">
        <v>43</v>
      </c>
      <c r="O190" s="92"/>
      <c r="P190" s="229">
        <f>O190*H190</f>
        <v>0</v>
      </c>
      <c r="Q190" s="229">
        <v>2.3010199999999998</v>
      </c>
      <c r="R190" s="229">
        <f>Q190*H190</f>
        <v>1.380612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160</v>
      </c>
      <c r="AT190" s="231" t="s">
        <v>155</v>
      </c>
      <c r="AU190" s="231" t="s">
        <v>88</v>
      </c>
      <c r="AY190" s="18" t="s">
        <v>153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86</v>
      </c>
      <c r="BK190" s="232">
        <f>ROUND(I190*H190,2)</f>
        <v>0</v>
      </c>
      <c r="BL190" s="18" t="s">
        <v>160</v>
      </c>
      <c r="BM190" s="231" t="s">
        <v>1786</v>
      </c>
    </row>
    <row r="191" s="13" customFormat="1">
      <c r="A191" s="13"/>
      <c r="B191" s="233"/>
      <c r="C191" s="234"/>
      <c r="D191" s="235" t="s">
        <v>162</v>
      </c>
      <c r="E191" s="236" t="s">
        <v>1</v>
      </c>
      <c r="F191" s="237" t="s">
        <v>1787</v>
      </c>
      <c r="G191" s="234"/>
      <c r="H191" s="238">
        <v>0.59999999999999998</v>
      </c>
      <c r="I191" s="239"/>
      <c r="J191" s="234"/>
      <c r="K191" s="234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162</v>
      </c>
      <c r="AU191" s="244" t="s">
        <v>88</v>
      </c>
      <c r="AV191" s="13" t="s">
        <v>88</v>
      </c>
      <c r="AW191" s="13" t="s">
        <v>34</v>
      </c>
      <c r="AX191" s="13" t="s">
        <v>86</v>
      </c>
      <c r="AY191" s="244" t="s">
        <v>153</v>
      </c>
    </row>
    <row r="192" s="2" customFormat="1" ht="16.5" customHeight="1">
      <c r="A192" s="39"/>
      <c r="B192" s="40"/>
      <c r="C192" s="220" t="s">
        <v>365</v>
      </c>
      <c r="D192" s="220" t="s">
        <v>155</v>
      </c>
      <c r="E192" s="221" t="s">
        <v>371</v>
      </c>
      <c r="F192" s="222" t="s">
        <v>372</v>
      </c>
      <c r="G192" s="223" t="s">
        <v>230</v>
      </c>
      <c r="H192" s="224">
        <v>4</v>
      </c>
      <c r="I192" s="225"/>
      <c r="J192" s="226">
        <f>ROUND(I192*H192,2)</f>
        <v>0</v>
      </c>
      <c r="K192" s="222" t="s">
        <v>159</v>
      </c>
      <c r="L192" s="45"/>
      <c r="M192" s="227" t="s">
        <v>1</v>
      </c>
      <c r="N192" s="228" t="s">
        <v>43</v>
      </c>
      <c r="O192" s="92"/>
      <c r="P192" s="229">
        <f>O192*H192</f>
        <v>0</v>
      </c>
      <c r="Q192" s="229">
        <v>0.34499999999999997</v>
      </c>
      <c r="R192" s="229">
        <f>Q192*H192</f>
        <v>1.3799999999999999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160</v>
      </c>
      <c r="AT192" s="231" t="s">
        <v>155</v>
      </c>
      <c r="AU192" s="231" t="s">
        <v>88</v>
      </c>
      <c r="AY192" s="18" t="s">
        <v>153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86</v>
      </c>
      <c r="BK192" s="232">
        <f>ROUND(I192*H192,2)</f>
        <v>0</v>
      </c>
      <c r="BL192" s="18" t="s">
        <v>160</v>
      </c>
      <c r="BM192" s="231" t="s">
        <v>1788</v>
      </c>
    </row>
    <row r="193" s="13" customFormat="1">
      <c r="A193" s="13"/>
      <c r="B193" s="233"/>
      <c r="C193" s="234"/>
      <c r="D193" s="235" t="s">
        <v>162</v>
      </c>
      <c r="E193" s="236" t="s">
        <v>1</v>
      </c>
      <c r="F193" s="237" t="s">
        <v>1789</v>
      </c>
      <c r="G193" s="234"/>
      <c r="H193" s="238">
        <v>4</v>
      </c>
      <c r="I193" s="239"/>
      <c r="J193" s="234"/>
      <c r="K193" s="234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162</v>
      </c>
      <c r="AU193" s="244" t="s">
        <v>88</v>
      </c>
      <c r="AV193" s="13" t="s">
        <v>88</v>
      </c>
      <c r="AW193" s="13" t="s">
        <v>34</v>
      </c>
      <c r="AX193" s="13" t="s">
        <v>86</v>
      </c>
      <c r="AY193" s="244" t="s">
        <v>153</v>
      </c>
    </row>
    <row r="194" s="12" customFormat="1" ht="22.8" customHeight="1">
      <c r="A194" s="12"/>
      <c r="B194" s="204"/>
      <c r="C194" s="205"/>
      <c r="D194" s="206" t="s">
        <v>77</v>
      </c>
      <c r="E194" s="218" t="s">
        <v>204</v>
      </c>
      <c r="F194" s="218" t="s">
        <v>375</v>
      </c>
      <c r="G194" s="205"/>
      <c r="H194" s="205"/>
      <c r="I194" s="208"/>
      <c r="J194" s="219">
        <f>BK194</f>
        <v>0</v>
      </c>
      <c r="K194" s="205"/>
      <c r="L194" s="210"/>
      <c r="M194" s="211"/>
      <c r="N194" s="212"/>
      <c r="O194" s="212"/>
      <c r="P194" s="213">
        <f>SUM(P195:P197)</f>
        <v>0</v>
      </c>
      <c r="Q194" s="212"/>
      <c r="R194" s="213">
        <f>SUM(R195:R197)</f>
        <v>0</v>
      </c>
      <c r="S194" s="212"/>
      <c r="T194" s="214">
        <f>SUM(T195:T197)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5" t="s">
        <v>86</v>
      </c>
      <c r="AT194" s="216" t="s">
        <v>77</v>
      </c>
      <c r="AU194" s="216" t="s">
        <v>86</v>
      </c>
      <c r="AY194" s="215" t="s">
        <v>153</v>
      </c>
      <c r="BK194" s="217">
        <f>SUM(BK195:BK197)</f>
        <v>0</v>
      </c>
    </row>
    <row r="195" s="2" customFormat="1" ht="16.5" customHeight="1">
      <c r="A195" s="39"/>
      <c r="B195" s="40"/>
      <c r="C195" s="220" t="s">
        <v>370</v>
      </c>
      <c r="D195" s="220" t="s">
        <v>155</v>
      </c>
      <c r="E195" s="221" t="s">
        <v>377</v>
      </c>
      <c r="F195" s="222" t="s">
        <v>378</v>
      </c>
      <c r="G195" s="223" t="s">
        <v>230</v>
      </c>
      <c r="H195" s="224">
        <v>14.76</v>
      </c>
      <c r="I195" s="225"/>
      <c r="J195" s="226">
        <f>ROUND(I195*H195,2)</f>
        <v>0</v>
      </c>
      <c r="K195" s="222" t="s">
        <v>159</v>
      </c>
      <c r="L195" s="45"/>
      <c r="M195" s="227" t="s">
        <v>1</v>
      </c>
      <c r="N195" s="228" t="s">
        <v>43</v>
      </c>
      <c r="O195" s="92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1" t="s">
        <v>160</v>
      </c>
      <c r="AT195" s="231" t="s">
        <v>155</v>
      </c>
      <c r="AU195" s="231" t="s">
        <v>88</v>
      </c>
      <c r="AY195" s="18" t="s">
        <v>153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86</v>
      </c>
      <c r="BK195" s="232">
        <f>ROUND(I195*H195,2)</f>
        <v>0</v>
      </c>
      <c r="BL195" s="18" t="s">
        <v>160</v>
      </c>
      <c r="BM195" s="231" t="s">
        <v>1790</v>
      </c>
    </row>
    <row r="196" s="13" customFormat="1">
      <c r="A196" s="13"/>
      <c r="B196" s="233"/>
      <c r="C196" s="234"/>
      <c r="D196" s="235" t="s">
        <v>162</v>
      </c>
      <c r="E196" s="236" t="s">
        <v>1</v>
      </c>
      <c r="F196" s="237" t="s">
        <v>1791</v>
      </c>
      <c r="G196" s="234"/>
      <c r="H196" s="238">
        <v>14.76</v>
      </c>
      <c r="I196" s="239"/>
      <c r="J196" s="234"/>
      <c r="K196" s="234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162</v>
      </c>
      <c r="AU196" s="244" t="s">
        <v>88</v>
      </c>
      <c r="AV196" s="13" t="s">
        <v>88</v>
      </c>
      <c r="AW196" s="13" t="s">
        <v>34</v>
      </c>
      <c r="AX196" s="13" t="s">
        <v>78</v>
      </c>
      <c r="AY196" s="244" t="s">
        <v>153</v>
      </c>
    </row>
    <row r="197" s="16" customFormat="1">
      <c r="A197" s="16"/>
      <c r="B197" s="266"/>
      <c r="C197" s="267"/>
      <c r="D197" s="235" t="s">
        <v>162</v>
      </c>
      <c r="E197" s="268" t="s">
        <v>1</v>
      </c>
      <c r="F197" s="269" t="s">
        <v>215</v>
      </c>
      <c r="G197" s="267"/>
      <c r="H197" s="270">
        <v>14.76</v>
      </c>
      <c r="I197" s="271"/>
      <c r="J197" s="267"/>
      <c r="K197" s="267"/>
      <c r="L197" s="272"/>
      <c r="M197" s="273"/>
      <c r="N197" s="274"/>
      <c r="O197" s="274"/>
      <c r="P197" s="274"/>
      <c r="Q197" s="274"/>
      <c r="R197" s="274"/>
      <c r="S197" s="274"/>
      <c r="T197" s="275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T197" s="276" t="s">
        <v>162</v>
      </c>
      <c r="AU197" s="276" t="s">
        <v>88</v>
      </c>
      <c r="AV197" s="16" t="s">
        <v>160</v>
      </c>
      <c r="AW197" s="16" t="s">
        <v>34</v>
      </c>
      <c r="AX197" s="16" t="s">
        <v>86</v>
      </c>
      <c r="AY197" s="276" t="s">
        <v>153</v>
      </c>
    </row>
    <row r="198" s="12" customFormat="1" ht="22.8" customHeight="1">
      <c r="A198" s="12"/>
      <c r="B198" s="204"/>
      <c r="C198" s="205"/>
      <c r="D198" s="206" t="s">
        <v>77</v>
      </c>
      <c r="E198" s="218" t="s">
        <v>222</v>
      </c>
      <c r="F198" s="218" t="s">
        <v>395</v>
      </c>
      <c r="G198" s="205"/>
      <c r="H198" s="205"/>
      <c r="I198" s="208"/>
      <c r="J198" s="219">
        <f>BK198</f>
        <v>0</v>
      </c>
      <c r="K198" s="205"/>
      <c r="L198" s="210"/>
      <c r="M198" s="211"/>
      <c r="N198" s="212"/>
      <c r="O198" s="212"/>
      <c r="P198" s="213">
        <f>SUM(P199:P224)</f>
        <v>0</v>
      </c>
      <c r="Q198" s="212"/>
      <c r="R198" s="213">
        <f>SUM(R199:R224)</f>
        <v>3.8711351500000002</v>
      </c>
      <c r="S198" s="212"/>
      <c r="T198" s="214">
        <f>SUM(T199:T224)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5" t="s">
        <v>86</v>
      </c>
      <c r="AT198" s="216" t="s">
        <v>77</v>
      </c>
      <c r="AU198" s="216" t="s">
        <v>86</v>
      </c>
      <c r="AY198" s="215" t="s">
        <v>153</v>
      </c>
      <c r="BK198" s="217">
        <f>SUM(BK199:BK224)</f>
        <v>0</v>
      </c>
    </row>
    <row r="199" s="2" customFormat="1" ht="21.75" customHeight="1">
      <c r="A199" s="39"/>
      <c r="B199" s="40"/>
      <c r="C199" s="220" t="s">
        <v>376</v>
      </c>
      <c r="D199" s="220" t="s">
        <v>155</v>
      </c>
      <c r="E199" s="221" t="s">
        <v>1792</v>
      </c>
      <c r="F199" s="222" t="s">
        <v>1793</v>
      </c>
      <c r="G199" s="223" t="s">
        <v>219</v>
      </c>
      <c r="H199" s="224">
        <v>29.5</v>
      </c>
      <c r="I199" s="225"/>
      <c r="J199" s="226">
        <f>ROUND(I199*H199,2)</f>
        <v>0</v>
      </c>
      <c r="K199" s="222" t="s">
        <v>159</v>
      </c>
      <c r="L199" s="45"/>
      <c r="M199" s="227" t="s">
        <v>1</v>
      </c>
      <c r="N199" s="228" t="s">
        <v>43</v>
      </c>
      <c r="O199" s="92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1" t="s">
        <v>160</v>
      </c>
      <c r="AT199" s="231" t="s">
        <v>155</v>
      </c>
      <c r="AU199" s="231" t="s">
        <v>88</v>
      </c>
      <c r="AY199" s="18" t="s">
        <v>153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86</v>
      </c>
      <c r="BK199" s="232">
        <f>ROUND(I199*H199,2)</f>
        <v>0</v>
      </c>
      <c r="BL199" s="18" t="s">
        <v>160</v>
      </c>
      <c r="BM199" s="231" t="s">
        <v>1794</v>
      </c>
    </row>
    <row r="200" s="2" customFormat="1" ht="16.5" customHeight="1">
      <c r="A200" s="39"/>
      <c r="B200" s="40"/>
      <c r="C200" s="277" t="s">
        <v>396</v>
      </c>
      <c r="D200" s="277" t="s">
        <v>276</v>
      </c>
      <c r="E200" s="278" t="s">
        <v>1795</v>
      </c>
      <c r="F200" s="279" t="s">
        <v>1796</v>
      </c>
      <c r="G200" s="280" t="s">
        <v>219</v>
      </c>
      <c r="H200" s="281">
        <v>31.943000000000001</v>
      </c>
      <c r="I200" s="282"/>
      <c r="J200" s="283">
        <f>ROUND(I200*H200,2)</f>
        <v>0</v>
      </c>
      <c r="K200" s="279" t="s">
        <v>159</v>
      </c>
      <c r="L200" s="284"/>
      <c r="M200" s="285" t="s">
        <v>1</v>
      </c>
      <c r="N200" s="286" t="s">
        <v>43</v>
      </c>
      <c r="O200" s="92"/>
      <c r="P200" s="229">
        <f>O200*H200</f>
        <v>0</v>
      </c>
      <c r="Q200" s="229">
        <v>0.0010499999999999999</v>
      </c>
      <c r="R200" s="229">
        <f>Q200*H200</f>
        <v>0.033540149999999998</v>
      </c>
      <c r="S200" s="229">
        <v>0</v>
      </c>
      <c r="T200" s="23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1" t="s">
        <v>222</v>
      </c>
      <c r="AT200" s="231" t="s">
        <v>276</v>
      </c>
      <c r="AU200" s="231" t="s">
        <v>88</v>
      </c>
      <c r="AY200" s="18" t="s">
        <v>153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86</v>
      </c>
      <c r="BK200" s="232">
        <f>ROUND(I200*H200,2)</f>
        <v>0</v>
      </c>
      <c r="BL200" s="18" t="s">
        <v>160</v>
      </c>
      <c r="BM200" s="231" t="s">
        <v>1797</v>
      </c>
    </row>
    <row r="201" s="13" customFormat="1">
      <c r="A201" s="13"/>
      <c r="B201" s="233"/>
      <c r="C201" s="234"/>
      <c r="D201" s="235" t="s">
        <v>162</v>
      </c>
      <c r="E201" s="236" t="s">
        <v>1</v>
      </c>
      <c r="F201" s="237" t="s">
        <v>1798</v>
      </c>
      <c r="G201" s="234"/>
      <c r="H201" s="238">
        <v>29.943000000000001</v>
      </c>
      <c r="I201" s="239"/>
      <c r="J201" s="234"/>
      <c r="K201" s="234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162</v>
      </c>
      <c r="AU201" s="244" t="s">
        <v>88</v>
      </c>
      <c r="AV201" s="13" t="s">
        <v>88</v>
      </c>
      <c r="AW201" s="13" t="s">
        <v>34</v>
      </c>
      <c r="AX201" s="13" t="s">
        <v>78</v>
      </c>
      <c r="AY201" s="244" t="s">
        <v>153</v>
      </c>
    </row>
    <row r="202" s="13" customFormat="1">
      <c r="A202" s="13"/>
      <c r="B202" s="233"/>
      <c r="C202" s="234"/>
      <c r="D202" s="235" t="s">
        <v>162</v>
      </c>
      <c r="E202" s="236" t="s">
        <v>1</v>
      </c>
      <c r="F202" s="237" t="s">
        <v>1799</v>
      </c>
      <c r="G202" s="234"/>
      <c r="H202" s="238">
        <v>2</v>
      </c>
      <c r="I202" s="239"/>
      <c r="J202" s="234"/>
      <c r="K202" s="234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162</v>
      </c>
      <c r="AU202" s="244" t="s">
        <v>88</v>
      </c>
      <c r="AV202" s="13" t="s">
        <v>88</v>
      </c>
      <c r="AW202" s="13" t="s">
        <v>34</v>
      </c>
      <c r="AX202" s="13" t="s">
        <v>78</v>
      </c>
      <c r="AY202" s="244" t="s">
        <v>153</v>
      </c>
    </row>
    <row r="203" s="16" customFormat="1">
      <c r="A203" s="16"/>
      <c r="B203" s="266"/>
      <c r="C203" s="267"/>
      <c r="D203" s="235" t="s">
        <v>162</v>
      </c>
      <c r="E203" s="268" t="s">
        <v>1</v>
      </c>
      <c r="F203" s="269" t="s">
        <v>215</v>
      </c>
      <c r="G203" s="267"/>
      <c r="H203" s="270">
        <v>31.943000000000001</v>
      </c>
      <c r="I203" s="271"/>
      <c r="J203" s="267"/>
      <c r="K203" s="267"/>
      <c r="L203" s="272"/>
      <c r="M203" s="273"/>
      <c r="N203" s="274"/>
      <c r="O203" s="274"/>
      <c r="P203" s="274"/>
      <c r="Q203" s="274"/>
      <c r="R203" s="274"/>
      <c r="S203" s="274"/>
      <c r="T203" s="275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T203" s="276" t="s">
        <v>162</v>
      </c>
      <c r="AU203" s="276" t="s">
        <v>88</v>
      </c>
      <c r="AV203" s="16" t="s">
        <v>160</v>
      </c>
      <c r="AW203" s="16" t="s">
        <v>34</v>
      </c>
      <c r="AX203" s="16" t="s">
        <v>86</v>
      </c>
      <c r="AY203" s="276" t="s">
        <v>153</v>
      </c>
    </row>
    <row r="204" s="2" customFormat="1" ht="16.5" customHeight="1">
      <c r="A204" s="39"/>
      <c r="B204" s="40"/>
      <c r="C204" s="220" t="s">
        <v>402</v>
      </c>
      <c r="D204" s="220" t="s">
        <v>155</v>
      </c>
      <c r="E204" s="221" t="s">
        <v>883</v>
      </c>
      <c r="F204" s="222" t="s">
        <v>884</v>
      </c>
      <c r="G204" s="223" t="s">
        <v>399</v>
      </c>
      <c r="H204" s="224">
        <v>1</v>
      </c>
      <c r="I204" s="225"/>
      <c r="J204" s="226">
        <f>ROUND(I204*H204,2)</f>
        <v>0</v>
      </c>
      <c r="K204" s="222" t="s">
        <v>159</v>
      </c>
      <c r="L204" s="45"/>
      <c r="M204" s="227" t="s">
        <v>1</v>
      </c>
      <c r="N204" s="228" t="s">
        <v>43</v>
      </c>
      <c r="O204" s="92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160</v>
      </c>
      <c r="AT204" s="231" t="s">
        <v>155</v>
      </c>
      <c r="AU204" s="231" t="s">
        <v>88</v>
      </c>
      <c r="AY204" s="18" t="s">
        <v>153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86</v>
      </c>
      <c r="BK204" s="232">
        <f>ROUND(I204*H204,2)</f>
        <v>0</v>
      </c>
      <c r="BL204" s="18" t="s">
        <v>160</v>
      </c>
      <c r="BM204" s="231" t="s">
        <v>1800</v>
      </c>
    </row>
    <row r="205" s="2" customFormat="1" ht="16.5" customHeight="1">
      <c r="A205" s="39"/>
      <c r="B205" s="40"/>
      <c r="C205" s="277" t="s">
        <v>407</v>
      </c>
      <c r="D205" s="277" t="s">
        <v>276</v>
      </c>
      <c r="E205" s="278" t="s">
        <v>887</v>
      </c>
      <c r="F205" s="279" t="s">
        <v>888</v>
      </c>
      <c r="G205" s="280" t="s">
        <v>399</v>
      </c>
      <c r="H205" s="281">
        <v>1</v>
      </c>
      <c r="I205" s="282"/>
      <c r="J205" s="283">
        <f>ROUND(I205*H205,2)</f>
        <v>0</v>
      </c>
      <c r="K205" s="279" t="s">
        <v>159</v>
      </c>
      <c r="L205" s="284"/>
      <c r="M205" s="285" t="s">
        <v>1</v>
      </c>
      <c r="N205" s="286" t="s">
        <v>43</v>
      </c>
      <c r="O205" s="92"/>
      <c r="P205" s="229">
        <f>O205*H205</f>
        <v>0</v>
      </c>
      <c r="Q205" s="229">
        <v>9.0000000000000006E-05</v>
      </c>
      <c r="R205" s="229">
        <f>Q205*H205</f>
        <v>9.0000000000000006E-05</v>
      </c>
      <c r="S205" s="229">
        <v>0</v>
      </c>
      <c r="T205" s="23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1" t="s">
        <v>222</v>
      </c>
      <c r="AT205" s="231" t="s">
        <v>276</v>
      </c>
      <c r="AU205" s="231" t="s">
        <v>88</v>
      </c>
      <c r="AY205" s="18" t="s">
        <v>153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86</v>
      </c>
      <c r="BK205" s="232">
        <f>ROUND(I205*H205,2)</f>
        <v>0</v>
      </c>
      <c r="BL205" s="18" t="s">
        <v>160</v>
      </c>
      <c r="BM205" s="231" t="s">
        <v>1801</v>
      </c>
    </row>
    <row r="206" s="2" customFormat="1" ht="16.5" customHeight="1">
      <c r="A206" s="39"/>
      <c r="B206" s="40"/>
      <c r="C206" s="220" t="s">
        <v>411</v>
      </c>
      <c r="D206" s="220" t="s">
        <v>155</v>
      </c>
      <c r="E206" s="221" t="s">
        <v>397</v>
      </c>
      <c r="F206" s="222" t="s">
        <v>398</v>
      </c>
      <c r="G206" s="223" t="s">
        <v>399</v>
      </c>
      <c r="H206" s="224">
        <v>2</v>
      </c>
      <c r="I206" s="225"/>
      <c r="J206" s="226">
        <f>ROUND(I206*H206,2)</f>
        <v>0</v>
      </c>
      <c r="K206" s="222" t="s">
        <v>159</v>
      </c>
      <c r="L206" s="45"/>
      <c r="M206" s="227" t="s">
        <v>1</v>
      </c>
      <c r="N206" s="228" t="s">
        <v>43</v>
      </c>
      <c r="O206" s="92"/>
      <c r="P206" s="229">
        <f>O206*H206</f>
        <v>0</v>
      </c>
      <c r="Q206" s="229">
        <v>0.087419999999999998</v>
      </c>
      <c r="R206" s="229">
        <f>Q206*H206</f>
        <v>0.17484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160</v>
      </c>
      <c r="AT206" s="231" t="s">
        <v>155</v>
      </c>
      <c r="AU206" s="231" t="s">
        <v>88</v>
      </c>
      <c r="AY206" s="18" t="s">
        <v>153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86</v>
      </c>
      <c r="BK206" s="232">
        <f>ROUND(I206*H206,2)</f>
        <v>0</v>
      </c>
      <c r="BL206" s="18" t="s">
        <v>160</v>
      </c>
      <c r="BM206" s="231" t="s">
        <v>1802</v>
      </c>
    </row>
    <row r="207" s="2" customFormat="1" ht="16.5" customHeight="1">
      <c r="A207" s="39"/>
      <c r="B207" s="40"/>
      <c r="C207" s="277" t="s">
        <v>415</v>
      </c>
      <c r="D207" s="277" t="s">
        <v>276</v>
      </c>
      <c r="E207" s="278" t="s">
        <v>412</v>
      </c>
      <c r="F207" s="279" t="s">
        <v>413</v>
      </c>
      <c r="G207" s="280" t="s">
        <v>399</v>
      </c>
      <c r="H207" s="281">
        <v>1</v>
      </c>
      <c r="I207" s="282"/>
      <c r="J207" s="283">
        <f>ROUND(I207*H207,2)</f>
        <v>0</v>
      </c>
      <c r="K207" s="279" t="s">
        <v>159</v>
      </c>
      <c r="L207" s="284"/>
      <c r="M207" s="285" t="s">
        <v>1</v>
      </c>
      <c r="N207" s="286" t="s">
        <v>43</v>
      </c>
      <c r="O207" s="92"/>
      <c r="P207" s="229">
        <f>O207*H207</f>
        <v>0</v>
      </c>
      <c r="Q207" s="229">
        <v>0.050999999999999997</v>
      </c>
      <c r="R207" s="229">
        <f>Q207*H207</f>
        <v>0.050999999999999997</v>
      </c>
      <c r="S207" s="229">
        <v>0</v>
      </c>
      <c r="T207" s="23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1" t="s">
        <v>222</v>
      </c>
      <c r="AT207" s="231" t="s">
        <v>276</v>
      </c>
      <c r="AU207" s="231" t="s">
        <v>88</v>
      </c>
      <c r="AY207" s="18" t="s">
        <v>153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86</v>
      </c>
      <c r="BK207" s="232">
        <f>ROUND(I207*H207,2)</f>
        <v>0</v>
      </c>
      <c r="BL207" s="18" t="s">
        <v>160</v>
      </c>
      <c r="BM207" s="231" t="s">
        <v>1803</v>
      </c>
    </row>
    <row r="208" s="2" customFormat="1" ht="16.5" customHeight="1">
      <c r="A208" s="39"/>
      <c r="B208" s="40"/>
      <c r="C208" s="277" t="s">
        <v>419</v>
      </c>
      <c r="D208" s="277" t="s">
        <v>276</v>
      </c>
      <c r="E208" s="278" t="s">
        <v>416</v>
      </c>
      <c r="F208" s="279" t="s">
        <v>417</v>
      </c>
      <c r="G208" s="280" t="s">
        <v>399</v>
      </c>
      <c r="H208" s="281">
        <v>1</v>
      </c>
      <c r="I208" s="282"/>
      <c r="J208" s="283">
        <f>ROUND(I208*H208,2)</f>
        <v>0</v>
      </c>
      <c r="K208" s="279" t="s">
        <v>1</v>
      </c>
      <c r="L208" s="284"/>
      <c r="M208" s="285" t="s">
        <v>1</v>
      </c>
      <c r="N208" s="286" t="s">
        <v>43</v>
      </c>
      <c r="O208" s="92"/>
      <c r="P208" s="229">
        <f>O208*H208</f>
        <v>0</v>
      </c>
      <c r="Q208" s="229">
        <v>0.068000000000000005</v>
      </c>
      <c r="R208" s="229">
        <f>Q208*H208</f>
        <v>0.068000000000000005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222</v>
      </c>
      <c r="AT208" s="231" t="s">
        <v>276</v>
      </c>
      <c r="AU208" s="231" t="s">
        <v>88</v>
      </c>
      <c r="AY208" s="18" t="s">
        <v>153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86</v>
      </c>
      <c r="BK208" s="232">
        <f>ROUND(I208*H208,2)</f>
        <v>0</v>
      </c>
      <c r="BL208" s="18" t="s">
        <v>160</v>
      </c>
      <c r="BM208" s="231" t="s">
        <v>1804</v>
      </c>
    </row>
    <row r="209" s="2" customFormat="1" ht="16.5" customHeight="1">
      <c r="A209" s="39"/>
      <c r="B209" s="40"/>
      <c r="C209" s="220" t="s">
        <v>423</v>
      </c>
      <c r="D209" s="220" t="s">
        <v>155</v>
      </c>
      <c r="E209" s="221" t="s">
        <v>561</v>
      </c>
      <c r="F209" s="222" t="s">
        <v>562</v>
      </c>
      <c r="G209" s="223" t="s">
        <v>399</v>
      </c>
      <c r="H209" s="224">
        <v>1</v>
      </c>
      <c r="I209" s="225"/>
      <c r="J209" s="226">
        <f>ROUND(I209*H209,2)</f>
        <v>0</v>
      </c>
      <c r="K209" s="222" t="s">
        <v>159</v>
      </c>
      <c r="L209" s="45"/>
      <c r="M209" s="227" t="s">
        <v>1</v>
      </c>
      <c r="N209" s="228" t="s">
        <v>43</v>
      </c>
      <c r="O209" s="92"/>
      <c r="P209" s="229">
        <f>O209*H209</f>
        <v>0</v>
      </c>
      <c r="Q209" s="229">
        <v>0.41948000000000002</v>
      </c>
      <c r="R209" s="229">
        <f>Q209*H209</f>
        <v>0.41948000000000002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160</v>
      </c>
      <c r="AT209" s="231" t="s">
        <v>155</v>
      </c>
      <c r="AU209" s="231" t="s">
        <v>88</v>
      </c>
      <c r="AY209" s="18" t="s">
        <v>153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86</v>
      </c>
      <c r="BK209" s="232">
        <f>ROUND(I209*H209,2)</f>
        <v>0</v>
      </c>
      <c r="BL209" s="18" t="s">
        <v>160</v>
      </c>
      <c r="BM209" s="231" t="s">
        <v>1805</v>
      </c>
    </row>
    <row r="210" s="2" customFormat="1" ht="24.15" customHeight="1">
      <c r="A210" s="39"/>
      <c r="B210" s="40"/>
      <c r="C210" s="277" t="s">
        <v>429</v>
      </c>
      <c r="D210" s="277" t="s">
        <v>276</v>
      </c>
      <c r="E210" s="278" t="s">
        <v>565</v>
      </c>
      <c r="F210" s="279" t="s">
        <v>566</v>
      </c>
      <c r="G210" s="280" t="s">
        <v>399</v>
      </c>
      <c r="H210" s="281">
        <v>1</v>
      </c>
      <c r="I210" s="282"/>
      <c r="J210" s="283">
        <f>ROUND(I210*H210,2)</f>
        <v>0</v>
      </c>
      <c r="K210" s="279" t="s">
        <v>1</v>
      </c>
      <c r="L210" s="284"/>
      <c r="M210" s="285" t="s">
        <v>1</v>
      </c>
      <c r="N210" s="286" t="s">
        <v>43</v>
      </c>
      <c r="O210" s="92"/>
      <c r="P210" s="229">
        <f>O210*H210</f>
        <v>0</v>
      </c>
      <c r="Q210" s="229">
        <v>1.6000000000000001</v>
      </c>
      <c r="R210" s="229">
        <f>Q210*H210</f>
        <v>1.6000000000000001</v>
      </c>
      <c r="S210" s="229">
        <v>0</v>
      </c>
      <c r="T210" s="23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222</v>
      </c>
      <c r="AT210" s="231" t="s">
        <v>276</v>
      </c>
      <c r="AU210" s="231" t="s">
        <v>88</v>
      </c>
      <c r="AY210" s="18" t="s">
        <v>153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86</v>
      </c>
      <c r="BK210" s="232">
        <f>ROUND(I210*H210,2)</f>
        <v>0</v>
      </c>
      <c r="BL210" s="18" t="s">
        <v>160</v>
      </c>
      <c r="BM210" s="231" t="s">
        <v>1806</v>
      </c>
    </row>
    <row r="211" s="2" customFormat="1" ht="16.5" customHeight="1">
      <c r="A211" s="39"/>
      <c r="B211" s="40"/>
      <c r="C211" s="220" t="s">
        <v>434</v>
      </c>
      <c r="D211" s="220" t="s">
        <v>155</v>
      </c>
      <c r="E211" s="221" t="s">
        <v>581</v>
      </c>
      <c r="F211" s="222" t="s">
        <v>582</v>
      </c>
      <c r="G211" s="223" t="s">
        <v>399</v>
      </c>
      <c r="H211" s="224">
        <v>1</v>
      </c>
      <c r="I211" s="225"/>
      <c r="J211" s="226">
        <f>ROUND(I211*H211,2)</f>
        <v>0</v>
      </c>
      <c r="K211" s="222" t="s">
        <v>159</v>
      </c>
      <c r="L211" s="45"/>
      <c r="M211" s="227" t="s">
        <v>1</v>
      </c>
      <c r="N211" s="228" t="s">
        <v>43</v>
      </c>
      <c r="O211" s="92"/>
      <c r="P211" s="229">
        <f>O211*H211</f>
        <v>0</v>
      </c>
      <c r="Q211" s="229">
        <v>0.0098899999999999995</v>
      </c>
      <c r="R211" s="229">
        <f>Q211*H211</f>
        <v>0.0098899999999999995</v>
      </c>
      <c r="S211" s="229">
        <v>0</v>
      </c>
      <c r="T211" s="23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160</v>
      </c>
      <c r="AT211" s="231" t="s">
        <v>155</v>
      </c>
      <c r="AU211" s="231" t="s">
        <v>88</v>
      </c>
      <c r="AY211" s="18" t="s">
        <v>153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86</v>
      </c>
      <c r="BK211" s="232">
        <f>ROUND(I211*H211,2)</f>
        <v>0</v>
      </c>
      <c r="BL211" s="18" t="s">
        <v>160</v>
      </c>
      <c r="BM211" s="231" t="s">
        <v>1807</v>
      </c>
    </row>
    <row r="212" s="2" customFormat="1" ht="16.5" customHeight="1">
      <c r="A212" s="39"/>
      <c r="B212" s="40"/>
      <c r="C212" s="277" t="s">
        <v>440</v>
      </c>
      <c r="D212" s="277" t="s">
        <v>276</v>
      </c>
      <c r="E212" s="278" t="s">
        <v>585</v>
      </c>
      <c r="F212" s="279" t="s">
        <v>586</v>
      </c>
      <c r="G212" s="280" t="s">
        <v>399</v>
      </c>
      <c r="H212" s="281">
        <v>1</v>
      </c>
      <c r="I212" s="282"/>
      <c r="J212" s="283">
        <f>ROUND(I212*H212,2)</f>
        <v>0</v>
      </c>
      <c r="K212" s="279" t="s">
        <v>1</v>
      </c>
      <c r="L212" s="284"/>
      <c r="M212" s="285" t="s">
        <v>1</v>
      </c>
      <c r="N212" s="286" t="s">
        <v>43</v>
      </c>
      <c r="O212" s="92"/>
      <c r="P212" s="229">
        <f>O212*H212</f>
        <v>0</v>
      </c>
      <c r="Q212" s="229">
        <v>0.254</v>
      </c>
      <c r="R212" s="229">
        <f>Q212*H212</f>
        <v>0.254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222</v>
      </c>
      <c r="AT212" s="231" t="s">
        <v>276</v>
      </c>
      <c r="AU212" s="231" t="s">
        <v>88</v>
      </c>
      <c r="AY212" s="18" t="s">
        <v>153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86</v>
      </c>
      <c r="BK212" s="232">
        <f>ROUND(I212*H212,2)</f>
        <v>0</v>
      </c>
      <c r="BL212" s="18" t="s">
        <v>160</v>
      </c>
      <c r="BM212" s="231" t="s">
        <v>1808</v>
      </c>
    </row>
    <row r="213" s="2" customFormat="1" ht="16.5" customHeight="1">
      <c r="A213" s="39"/>
      <c r="B213" s="40"/>
      <c r="C213" s="220" t="s">
        <v>445</v>
      </c>
      <c r="D213" s="220" t="s">
        <v>155</v>
      </c>
      <c r="E213" s="221" t="s">
        <v>589</v>
      </c>
      <c r="F213" s="222" t="s">
        <v>590</v>
      </c>
      <c r="G213" s="223" t="s">
        <v>399</v>
      </c>
      <c r="H213" s="224">
        <v>1</v>
      </c>
      <c r="I213" s="225"/>
      <c r="J213" s="226">
        <f>ROUND(I213*H213,2)</f>
        <v>0</v>
      </c>
      <c r="K213" s="222" t="s">
        <v>159</v>
      </c>
      <c r="L213" s="45"/>
      <c r="M213" s="227" t="s">
        <v>1</v>
      </c>
      <c r="N213" s="228" t="s">
        <v>43</v>
      </c>
      <c r="O213" s="92"/>
      <c r="P213" s="229">
        <f>O213*H213</f>
        <v>0</v>
      </c>
      <c r="Q213" s="229">
        <v>0.0098899999999999995</v>
      </c>
      <c r="R213" s="229">
        <f>Q213*H213</f>
        <v>0.0098899999999999995</v>
      </c>
      <c r="S213" s="229">
        <v>0</v>
      </c>
      <c r="T213" s="230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1" t="s">
        <v>160</v>
      </c>
      <c r="AT213" s="231" t="s">
        <v>155</v>
      </c>
      <c r="AU213" s="231" t="s">
        <v>88</v>
      </c>
      <c r="AY213" s="18" t="s">
        <v>153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86</v>
      </c>
      <c r="BK213" s="232">
        <f>ROUND(I213*H213,2)</f>
        <v>0</v>
      </c>
      <c r="BL213" s="18" t="s">
        <v>160</v>
      </c>
      <c r="BM213" s="231" t="s">
        <v>1809</v>
      </c>
    </row>
    <row r="214" s="2" customFormat="1" ht="16.5" customHeight="1">
      <c r="A214" s="39"/>
      <c r="B214" s="40"/>
      <c r="C214" s="277" t="s">
        <v>450</v>
      </c>
      <c r="D214" s="277" t="s">
        <v>276</v>
      </c>
      <c r="E214" s="278" t="s">
        <v>593</v>
      </c>
      <c r="F214" s="279" t="s">
        <v>594</v>
      </c>
      <c r="G214" s="280" t="s">
        <v>399</v>
      </c>
      <c r="H214" s="281">
        <v>1</v>
      </c>
      <c r="I214" s="282"/>
      <c r="J214" s="283">
        <f>ROUND(I214*H214,2)</f>
        <v>0</v>
      </c>
      <c r="K214" s="279" t="s">
        <v>1</v>
      </c>
      <c r="L214" s="284"/>
      <c r="M214" s="285" t="s">
        <v>1</v>
      </c>
      <c r="N214" s="286" t="s">
        <v>43</v>
      </c>
      <c r="O214" s="92"/>
      <c r="P214" s="229">
        <f>O214*H214</f>
        <v>0</v>
      </c>
      <c r="Q214" s="229">
        <v>0.50600000000000001</v>
      </c>
      <c r="R214" s="229">
        <f>Q214*H214</f>
        <v>0.50600000000000001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222</v>
      </c>
      <c r="AT214" s="231" t="s">
        <v>276</v>
      </c>
      <c r="AU214" s="231" t="s">
        <v>88</v>
      </c>
      <c r="AY214" s="18" t="s">
        <v>153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86</v>
      </c>
      <c r="BK214" s="232">
        <f>ROUND(I214*H214,2)</f>
        <v>0</v>
      </c>
      <c r="BL214" s="18" t="s">
        <v>160</v>
      </c>
      <c r="BM214" s="231" t="s">
        <v>1810</v>
      </c>
    </row>
    <row r="215" s="2" customFormat="1" ht="16.5" customHeight="1">
      <c r="A215" s="39"/>
      <c r="B215" s="40"/>
      <c r="C215" s="220" t="s">
        <v>455</v>
      </c>
      <c r="D215" s="220" t="s">
        <v>155</v>
      </c>
      <c r="E215" s="221" t="s">
        <v>605</v>
      </c>
      <c r="F215" s="222" t="s">
        <v>606</v>
      </c>
      <c r="G215" s="223" t="s">
        <v>399</v>
      </c>
      <c r="H215" s="224">
        <v>1</v>
      </c>
      <c r="I215" s="225"/>
      <c r="J215" s="226">
        <f>ROUND(I215*H215,2)</f>
        <v>0</v>
      </c>
      <c r="K215" s="222" t="s">
        <v>159</v>
      </c>
      <c r="L215" s="45"/>
      <c r="M215" s="227" t="s">
        <v>1</v>
      </c>
      <c r="N215" s="228" t="s">
        <v>43</v>
      </c>
      <c r="O215" s="92"/>
      <c r="P215" s="229">
        <f>O215*H215</f>
        <v>0</v>
      </c>
      <c r="Q215" s="229">
        <v>0.01218</v>
      </c>
      <c r="R215" s="229">
        <f>Q215*H215</f>
        <v>0.01218</v>
      </c>
      <c r="S215" s="229">
        <v>0</v>
      </c>
      <c r="T215" s="23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1" t="s">
        <v>160</v>
      </c>
      <c r="AT215" s="231" t="s">
        <v>155</v>
      </c>
      <c r="AU215" s="231" t="s">
        <v>88</v>
      </c>
      <c r="AY215" s="18" t="s">
        <v>153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86</v>
      </c>
      <c r="BK215" s="232">
        <f>ROUND(I215*H215,2)</f>
        <v>0</v>
      </c>
      <c r="BL215" s="18" t="s">
        <v>160</v>
      </c>
      <c r="BM215" s="231" t="s">
        <v>1811</v>
      </c>
    </row>
    <row r="216" s="2" customFormat="1" ht="16.5" customHeight="1">
      <c r="A216" s="39"/>
      <c r="B216" s="40"/>
      <c r="C216" s="277" t="s">
        <v>467</v>
      </c>
      <c r="D216" s="277" t="s">
        <v>276</v>
      </c>
      <c r="E216" s="278" t="s">
        <v>609</v>
      </c>
      <c r="F216" s="279" t="s">
        <v>610</v>
      </c>
      <c r="G216" s="280" t="s">
        <v>399</v>
      </c>
      <c r="H216" s="281">
        <v>1</v>
      </c>
      <c r="I216" s="282"/>
      <c r="J216" s="283">
        <f>ROUND(I216*H216,2)</f>
        <v>0</v>
      </c>
      <c r="K216" s="279" t="s">
        <v>1</v>
      </c>
      <c r="L216" s="284"/>
      <c r="M216" s="285" t="s">
        <v>1</v>
      </c>
      <c r="N216" s="286" t="s">
        <v>43</v>
      </c>
      <c r="O216" s="92"/>
      <c r="P216" s="229">
        <f>O216*H216</f>
        <v>0</v>
      </c>
      <c r="Q216" s="229">
        <v>0.54800000000000004</v>
      </c>
      <c r="R216" s="229">
        <f>Q216*H216</f>
        <v>0.54800000000000004</v>
      </c>
      <c r="S216" s="229">
        <v>0</v>
      </c>
      <c r="T216" s="23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1" t="s">
        <v>222</v>
      </c>
      <c r="AT216" s="231" t="s">
        <v>276</v>
      </c>
      <c r="AU216" s="231" t="s">
        <v>88</v>
      </c>
      <c r="AY216" s="18" t="s">
        <v>153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86</v>
      </c>
      <c r="BK216" s="232">
        <f>ROUND(I216*H216,2)</f>
        <v>0</v>
      </c>
      <c r="BL216" s="18" t="s">
        <v>160</v>
      </c>
      <c r="BM216" s="231" t="s">
        <v>1812</v>
      </c>
    </row>
    <row r="217" s="2" customFormat="1" ht="16.5" customHeight="1">
      <c r="A217" s="39"/>
      <c r="B217" s="40"/>
      <c r="C217" s="277" t="s">
        <v>472</v>
      </c>
      <c r="D217" s="277" t="s">
        <v>276</v>
      </c>
      <c r="E217" s="278" t="s">
        <v>613</v>
      </c>
      <c r="F217" s="279" t="s">
        <v>614</v>
      </c>
      <c r="G217" s="280" t="s">
        <v>399</v>
      </c>
      <c r="H217" s="281">
        <v>3</v>
      </c>
      <c r="I217" s="282"/>
      <c r="J217" s="283">
        <f>ROUND(I217*H217,2)</f>
        <v>0</v>
      </c>
      <c r="K217" s="279" t="s">
        <v>1</v>
      </c>
      <c r="L217" s="284"/>
      <c r="M217" s="285" t="s">
        <v>1</v>
      </c>
      <c r="N217" s="286" t="s">
        <v>43</v>
      </c>
      <c r="O217" s="92"/>
      <c r="P217" s="229">
        <f>O217*H217</f>
        <v>0</v>
      </c>
      <c r="Q217" s="229">
        <v>0.002</v>
      </c>
      <c r="R217" s="229">
        <f>Q217*H217</f>
        <v>0.0060000000000000001</v>
      </c>
      <c r="S217" s="229">
        <v>0</v>
      </c>
      <c r="T217" s="23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1" t="s">
        <v>222</v>
      </c>
      <c r="AT217" s="231" t="s">
        <v>276</v>
      </c>
      <c r="AU217" s="231" t="s">
        <v>88</v>
      </c>
      <c r="AY217" s="18" t="s">
        <v>153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86</v>
      </c>
      <c r="BK217" s="232">
        <f>ROUND(I217*H217,2)</f>
        <v>0</v>
      </c>
      <c r="BL217" s="18" t="s">
        <v>160</v>
      </c>
      <c r="BM217" s="231" t="s">
        <v>1813</v>
      </c>
    </row>
    <row r="218" s="2" customFormat="1" ht="16.5" customHeight="1">
      <c r="A218" s="39"/>
      <c r="B218" s="40"/>
      <c r="C218" s="220" t="s">
        <v>477</v>
      </c>
      <c r="D218" s="220" t="s">
        <v>155</v>
      </c>
      <c r="E218" s="221" t="s">
        <v>617</v>
      </c>
      <c r="F218" s="222" t="s">
        <v>618</v>
      </c>
      <c r="G218" s="223" t="s">
        <v>399</v>
      </c>
      <c r="H218" s="224">
        <v>1</v>
      </c>
      <c r="I218" s="225"/>
      <c r="J218" s="226">
        <f>ROUND(I218*H218,2)</f>
        <v>0</v>
      </c>
      <c r="K218" s="222" t="s">
        <v>1</v>
      </c>
      <c r="L218" s="45"/>
      <c r="M218" s="227" t="s">
        <v>1</v>
      </c>
      <c r="N218" s="228" t="s">
        <v>43</v>
      </c>
      <c r="O218" s="92"/>
      <c r="P218" s="229">
        <f>O218*H218</f>
        <v>0</v>
      </c>
      <c r="Q218" s="229">
        <v>0.089999999999999997</v>
      </c>
      <c r="R218" s="229">
        <f>Q218*H218</f>
        <v>0.089999999999999997</v>
      </c>
      <c r="S218" s="229">
        <v>0</v>
      </c>
      <c r="T218" s="230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1" t="s">
        <v>160</v>
      </c>
      <c r="AT218" s="231" t="s">
        <v>155</v>
      </c>
      <c r="AU218" s="231" t="s">
        <v>88</v>
      </c>
      <c r="AY218" s="18" t="s">
        <v>153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86</v>
      </c>
      <c r="BK218" s="232">
        <f>ROUND(I218*H218,2)</f>
        <v>0</v>
      </c>
      <c r="BL218" s="18" t="s">
        <v>160</v>
      </c>
      <c r="BM218" s="231" t="s">
        <v>1814</v>
      </c>
    </row>
    <row r="219" s="2" customFormat="1" ht="16.5" customHeight="1">
      <c r="A219" s="39"/>
      <c r="B219" s="40"/>
      <c r="C219" s="277" t="s">
        <v>482</v>
      </c>
      <c r="D219" s="277" t="s">
        <v>276</v>
      </c>
      <c r="E219" s="278" t="s">
        <v>622</v>
      </c>
      <c r="F219" s="279" t="s">
        <v>623</v>
      </c>
      <c r="G219" s="280" t="s">
        <v>399</v>
      </c>
      <c r="H219" s="281">
        <v>1</v>
      </c>
      <c r="I219" s="282"/>
      <c r="J219" s="283">
        <f>ROUND(I219*H219,2)</f>
        <v>0</v>
      </c>
      <c r="K219" s="279" t="s">
        <v>1</v>
      </c>
      <c r="L219" s="284"/>
      <c r="M219" s="285" t="s">
        <v>1</v>
      </c>
      <c r="N219" s="286" t="s">
        <v>43</v>
      </c>
      <c r="O219" s="92"/>
      <c r="P219" s="229">
        <f>O219*H219</f>
        <v>0</v>
      </c>
      <c r="Q219" s="229">
        <v>0.079000000000000001</v>
      </c>
      <c r="R219" s="229">
        <f>Q219*H219</f>
        <v>0.079000000000000001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222</v>
      </c>
      <c r="AT219" s="231" t="s">
        <v>276</v>
      </c>
      <c r="AU219" s="231" t="s">
        <v>88</v>
      </c>
      <c r="AY219" s="18" t="s">
        <v>153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86</v>
      </c>
      <c r="BK219" s="232">
        <f>ROUND(I219*H219,2)</f>
        <v>0</v>
      </c>
      <c r="BL219" s="18" t="s">
        <v>160</v>
      </c>
      <c r="BM219" s="231" t="s">
        <v>1815</v>
      </c>
    </row>
    <row r="220" s="2" customFormat="1" ht="16.5" customHeight="1">
      <c r="A220" s="39"/>
      <c r="B220" s="40"/>
      <c r="C220" s="220" t="s">
        <v>487</v>
      </c>
      <c r="D220" s="220" t="s">
        <v>155</v>
      </c>
      <c r="E220" s="221" t="s">
        <v>1258</v>
      </c>
      <c r="F220" s="222" t="s">
        <v>1259</v>
      </c>
      <c r="G220" s="223" t="s">
        <v>219</v>
      </c>
      <c r="H220" s="224">
        <v>29.5</v>
      </c>
      <c r="I220" s="225"/>
      <c r="J220" s="226">
        <f>ROUND(I220*H220,2)</f>
        <v>0</v>
      </c>
      <c r="K220" s="222" t="s">
        <v>159</v>
      </c>
      <c r="L220" s="45"/>
      <c r="M220" s="227" t="s">
        <v>1</v>
      </c>
      <c r="N220" s="228" t="s">
        <v>43</v>
      </c>
      <c r="O220" s="92"/>
      <c r="P220" s="229">
        <f>O220*H220</f>
        <v>0</v>
      </c>
      <c r="Q220" s="229">
        <v>0.00019000000000000001</v>
      </c>
      <c r="R220" s="229">
        <f>Q220*H220</f>
        <v>0.0056050000000000006</v>
      </c>
      <c r="S220" s="229">
        <v>0</v>
      </c>
      <c r="T220" s="23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1" t="s">
        <v>160</v>
      </c>
      <c r="AT220" s="231" t="s">
        <v>155</v>
      </c>
      <c r="AU220" s="231" t="s">
        <v>88</v>
      </c>
      <c r="AY220" s="18" t="s">
        <v>153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86</v>
      </c>
      <c r="BK220" s="232">
        <f>ROUND(I220*H220,2)</f>
        <v>0</v>
      </c>
      <c r="BL220" s="18" t="s">
        <v>160</v>
      </c>
      <c r="BM220" s="231" t="s">
        <v>1816</v>
      </c>
    </row>
    <row r="221" s="2" customFormat="1" ht="16.5" customHeight="1">
      <c r="A221" s="39"/>
      <c r="B221" s="40"/>
      <c r="C221" s="277" t="s">
        <v>492</v>
      </c>
      <c r="D221" s="277" t="s">
        <v>276</v>
      </c>
      <c r="E221" s="278" t="s">
        <v>1261</v>
      </c>
      <c r="F221" s="279" t="s">
        <v>1262</v>
      </c>
      <c r="G221" s="280" t="s">
        <v>219</v>
      </c>
      <c r="H221" s="281">
        <v>33.5</v>
      </c>
      <c r="I221" s="282"/>
      <c r="J221" s="283">
        <f>ROUND(I221*H221,2)</f>
        <v>0</v>
      </c>
      <c r="K221" s="279" t="s">
        <v>159</v>
      </c>
      <c r="L221" s="284"/>
      <c r="M221" s="285" t="s">
        <v>1</v>
      </c>
      <c r="N221" s="286" t="s">
        <v>43</v>
      </c>
      <c r="O221" s="92"/>
      <c r="P221" s="229">
        <f>O221*H221</f>
        <v>0</v>
      </c>
      <c r="Q221" s="229">
        <v>2.0000000000000002E-05</v>
      </c>
      <c r="R221" s="229">
        <f>Q221*H221</f>
        <v>0.00067000000000000002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222</v>
      </c>
      <c r="AT221" s="231" t="s">
        <v>276</v>
      </c>
      <c r="AU221" s="231" t="s">
        <v>88</v>
      </c>
      <c r="AY221" s="18" t="s">
        <v>153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86</v>
      </c>
      <c r="BK221" s="232">
        <f>ROUND(I221*H221,2)</f>
        <v>0</v>
      </c>
      <c r="BL221" s="18" t="s">
        <v>160</v>
      </c>
      <c r="BM221" s="231" t="s">
        <v>1817</v>
      </c>
    </row>
    <row r="222" s="13" customFormat="1">
      <c r="A222" s="13"/>
      <c r="B222" s="233"/>
      <c r="C222" s="234"/>
      <c r="D222" s="235" t="s">
        <v>162</v>
      </c>
      <c r="E222" s="236" t="s">
        <v>1</v>
      </c>
      <c r="F222" s="237" t="s">
        <v>1818</v>
      </c>
      <c r="G222" s="234"/>
      <c r="H222" s="238">
        <v>33.5</v>
      </c>
      <c r="I222" s="239"/>
      <c r="J222" s="234"/>
      <c r="K222" s="234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162</v>
      </c>
      <c r="AU222" s="244" t="s">
        <v>88</v>
      </c>
      <c r="AV222" s="13" t="s">
        <v>88</v>
      </c>
      <c r="AW222" s="13" t="s">
        <v>34</v>
      </c>
      <c r="AX222" s="13" t="s">
        <v>86</v>
      </c>
      <c r="AY222" s="244" t="s">
        <v>153</v>
      </c>
    </row>
    <row r="223" s="2" customFormat="1" ht="16.5" customHeight="1">
      <c r="A223" s="39"/>
      <c r="B223" s="40"/>
      <c r="C223" s="220" t="s">
        <v>497</v>
      </c>
      <c r="D223" s="220" t="s">
        <v>155</v>
      </c>
      <c r="E223" s="221" t="s">
        <v>1267</v>
      </c>
      <c r="F223" s="222" t="s">
        <v>1268</v>
      </c>
      <c r="G223" s="223" t="s">
        <v>219</v>
      </c>
      <c r="H223" s="224">
        <v>29.5</v>
      </c>
      <c r="I223" s="225"/>
      <c r="J223" s="226">
        <f>ROUND(I223*H223,2)</f>
        <v>0</v>
      </c>
      <c r="K223" s="222" t="s">
        <v>159</v>
      </c>
      <c r="L223" s="45"/>
      <c r="M223" s="227" t="s">
        <v>1</v>
      </c>
      <c r="N223" s="228" t="s">
        <v>43</v>
      </c>
      <c r="O223" s="92"/>
      <c r="P223" s="229">
        <f>O223*H223</f>
        <v>0</v>
      </c>
      <c r="Q223" s="229">
        <v>9.0000000000000006E-05</v>
      </c>
      <c r="R223" s="229">
        <f>Q223*H223</f>
        <v>0.0026550000000000002</v>
      </c>
      <c r="S223" s="229">
        <v>0</v>
      </c>
      <c r="T223" s="230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1" t="s">
        <v>160</v>
      </c>
      <c r="AT223" s="231" t="s">
        <v>155</v>
      </c>
      <c r="AU223" s="231" t="s">
        <v>88</v>
      </c>
      <c r="AY223" s="18" t="s">
        <v>153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86</v>
      </c>
      <c r="BK223" s="232">
        <f>ROUND(I223*H223,2)</f>
        <v>0</v>
      </c>
      <c r="BL223" s="18" t="s">
        <v>160</v>
      </c>
      <c r="BM223" s="231" t="s">
        <v>1819</v>
      </c>
    </row>
    <row r="224" s="2" customFormat="1" ht="16.5" customHeight="1">
      <c r="A224" s="39"/>
      <c r="B224" s="40"/>
      <c r="C224" s="277" t="s">
        <v>501</v>
      </c>
      <c r="D224" s="277" t="s">
        <v>276</v>
      </c>
      <c r="E224" s="278" t="s">
        <v>1820</v>
      </c>
      <c r="F224" s="279" t="s">
        <v>1821</v>
      </c>
      <c r="G224" s="280" t="s">
        <v>219</v>
      </c>
      <c r="H224" s="281">
        <v>29.5</v>
      </c>
      <c r="I224" s="282"/>
      <c r="J224" s="283">
        <f>ROUND(I224*H224,2)</f>
        <v>0</v>
      </c>
      <c r="K224" s="279" t="s">
        <v>1</v>
      </c>
      <c r="L224" s="284"/>
      <c r="M224" s="285" t="s">
        <v>1</v>
      </c>
      <c r="N224" s="286" t="s">
        <v>43</v>
      </c>
      <c r="O224" s="92"/>
      <c r="P224" s="229">
        <f>O224*H224</f>
        <v>0</v>
      </c>
      <c r="Q224" s="229">
        <v>1.0000000000000001E-05</v>
      </c>
      <c r="R224" s="229">
        <f>Q224*H224</f>
        <v>0.00029500000000000001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222</v>
      </c>
      <c r="AT224" s="231" t="s">
        <v>276</v>
      </c>
      <c r="AU224" s="231" t="s">
        <v>88</v>
      </c>
      <c r="AY224" s="18" t="s">
        <v>153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86</v>
      </c>
      <c r="BK224" s="232">
        <f>ROUND(I224*H224,2)</f>
        <v>0</v>
      </c>
      <c r="BL224" s="18" t="s">
        <v>160</v>
      </c>
      <c r="BM224" s="231" t="s">
        <v>1822</v>
      </c>
    </row>
    <row r="225" s="12" customFormat="1" ht="22.8" customHeight="1">
      <c r="A225" s="12"/>
      <c r="B225" s="204"/>
      <c r="C225" s="205"/>
      <c r="D225" s="206" t="s">
        <v>77</v>
      </c>
      <c r="E225" s="218" t="s">
        <v>227</v>
      </c>
      <c r="F225" s="218" t="s">
        <v>676</v>
      </c>
      <c r="G225" s="205"/>
      <c r="H225" s="205"/>
      <c r="I225" s="208"/>
      <c r="J225" s="219">
        <f>BK225</f>
        <v>0</v>
      </c>
      <c r="K225" s="205"/>
      <c r="L225" s="210"/>
      <c r="M225" s="211"/>
      <c r="N225" s="212"/>
      <c r="O225" s="212"/>
      <c r="P225" s="213">
        <f>SUM(P226:P228)</f>
        <v>0</v>
      </c>
      <c r="Q225" s="212"/>
      <c r="R225" s="213">
        <f>SUM(R226:R228)</f>
        <v>0.28083999999999998</v>
      </c>
      <c r="S225" s="212"/>
      <c r="T225" s="214">
        <f>SUM(T226:T228)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5" t="s">
        <v>86</v>
      </c>
      <c r="AT225" s="216" t="s">
        <v>77</v>
      </c>
      <c r="AU225" s="216" t="s">
        <v>86</v>
      </c>
      <c r="AY225" s="215" t="s">
        <v>153</v>
      </c>
      <c r="BK225" s="217">
        <f>SUM(BK226:BK228)</f>
        <v>0</v>
      </c>
    </row>
    <row r="226" s="2" customFormat="1" ht="16.5" customHeight="1">
      <c r="A226" s="39"/>
      <c r="B226" s="40"/>
      <c r="C226" s="220" t="s">
        <v>505</v>
      </c>
      <c r="D226" s="220" t="s">
        <v>155</v>
      </c>
      <c r="E226" s="221" t="s">
        <v>1640</v>
      </c>
      <c r="F226" s="222" t="s">
        <v>1641</v>
      </c>
      <c r="G226" s="223" t="s">
        <v>219</v>
      </c>
      <c r="H226" s="224">
        <v>2</v>
      </c>
      <c r="I226" s="225"/>
      <c r="J226" s="226">
        <f>ROUND(I226*H226,2)</f>
        <v>0</v>
      </c>
      <c r="K226" s="222" t="s">
        <v>159</v>
      </c>
      <c r="L226" s="45"/>
      <c r="M226" s="227" t="s">
        <v>1</v>
      </c>
      <c r="N226" s="228" t="s">
        <v>43</v>
      </c>
      <c r="O226" s="92"/>
      <c r="P226" s="229">
        <f>O226*H226</f>
        <v>0</v>
      </c>
      <c r="Q226" s="229">
        <v>0.14041999999999999</v>
      </c>
      <c r="R226" s="229">
        <f>Q226*H226</f>
        <v>0.28083999999999998</v>
      </c>
      <c r="S226" s="229">
        <v>0</v>
      </c>
      <c r="T226" s="230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1" t="s">
        <v>160</v>
      </c>
      <c r="AT226" s="231" t="s">
        <v>155</v>
      </c>
      <c r="AU226" s="231" t="s">
        <v>88</v>
      </c>
      <c r="AY226" s="18" t="s">
        <v>153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86</v>
      </c>
      <c r="BK226" s="232">
        <f>ROUND(I226*H226,2)</f>
        <v>0</v>
      </c>
      <c r="BL226" s="18" t="s">
        <v>160</v>
      </c>
      <c r="BM226" s="231" t="s">
        <v>1823</v>
      </c>
    </row>
    <row r="227" s="2" customFormat="1" ht="16.5" customHeight="1">
      <c r="A227" s="39"/>
      <c r="B227" s="40"/>
      <c r="C227" s="220" t="s">
        <v>510</v>
      </c>
      <c r="D227" s="220" t="s">
        <v>155</v>
      </c>
      <c r="E227" s="221" t="s">
        <v>1661</v>
      </c>
      <c r="F227" s="222" t="s">
        <v>1662</v>
      </c>
      <c r="G227" s="223" t="s">
        <v>219</v>
      </c>
      <c r="H227" s="224">
        <v>2</v>
      </c>
      <c r="I227" s="225"/>
      <c r="J227" s="226">
        <f>ROUND(I227*H227,2)</f>
        <v>0</v>
      </c>
      <c r="K227" s="222" t="s">
        <v>1</v>
      </c>
      <c r="L227" s="45"/>
      <c r="M227" s="227" t="s">
        <v>1</v>
      </c>
      <c r="N227" s="228" t="s">
        <v>43</v>
      </c>
      <c r="O227" s="92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160</v>
      </c>
      <c r="AT227" s="231" t="s">
        <v>155</v>
      </c>
      <c r="AU227" s="231" t="s">
        <v>88</v>
      </c>
      <c r="AY227" s="18" t="s">
        <v>153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86</v>
      </c>
      <c r="BK227" s="232">
        <f>ROUND(I227*H227,2)</f>
        <v>0</v>
      </c>
      <c r="BL227" s="18" t="s">
        <v>160</v>
      </c>
      <c r="BM227" s="231" t="s">
        <v>1824</v>
      </c>
    </row>
    <row r="228" s="2" customFormat="1" ht="16.5" customHeight="1">
      <c r="A228" s="39"/>
      <c r="B228" s="40"/>
      <c r="C228" s="220" t="s">
        <v>514</v>
      </c>
      <c r="D228" s="220" t="s">
        <v>155</v>
      </c>
      <c r="E228" s="221" t="s">
        <v>1825</v>
      </c>
      <c r="F228" s="222" t="s">
        <v>1826</v>
      </c>
      <c r="G228" s="223" t="s">
        <v>399</v>
      </c>
      <c r="H228" s="224">
        <v>1</v>
      </c>
      <c r="I228" s="225"/>
      <c r="J228" s="226">
        <f>ROUND(I228*H228,2)</f>
        <v>0</v>
      </c>
      <c r="K228" s="222" t="s">
        <v>1</v>
      </c>
      <c r="L228" s="45"/>
      <c r="M228" s="227" t="s">
        <v>1</v>
      </c>
      <c r="N228" s="228" t="s">
        <v>43</v>
      </c>
      <c r="O228" s="92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1" t="s">
        <v>160</v>
      </c>
      <c r="AT228" s="231" t="s">
        <v>155</v>
      </c>
      <c r="AU228" s="231" t="s">
        <v>88</v>
      </c>
      <c r="AY228" s="18" t="s">
        <v>153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86</v>
      </c>
      <c r="BK228" s="232">
        <f>ROUND(I228*H228,2)</f>
        <v>0</v>
      </c>
      <c r="BL228" s="18" t="s">
        <v>160</v>
      </c>
      <c r="BM228" s="231" t="s">
        <v>1827</v>
      </c>
    </row>
    <row r="229" s="12" customFormat="1" ht="22.8" customHeight="1">
      <c r="A229" s="12"/>
      <c r="B229" s="204"/>
      <c r="C229" s="205"/>
      <c r="D229" s="206" t="s">
        <v>77</v>
      </c>
      <c r="E229" s="218" t="s">
        <v>682</v>
      </c>
      <c r="F229" s="218" t="s">
        <v>683</v>
      </c>
      <c r="G229" s="205"/>
      <c r="H229" s="205"/>
      <c r="I229" s="208"/>
      <c r="J229" s="219">
        <f>BK229</f>
        <v>0</v>
      </c>
      <c r="K229" s="205"/>
      <c r="L229" s="210"/>
      <c r="M229" s="211"/>
      <c r="N229" s="212"/>
      <c r="O229" s="212"/>
      <c r="P229" s="213">
        <f>P230</f>
        <v>0</v>
      </c>
      <c r="Q229" s="212"/>
      <c r="R229" s="213">
        <f>R230</f>
        <v>0</v>
      </c>
      <c r="S229" s="212"/>
      <c r="T229" s="214">
        <f>T230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5" t="s">
        <v>86</v>
      </c>
      <c r="AT229" s="216" t="s">
        <v>77</v>
      </c>
      <c r="AU229" s="216" t="s">
        <v>86</v>
      </c>
      <c r="AY229" s="215" t="s">
        <v>153</v>
      </c>
      <c r="BK229" s="217">
        <f>BK230</f>
        <v>0</v>
      </c>
    </row>
    <row r="230" s="2" customFormat="1" ht="16.5" customHeight="1">
      <c r="A230" s="39"/>
      <c r="B230" s="40"/>
      <c r="C230" s="220" t="s">
        <v>518</v>
      </c>
      <c r="D230" s="220" t="s">
        <v>155</v>
      </c>
      <c r="E230" s="221" t="s">
        <v>685</v>
      </c>
      <c r="F230" s="222" t="s">
        <v>686</v>
      </c>
      <c r="G230" s="223" t="s">
        <v>262</v>
      </c>
      <c r="H230" s="224">
        <v>12.124000000000001</v>
      </c>
      <c r="I230" s="225"/>
      <c r="J230" s="226">
        <f>ROUND(I230*H230,2)</f>
        <v>0</v>
      </c>
      <c r="K230" s="222" t="s">
        <v>1</v>
      </c>
      <c r="L230" s="45"/>
      <c r="M230" s="287" t="s">
        <v>1</v>
      </c>
      <c r="N230" s="288" t="s">
        <v>43</v>
      </c>
      <c r="O230" s="289"/>
      <c r="P230" s="290">
        <f>O230*H230</f>
        <v>0</v>
      </c>
      <c r="Q230" s="290">
        <v>0</v>
      </c>
      <c r="R230" s="290">
        <f>Q230*H230</f>
        <v>0</v>
      </c>
      <c r="S230" s="290">
        <v>0</v>
      </c>
      <c r="T230" s="29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1" t="s">
        <v>160</v>
      </c>
      <c r="AT230" s="231" t="s">
        <v>155</v>
      </c>
      <c r="AU230" s="231" t="s">
        <v>88</v>
      </c>
      <c r="AY230" s="18" t="s">
        <v>153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86</v>
      </c>
      <c r="BK230" s="232">
        <f>ROUND(I230*H230,2)</f>
        <v>0</v>
      </c>
      <c r="BL230" s="18" t="s">
        <v>160</v>
      </c>
      <c r="BM230" s="231" t="s">
        <v>1828</v>
      </c>
    </row>
    <row r="231" s="2" customFormat="1" ht="6.96" customHeight="1">
      <c r="A231" s="39"/>
      <c r="B231" s="67"/>
      <c r="C231" s="68"/>
      <c r="D231" s="68"/>
      <c r="E231" s="68"/>
      <c r="F231" s="68"/>
      <c r="G231" s="68"/>
      <c r="H231" s="68"/>
      <c r="I231" s="68"/>
      <c r="J231" s="68"/>
      <c r="K231" s="68"/>
      <c r="L231" s="45"/>
      <c r="M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</row>
  </sheetData>
  <sheetProtection sheet="1" autoFilter="0" formatColumns="0" formatRows="0" objects="1" scenarios="1" spinCount="100000" saltValue="qJtb0XWrP93sUnjf/9N9akvEvqr7PRugIni7M3QEECyExKMGXLKPjgJz5GJ6sscpUx2Pd0CkutslY3D4lkPScQ==" hashValue="JWmYGarPYklEjUoO9uTNBjUnOotcX02rMUlMCIwU8WLOtUgFZLZFZhrAb3BDn25M3JwbLn2jJKKAi+CQ17lzrg==" algorithmName="SHA-512" password="CC35"/>
  <autoFilter ref="C123:K230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106</v>
      </c>
      <c r="AZ2" s="137" t="s">
        <v>110</v>
      </c>
      <c r="BA2" s="137" t="s">
        <v>1</v>
      </c>
      <c r="BB2" s="137" t="s">
        <v>1</v>
      </c>
      <c r="BC2" s="137" t="s">
        <v>1829</v>
      </c>
      <c r="BD2" s="137" t="s">
        <v>88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  <c r="AZ3" s="137" t="s">
        <v>112</v>
      </c>
      <c r="BA3" s="137" t="s">
        <v>1</v>
      </c>
      <c r="BB3" s="137" t="s">
        <v>1</v>
      </c>
      <c r="BC3" s="137" t="s">
        <v>1830</v>
      </c>
      <c r="BD3" s="137" t="s">
        <v>88</v>
      </c>
    </row>
    <row r="4" s="1" customFormat="1" ht="24.96" customHeight="1">
      <c r="B4" s="21"/>
      <c r="D4" s="140" t="s">
        <v>114</v>
      </c>
      <c r="L4" s="21"/>
      <c r="M4" s="141" t="s">
        <v>10</v>
      </c>
      <c r="AT4" s="18" t="s">
        <v>4</v>
      </c>
      <c r="AZ4" s="137" t="s">
        <v>115</v>
      </c>
      <c r="BA4" s="137" t="s">
        <v>1</v>
      </c>
      <c r="BB4" s="137" t="s">
        <v>1</v>
      </c>
      <c r="BC4" s="137" t="s">
        <v>1831</v>
      </c>
      <c r="BD4" s="137" t="s">
        <v>88</v>
      </c>
    </row>
    <row r="5" s="1" customFormat="1" ht="6.96" customHeight="1">
      <c r="B5" s="21"/>
      <c r="L5" s="21"/>
      <c r="AZ5" s="137" t="s">
        <v>117</v>
      </c>
      <c r="BA5" s="137" t="s">
        <v>1</v>
      </c>
      <c r="BB5" s="137" t="s">
        <v>1</v>
      </c>
      <c r="BC5" s="137" t="s">
        <v>1832</v>
      </c>
      <c r="BD5" s="137" t="s">
        <v>88</v>
      </c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-1.etapa stavby - REVITALIZACE AREÁLU TECHNICKÝCH SLUŽEB U CIHLÁŘE, HAVLÍČKŮV BROD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121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1833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11. 5. 2025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>70188041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>Technické služby Havlíčkův Brod</v>
      </c>
      <c r="F15" s="39"/>
      <c r="G15" s="39"/>
      <c r="H15" s="39"/>
      <c r="I15" s="142" t="s">
        <v>28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29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31</v>
      </c>
      <c r="E20" s="39"/>
      <c r="F20" s="39"/>
      <c r="G20" s="39"/>
      <c r="H20" s="39"/>
      <c r="I20" s="142" t="s">
        <v>25</v>
      </c>
      <c r="J20" s="145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33</v>
      </c>
      <c r="F21" s="39"/>
      <c r="G21" s="39"/>
      <c r="H21" s="39"/>
      <c r="I21" s="142" t="s">
        <v>28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ROUND((SUM(BE124:BE223)),  2)</f>
        <v>0</v>
      </c>
      <c r="G33" s="39"/>
      <c r="H33" s="39"/>
      <c r="I33" s="157">
        <v>0.20999999999999999</v>
      </c>
      <c r="J33" s="156">
        <f>ROUND(((SUM(BE124:BE223))*I33),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44</v>
      </c>
      <c r="F34" s="156">
        <f>ROUND((SUM(BF124:BF223)),  2)</f>
        <v>0</v>
      </c>
      <c r="G34" s="39"/>
      <c r="H34" s="39"/>
      <c r="I34" s="157">
        <v>0.12</v>
      </c>
      <c r="J34" s="156">
        <f>ROUND(((SUM(BF124:BF223))*I34),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ROUND((SUM(BG124:BG223)),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ROUND((SUM(BH124:BH223)),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ROUND((SUM(BI124:BI223)),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-1.etapa stavby - REVITALIZACE AREÁLU TECHNICKÝCH SLUŽEB U CIHLÁŘE, HAVLÍČKŮV BROD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07 - Přípojka kanalizační plánovaný RD p.Popek, p.Brabec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11. 5. 2025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Technické služby Havlíčkův Brod</v>
      </c>
      <c r="G91" s="41"/>
      <c r="H91" s="41"/>
      <c r="I91" s="33" t="s">
        <v>31</v>
      </c>
      <c r="J91" s="37" t="str">
        <f>E21</f>
        <v>Marta Novotná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124</v>
      </c>
      <c r="D94" s="178"/>
      <c r="E94" s="178"/>
      <c r="F94" s="178"/>
      <c r="G94" s="178"/>
      <c r="H94" s="178"/>
      <c r="I94" s="178"/>
      <c r="J94" s="179" t="s">
        <v>125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126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127</v>
      </c>
    </row>
    <row r="97" s="9" customFormat="1" ht="24.96" customHeight="1">
      <c r="A97" s="9"/>
      <c r="B97" s="181"/>
      <c r="C97" s="182"/>
      <c r="D97" s="183" t="s">
        <v>128</v>
      </c>
      <c r="E97" s="184"/>
      <c r="F97" s="184"/>
      <c r="G97" s="184"/>
      <c r="H97" s="184"/>
      <c r="I97" s="184"/>
      <c r="J97" s="185">
        <f>J125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129</v>
      </c>
      <c r="E98" s="190"/>
      <c r="F98" s="190"/>
      <c r="G98" s="190"/>
      <c r="H98" s="190"/>
      <c r="I98" s="190"/>
      <c r="J98" s="191">
        <f>J126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130</v>
      </c>
      <c r="E99" s="190"/>
      <c r="F99" s="190"/>
      <c r="G99" s="190"/>
      <c r="H99" s="190"/>
      <c r="I99" s="190"/>
      <c r="J99" s="191">
        <f>J179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131</v>
      </c>
      <c r="E100" s="190"/>
      <c r="F100" s="190"/>
      <c r="G100" s="190"/>
      <c r="H100" s="190"/>
      <c r="I100" s="190"/>
      <c r="J100" s="191">
        <f>J184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133</v>
      </c>
      <c r="E101" s="190"/>
      <c r="F101" s="190"/>
      <c r="G101" s="190"/>
      <c r="H101" s="190"/>
      <c r="I101" s="190"/>
      <c r="J101" s="191">
        <f>J192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135</v>
      </c>
      <c r="E102" s="190"/>
      <c r="F102" s="190"/>
      <c r="G102" s="190"/>
      <c r="H102" s="190"/>
      <c r="I102" s="190"/>
      <c r="J102" s="191">
        <f>J218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1"/>
      <c r="C103" s="182"/>
      <c r="D103" s="183" t="s">
        <v>1834</v>
      </c>
      <c r="E103" s="184"/>
      <c r="F103" s="184"/>
      <c r="G103" s="184"/>
      <c r="H103" s="184"/>
      <c r="I103" s="184"/>
      <c r="J103" s="185">
        <f>J220</f>
        <v>0</v>
      </c>
      <c r="K103" s="182"/>
      <c r="L103" s="18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7"/>
      <c r="C104" s="188"/>
      <c r="D104" s="189" t="s">
        <v>1835</v>
      </c>
      <c r="E104" s="190"/>
      <c r="F104" s="190"/>
      <c r="G104" s="190"/>
      <c r="H104" s="190"/>
      <c r="I104" s="190"/>
      <c r="J104" s="191">
        <f>J221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138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76" t="str">
        <f>E7</f>
        <v>-1.etapa stavby - REVITALIZACE AREÁLU TECHNICKÝCH SLUŽEB U CIHLÁŘE, HAVLÍČKŮV BROD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121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07 - Přípojka kanalizační plánovaný RD p.Popek, p.Brabec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 xml:space="preserve"> </v>
      </c>
      <c r="G118" s="41"/>
      <c r="H118" s="41"/>
      <c r="I118" s="33" t="s">
        <v>22</v>
      </c>
      <c r="J118" s="80" t="str">
        <f>IF(J12="","",J12)</f>
        <v>11. 5. 2025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E15</f>
        <v>Technické služby Havlíčkův Brod</v>
      </c>
      <c r="G120" s="41"/>
      <c r="H120" s="41"/>
      <c r="I120" s="33" t="s">
        <v>31</v>
      </c>
      <c r="J120" s="37" t="str">
        <f>E21</f>
        <v>Marta Novotná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29</v>
      </c>
      <c r="D121" s="41"/>
      <c r="E121" s="41"/>
      <c r="F121" s="28" t="str">
        <f>IF(E18="","",E18)</f>
        <v>Vyplň údaj</v>
      </c>
      <c r="G121" s="41"/>
      <c r="H121" s="41"/>
      <c r="I121" s="33" t="s">
        <v>35</v>
      </c>
      <c r="J121" s="37" t="str">
        <f>E24</f>
        <v xml:space="preserve"> 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3"/>
      <c r="B123" s="194"/>
      <c r="C123" s="195" t="s">
        <v>139</v>
      </c>
      <c r="D123" s="196" t="s">
        <v>63</v>
      </c>
      <c r="E123" s="196" t="s">
        <v>59</v>
      </c>
      <c r="F123" s="196" t="s">
        <v>60</v>
      </c>
      <c r="G123" s="196" t="s">
        <v>140</v>
      </c>
      <c r="H123" s="196" t="s">
        <v>141</v>
      </c>
      <c r="I123" s="196" t="s">
        <v>142</v>
      </c>
      <c r="J123" s="196" t="s">
        <v>125</v>
      </c>
      <c r="K123" s="197" t="s">
        <v>143</v>
      </c>
      <c r="L123" s="198"/>
      <c r="M123" s="101" t="s">
        <v>1</v>
      </c>
      <c r="N123" s="102" t="s">
        <v>42</v>
      </c>
      <c r="O123" s="102" t="s">
        <v>144</v>
      </c>
      <c r="P123" s="102" t="s">
        <v>145</v>
      </c>
      <c r="Q123" s="102" t="s">
        <v>146</v>
      </c>
      <c r="R123" s="102" t="s">
        <v>147</v>
      </c>
      <c r="S123" s="102" t="s">
        <v>148</v>
      </c>
      <c r="T123" s="103" t="s">
        <v>149</v>
      </c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93"/>
      <c r="AE123" s="193"/>
    </row>
    <row r="124" s="2" customFormat="1" ht="22.8" customHeight="1">
      <c r="A124" s="39"/>
      <c r="B124" s="40"/>
      <c r="C124" s="108" t="s">
        <v>150</v>
      </c>
      <c r="D124" s="41"/>
      <c r="E124" s="41"/>
      <c r="F124" s="41"/>
      <c r="G124" s="41"/>
      <c r="H124" s="41"/>
      <c r="I124" s="41"/>
      <c r="J124" s="199">
        <f>BK124</f>
        <v>0</v>
      </c>
      <c r="K124" s="41"/>
      <c r="L124" s="45"/>
      <c r="M124" s="104"/>
      <c r="N124" s="200"/>
      <c r="O124" s="105"/>
      <c r="P124" s="201">
        <f>P125+P220</f>
        <v>0</v>
      </c>
      <c r="Q124" s="105"/>
      <c r="R124" s="201">
        <f>R125+R220</f>
        <v>12.597669490000001</v>
      </c>
      <c r="S124" s="105"/>
      <c r="T124" s="202">
        <f>T125+T220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77</v>
      </c>
      <c r="AU124" s="18" t="s">
        <v>127</v>
      </c>
      <c r="BK124" s="203">
        <f>BK125+BK220</f>
        <v>0</v>
      </c>
    </row>
    <row r="125" s="12" customFormat="1" ht="25.92" customHeight="1">
      <c r="A125" s="12"/>
      <c r="B125" s="204"/>
      <c r="C125" s="205"/>
      <c r="D125" s="206" t="s">
        <v>77</v>
      </c>
      <c r="E125" s="207" t="s">
        <v>151</v>
      </c>
      <c r="F125" s="207" t="s">
        <v>152</v>
      </c>
      <c r="G125" s="205"/>
      <c r="H125" s="205"/>
      <c r="I125" s="208"/>
      <c r="J125" s="209">
        <f>BK125</f>
        <v>0</v>
      </c>
      <c r="K125" s="205"/>
      <c r="L125" s="210"/>
      <c r="M125" s="211"/>
      <c r="N125" s="212"/>
      <c r="O125" s="212"/>
      <c r="P125" s="213">
        <f>P126+P179+P184+P192+P218</f>
        <v>0</v>
      </c>
      <c r="Q125" s="212"/>
      <c r="R125" s="213">
        <f>R126+R179+R184+R192+R218</f>
        <v>12.59726949</v>
      </c>
      <c r="S125" s="212"/>
      <c r="T125" s="214">
        <f>T126+T179+T184+T192+T218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86</v>
      </c>
      <c r="AT125" s="216" t="s">
        <v>77</v>
      </c>
      <c r="AU125" s="216" t="s">
        <v>78</v>
      </c>
      <c r="AY125" s="215" t="s">
        <v>153</v>
      </c>
      <c r="BK125" s="217">
        <f>BK126+BK179+BK184+BK192+BK218</f>
        <v>0</v>
      </c>
    </row>
    <row r="126" s="12" customFormat="1" ht="22.8" customHeight="1">
      <c r="A126" s="12"/>
      <c r="B126" s="204"/>
      <c r="C126" s="205"/>
      <c r="D126" s="206" t="s">
        <v>77</v>
      </c>
      <c r="E126" s="218" t="s">
        <v>86</v>
      </c>
      <c r="F126" s="218" t="s">
        <v>154</v>
      </c>
      <c r="G126" s="205"/>
      <c r="H126" s="205"/>
      <c r="I126" s="208"/>
      <c r="J126" s="219">
        <f>BK126</f>
        <v>0</v>
      </c>
      <c r="K126" s="205"/>
      <c r="L126" s="210"/>
      <c r="M126" s="211"/>
      <c r="N126" s="212"/>
      <c r="O126" s="212"/>
      <c r="P126" s="213">
        <f>SUM(P127:P178)</f>
        <v>0</v>
      </c>
      <c r="Q126" s="212"/>
      <c r="R126" s="213">
        <f>SUM(R127:R178)</f>
        <v>0.18712780000000001</v>
      </c>
      <c r="S126" s="212"/>
      <c r="T126" s="214">
        <f>SUM(T127:T178)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86</v>
      </c>
      <c r="AT126" s="216" t="s">
        <v>77</v>
      </c>
      <c r="AU126" s="216" t="s">
        <v>86</v>
      </c>
      <c r="AY126" s="215" t="s">
        <v>153</v>
      </c>
      <c r="BK126" s="217">
        <f>SUM(BK127:BK178)</f>
        <v>0</v>
      </c>
    </row>
    <row r="127" s="2" customFormat="1" ht="21.75" customHeight="1">
      <c r="A127" s="39"/>
      <c r="B127" s="40"/>
      <c r="C127" s="220" t="s">
        <v>86</v>
      </c>
      <c r="D127" s="220" t="s">
        <v>155</v>
      </c>
      <c r="E127" s="221" t="s">
        <v>156</v>
      </c>
      <c r="F127" s="222" t="s">
        <v>157</v>
      </c>
      <c r="G127" s="223" t="s">
        <v>158</v>
      </c>
      <c r="H127" s="224">
        <v>9.8249999999999993</v>
      </c>
      <c r="I127" s="225"/>
      <c r="J127" s="226">
        <f>ROUND(I127*H127,2)</f>
        <v>0</v>
      </c>
      <c r="K127" s="222" t="s">
        <v>159</v>
      </c>
      <c r="L127" s="45"/>
      <c r="M127" s="227" t="s">
        <v>1</v>
      </c>
      <c r="N127" s="228" t="s">
        <v>43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160</v>
      </c>
      <c r="AT127" s="231" t="s">
        <v>155</v>
      </c>
      <c r="AU127" s="231" t="s">
        <v>88</v>
      </c>
      <c r="AY127" s="18" t="s">
        <v>153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86</v>
      </c>
      <c r="BK127" s="232">
        <f>ROUND(I127*H127,2)</f>
        <v>0</v>
      </c>
      <c r="BL127" s="18" t="s">
        <v>160</v>
      </c>
      <c r="BM127" s="231" t="s">
        <v>1836</v>
      </c>
    </row>
    <row r="128" s="13" customFormat="1">
      <c r="A128" s="13"/>
      <c r="B128" s="233"/>
      <c r="C128" s="234"/>
      <c r="D128" s="235" t="s">
        <v>162</v>
      </c>
      <c r="E128" s="236" t="s">
        <v>1</v>
      </c>
      <c r="F128" s="237" t="s">
        <v>1837</v>
      </c>
      <c r="G128" s="234"/>
      <c r="H128" s="238">
        <v>25.956</v>
      </c>
      <c r="I128" s="239"/>
      <c r="J128" s="234"/>
      <c r="K128" s="234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162</v>
      </c>
      <c r="AU128" s="244" t="s">
        <v>88</v>
      </c>
      <c r="AV128" s="13" t="s">
        <v>88</v>
      </c>
      <c r="AW128" s="13" t="s">
        <v>34</v>
      </c>
      <c r="AX128" s="13" t="s">
        <v>78</v>
      </c>
      <c r="AY128" s="244" t="s">
        <v>153</v>
      </c>
    </row>
    <row r="129" s="13" customFormat="1">
      <c r="A129" s="13"/>
      <c r="B129" s="233"/>
      <c r="C129" s="234"/>
      <c r="D129" s="235" t="s">
        <v>162</v>
      </c>
      <c r="E129" s="236" t="s">
        <v>1</v>
      </c>
      <c r="F129" s="237" t="s">
        <v>1838</v>
      </c>
      <c r="G129" s="234"/>
      <c r="H129" s="238">
        <v>23.170000000000002</v>
      </c>
      <c r="I129" s="239"/>
      <c r="J129" s="234"/>
      <c r="K129" s="234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162</v>
      </c>
      <c r="AU129" s="244" t="s">
        <v>88</v>
      </c>
      <c r="AV129" s="13" t="s">
        <v>88</v>
      </c>
      <c r="AW129" s="13" t="s">
        <v>34</v>
      </c>
      <c r="AX129" s="13" t="s">
        <v>78</v>
      </c>
      <c r="AY129" s="244" t="s">
        <v>153</v>
      </c>
    </row>
    <row r="130" s="14" customFormat="1">
      <c r="A130" s="14"/>
      <c r="B130" s="245"/>
      <c r="C130" s="246"/>
      <c r="D130" s="235" t="s">
        <v>162</v>
      </c>
      <c r="E130" s="247" t="s">
        <v>110</v>
      </c>
      <c r="F130" s="248" t="s">
        <v>187</v>
      </c>
      <c r="G130" s="246"/>
      <c r="H130" s="249">
        <v>49.125999999999998</v>
      </c>
      <c r="I130" s="250"/>
      <c r="J130" s="246"/>
      <c r="K130" s="246"/>
      <c r="L130" s="251"/>
      <c r="M130" s="252"/>
      <c r="N130" s="253"/>
      <c r="O130" s="253"/>
      <c r="P130" s="253"/>
      <c r="Q130" s="253"/>
      <c r="R130" s="253"/>
      <c r="S130" s="253"/>
      <c r="T130" s="25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5" t="s">
        <v>162</v>
      </c>
      <c r="AU130" s="255" t="s">
        <v>88</v>
      </c>
      <c r="AV130" s="14" t="s">
        <v>188</v>
      </c>
      <c r="AW130" s="14" t="s">
        <v>34</v>
      </c>
      <c r="AX130" s="14" t="s">
        <v>78</v>
      </c>
      <c r="AY130" s="255" t="s">
        <v>153</v>
      </c>
    </row>
    <row r="131" s="13" customFormat="1">
      <c r="A131" s="13"/>
      <c r="B131" s="233"/>
      <c r="C131" s="234"/>
      <c r="D131" s="235" t="s">
        <v>162</v>
      </c>
      <c r="E131" s="236" t="s">
        <v>1</v>
      </c>
      <c r="F131" s="237" t="s">
        <v>1745</v>
      </c>
      <c r="G131" s="234"/>
      <c r="H131" s="238">
        <v>9.8249999999999993</v>
      </c>
      <c r="I131" s="239"/>
      <c r="J131" s="234"/>
      <c r="K131" s="234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162</v>
      </c>
      <c r="AU131" s="244" t="s">
        <v>88</v>
      </c>
      <c r="AV131" s="13" t="s">
        <v>88</v>
      </c>
      <c r="AW131" s="13" t="s">
        <v>34</v>
      </c>
      <c r="AX131" s="13" t="s">
        <v>86</v>
      </c>
      <c r="AY131" s="244" t="s">
        <v>153</v>
      </c>
    </row>
    <row r="132" s="2" customFormat="1" ht="21.75" customHeight="1">
      <c r="A132" s="39"/>
      <c r="B132" s="40"/>
      <c r="C132" s="220" t="s">
        <v>88</v>
      </c>
      <c r="D132" s="220" t="s">
        <v>155</v>
      </c>
      <c r="E132" s="221" t="s">
        <v>190</v>
      </c>
      <c r="F132" s="222" t="s">
        <v>191</v>
      </c>
      <c r="G132" s="223" t="s">
        <v>158</v>
      </c>
      <c r="H132" s="224">
        <v>2.456</v>
      </c>
      <c r="I132" s="225"/>
      <c r="J132" s="226">
        <f>ROUND(I132*H132,2)</f>
        <v>0</v>
      </c>
      <c r="K132" s="222" t="s">
        <v>159</v>
      </c>
      <c r="L132" s="45"/>
      <c r="M132" s="227" t="s">
        <v>1</v>
      </c>
      <c r="N132" s="228" t="s">
        <v>43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160</v>
      </c>
      <c r="AT132" s="231" t="s">
        <v>155</v>
      </c>
      <c r="AU132" s="231" t="s">
        <v>88</v>
      </c>
      <c r="AY132" s="18" t="s">
        <v>153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86</v>
      </c>
      <c r="BK132" s="232">
        <f>ROUND(I132*H132,2)</f>
        <v>0</v>
      </c>
      <c r="BL132" s="18" t="s">
        <v>160</v>
      </c>
      <c r="BM132" s="231" t="s">
        <v>1839</v>
      </c>
    </row>
    <row r="133" s="15" customFormat="1">
      <c r="A133" s="15"/>
      <c r="B133" s="256"/>
      <c r="C133" s="257"/>
      <c r="D133" s="235" t="s">
        <v>162</v>
      </c>
      <c r="E133" s="258" t="s">
        <v>1</v>
      </c>
      <c r="F133" s="259" t="s">
        <v>1747</v>
      </c>
      <c r="G133" s="257"/>
      <c r="H133" s="258" t="s">
        <v>1</v>
      </c>
      <c r="I133" s="260"/>
      <c r="J133" s="257"/>
      <c r="K133" s="257"/>
      <c r="L133" s="261"/>
      <c r="M133" s="262"/>
      <c r="N133" s="263"/>
      <c r="O133" s="263"/>
      <c r="P133" s="263"/>
      <c r="Q133" s="263"/>
      <c r="R133" s="263"/>
      <c r="S133" s="263"/>
      <c r="T133" s="264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5" t="s">
        <v>162</v>
      </c>
      <c r="AU133" s="265" t="s">
        <v>88</v>
      </c>
      <c r="AV133" s="15" t="s">
        <v>86</v>
      </c>
      <c r="AW133" s="15" t="s">
        <v>34</v>
      </c>
      <c r="AX133" s="15" t="s">
        <v>78</v>
      </c>
      <c r="AY133" s="265" t="s">
        <v>153</v>
      </c>
    </row>
    <row r="134" s="13" customFormat="1">
      <c r="A134" s="13"/>
      <c r="B134" s="233"/>
      <c r="C134" s="234"/>
      <c r="D134" s="235" t="s">
        <v>162</v>
      </c>
      <c r="E134" s="236" t="s">
        <v>1</v>
      </c>
      <c r="F134" s="237" t="s">
        <v>1748</v>
      </c>
      <c r="G134" s="234"/>
      <c r="H134" s="238">
        <v>2.456</v>
      </c>
      <c r="I134" s="239"/>
      <c r="J134" s="234"/>
      <c r="K134" s="234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162</v>
      </c>
      <c r="AU134" s="244" t="s">
        <v>88</v>
      </c>
      <c r="AV134" s="13" t="s">
        <v>88</v>
      </c>
      <c r="AW134" s="13" t="s">
        <v>34</v>
      </c>
      <c r="AX134" s="13" t="s">
        <v>86</v>
      </c>
      <c r="AY134" s="244" t="s">
        <v>153</v>
      </c>
    </row>
    <row r="135" s="2" customFormat="1" ht="21.75" customHeight="1">
      <c r="A135" s="39"/>
      <c r="B135" s="40"/>
      <c r="C135" s="220" t="s">
        <v>188</v>
      </c>
      <c r="D135" s="220" t="s">
        <v>155</v>
      </c>
      <c r="E135" s="221" t="s">
        <v>195</v>
      </c>
      <c r="F135" s="222" t="s">
        <v>196</v>
      </c>
      <c r="G135" s="223" t="s">
        <v>158</v>
      </c>
      <c r="H135" s="224">
        <v>24.562999999999999</v>
      </c>
      <c r="I135" s="225"/>
      <c r="J135" s="226">
        <f>ROUND(I135*H135,2)</f>
        <v>0</v>
      </c>
      <c r="K135" s="222" t="s">
        <v>159</v>
      </c>
      <c r="L135" s="45"/>
      <c r="M135" s="227" t="s">
        <v>1</v>
      </c>
      <c r="N135" s="228" t="s">
        <v>43</v>
      </c>
      <c r="O135" s="92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1" t="s">
        <v>160</v>
      </c>
      <c r="AT135" s="231" t="s">
        <v>155</v>
      </c>
      <c r="AU135" s="231" t="s">
        <v>88</v>
      </c>
      <c r="AY135" s="18" t="s">
        <v>153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86</v>
      </c>
      <c r="BK135" s="232">
        <f>ROUND(I135*H135,2)</f>
        <v>0</v>
      </c>
      <c r="BL135" s="18" t="s">
        <v>160</v>
      </c>
      <c r="BM135" s="231" t="s">
        <v>1840</v>
      </c>
    </row>
    <row r="136" s="15" customFormat="1">
      <c r="A136" s="15"/>
      <c r="B136" s="256"/>
      <c r="C136" s="257"/>
      <c r="D136" s="235" t="s">
        <v>162</v>
      </c>
      <c r="E136" s="258" t="s">
        <v>1</v>
      </c>
      <c r="F136" s="259" t="s">
        <v>1750</v>
      </c>
      <c r="G136" s="257"/>
      <c r="H136" s="258" t="s">
        <v>1</v>
      </c>
      <c r="I136" s="260"/>
      <c r="J136" s="257"/>
      <c r="K136" s="257"/>
      <c r="L136" s="261"/>
      <c r="M136" s="262"/>
      <c r="N136" s="263"/>
      <c r="O136" s="263"/>
      <c r="P136" s="263"/>
      <c r="Q136" s="263"/>
      <c r="R136" s="263"/>
      <c r="S136" s="263"/>
      <c r="T136" s="26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5" t="s">
        <v>162</v>
      </c>
      <c r="AU136" s="265" t="s">
        <v>88</v>
      </c>
      <c r="AV136" s="15" t="s">
        <v>86</v>
      </c>
      <c r="AW136" s="15" t="s">
        <v>34</v>
      </c>
      <c r="AX136" s="15" t="s">
        <v>78</v>
      </c>
      <c r="AY136" s="265" t="s">
        <v>153</v>
      </c>
    </row>
    <row r="137" s="13" customFormat="1">
      <c r="A137" s="13"/>
      <c r="B137" s="233"/>
      <c r="C137" s="234"/>
      <c r="D137" s="235" t="s">
        <v>162</v>
      </c>
      <c r="E137" s="236" t="s">
        <v>1</v>
      </c>
      <c r="F137" s="237" t="s">
        <v>1751</v>
      </c>
      <c r="G137" s="234"/>
      <c r="H137" s="238">
        <v>24.562999999999999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162</v>
      </c>
      <c r="AU137" s="244" t="s">
        <v>88</v>
      </c>
      <c r="AV137" s="13" t="s">
        <v>88</v>
      </c>
      <c r="AW137" s="13" t="s">
        <v>34</v>
      </c>
      <c r="AX137" s="13" t="s">
        <v>86</v>
      </c>
      <c r="AY137" s="244" t="s">
        <v>153</v>
      </c>
    </row>
    <row r="138" s="2" customFormat="1" ht="21.75" customHeight="1">
      <c r="A138" s="39"/>
      <c r="B138" s="40"/>
      <c r="C138" s="220" t="s">
        <v>160</v>
      </c>
      <c r="D138" s="220" t="s">
        <v>155</v>
      </c>
      <c r="E138" s="221" t="s">
        <v>200</v>
      </c>
      <c r="F138" s="222" t="s">
        <v>201</v>
      </c>
      <c r="G138" s="223" t="s">
        <v>158</v>
      </c>
      <c r="H138" s="224">
        <v>9.8249999999999993</v>
      </c>
      <c r="I138" s="225"/>
      <c r="J138" s="226">
        <f>ROUND(I138*H138,2)</f>
        <v>0</v>
      </c>
      <c r="K138" s="222" t="s">
        <v>159</v>
      </c>
      <c r="L138" s="45"/>
      <c r="M138" s="227" t="s">
        <v>1</v>
      </c>
      <c r="N138" s="228" t="s">
        <v>43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160</v>
      </c>
      <c r="AT138" s="231" t="s">
        <v>155</v>
      </c>
      <c r="AU138" s="231" t="s">
        <v>88</v>
      </c>
      <c r="AY138" s="18" t="s">
        <v>153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86</v>
      </c>
      <c r="BK138" s="232">
        <f>ROUND(I138*H138,2)</f>
        <v>0</v>
      </c>
      <c r="BL138" s="18" t="s">
        <v>160</v>
      </c>
      <c r="BM138" s="231" t="s">
        <v>1841</v>
      </c>
    </row>
    <row r="139" s="15" customFormat="1">
      <c r="A139" s="15"/>
      <c r="B139" s="256"/>
      <c r="C139" s="257"/>
      <c r="D139" s="235" t="s">
        <v>162</v>
      </c>
      <c r="E139" s="258" t="s">
        <v>1</v>
      </c>
      <c r="F139" s="259" t="s">
        <v>1753</v>
      </c>
      <c r="G139" s="257"/>
      <c r="H139" s="258" t="s">
        <v>1</v>
      </c>
      <c r="I139" s="260"/>
      <c r="J139" s="257"/>
      <c r="K139" s="257"/>
      <c r="L139" s="261"/>
      <c r="M139" s="262"/>
      <c r="N139" s="263"/>
      <c r="O139" s="263"/>
      <c r="P139" s="263"/>
      <c r="Q139" s="263"/>
      <c r="R139" s="263"/>
      <c r="S139" s="263"/>
      <c r="T139" s="26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5" t="s">
        <v>162</v>
      </c>
      <c r="AU139" s="265" t="s">
        <v>88</v>
      </c>
      <c r="AV139" s="15" t="s">
        <v>86</v>
      </c>
      <c r="AW139" s="15" t="s">
        <v>34</v>
      </c>
      <c r="AX139" s="15" t="s">
        <v>78</v>
      </c>
      <c r="AY139" s="265" t="s">
        <v>153</v>
      </c>
    </row>
    <row r="140" s="13" customFormat="1">
      <c r="A140" s="13"/>
      <c r="B140" s="233"/>
      <c r="C140" s="234"/>
      <c r="D140" s="235" t="s">
        <v>162</v>
      </c>
      <c r="E140" s="236" t="s">
        <v>1</v>
      </c>
      <c r="F140" s="237" t="s">
        <v>1754</v>
      </c>
      <c r="G140" s="234"/>
      <c r="H140" s="238">
        <v>9.8249999999999993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162</v>
      </c>
      <c r="AU140" s="244" t="s">
        <v>88</v>
      </c>
      <c r="AV140" s="13" t="s">
        <v>88</v>
      </c>
      <c r="AW140" s="13" t="s">
        <v>34</v>
      </c>
      <c r="AX140" s="13" t="s">
        <v>86</v>
      </c>
      <c r="AY140" s="244" t="s">
        <v>153</v>
      </c>
    </row>
    <row r="141" s="2" customFormat="1" ht="21.75" customHeight="1">
      <c r="A141" s="39"/>
      <c r="B141" s="40"/>
      <c r="C141" s="220" t="s">
        <v>204</v>
      </c>
      <c r="D141" s="220" t="s">
        <v>155</v>
      </c>
      <c r="E141" s="221" t="s">
        <v>205</v>
      </c>
      <c r="F141" s="222" t="s">
        <v>206</v>
      </c>
      <c r="G141" s="223" t="s">
        <v>158</v>
      </c>
      <c r="H141" s="224">
        <v>2.456</v>
      </c>
      <c r="I141" s="225"/>
      <c r="J141" s="226">
        <f>ROUND(I141*H141,2)</f>
        <v>0</v>
      </c>
      <c r="K141" s="222" t="s">
        <v>159</v>
      </c>
      <c r="L141" s="45"/>
      <c r="M141" s="227" t="s">
        <v>1</v>
      </c>
      <c r="N141" s="228" t="s">
        <v>43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160</v>
      </c>
      <c r="AT141" s="231" t="s">
        <v>155</v>
      </c>
      <c r="AU141" s="231" t="s">
        <v>88</v>
      </c>
      <c r="AY141" s="18" t="s">
        <v>153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86</v>
      </c>
      <c r="BK141" s="232">
        <f>ROUND(I141*H141,2)</f>
        <v>0</v>
      </c>
      <c r="BL141" s="18" t="s">
        <v>160</v>
      </c>
      <c r="BM141" s="231" t="s">
        <v>1842</v>
      </c>
    </row>
    <row r="142" s="15" customFormat="1">
      <c r="A142" s="15"/>
      <c r="B142" s="256"/>
      <c r="C142" s="257"/>
      <c r="D142" s="235" t="s">
        <v>162</v>
      </c>
      <c r="E142" s="258" t="s">
        <v>1</v>
      </c>
      <c r="F142" s="259" t="s">
        <v>1756</v>
      </c>
      <c r="G142" s="257"/>
      <c r="H142" s="258" t="s">
        <v>1</v>
      </c>
      <c r="I142" s="260"/>
      <c r="J142" s="257"/>
      <c r="K142" s="257"/>
      <c r="L142" s="261"/>
      <c r="M142" s="262"/>
      <c r="N142" s="263"/>
      <c r="O142" s="263"/>
      <c r="P142" s="263"/>
      <c r="Q142" s="263"/>
      <c r="R142" s="263"/>
      <c r="S142" s="263"/>
      <c r="T142" s="26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5" t="s">
        <v>162</v>
      </c>
      <c r="AU142" s="265" t="s">
        <v>88</v>
      </c>
      <c r="AV142" s="15" t="s">
        <v>86</v>
      </c>
      <c r="AW142" s="15" t="s">
        <v>34</v>
      </c>
      <c r="AX142" s="15" t="s">
        <v>78</v>
      </c>
      <c r="AY142" s="265" t="s">
        <v>153</v>
      </c>
    </row>
    <row r="143" s="13" customFormat="1">
      <c r="A143" s="13"/>
      <c r="B143" s="233"/>
      <c r="C143" s="234"/>
      <c r="D143" s="235" t="s">
        <v>162</v>
      </c>
      <c r="E143" s="236" t="s">
        <v>1</v>
      </c>
      <c r="F143" s="237" t="s">
        <v>1748</v>
      </c>
      <c r="G143" s="234"/>
      <c r="H143" s="238">
        <v>2.456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162</v>
      </c>
      <c r="AU143" s="244" t="s">
        <v>88</v>
      </c>
      <c r="AV143" s="13" t="s">
        <v>88</v>
      </c>
      <c r="AW143" s="13" t="s">
        <v>34</v>
      </c>
      <c r="AX143" s="13" t="s">
        <v>86</v>
      </c>
      <c r="AY143" s="244" t="s">
        <v>153</v>
      </c>
    </row>
    <row r="144" s="2" customFormat="1" ht="16.5" customHeight="1">
      <c r="A144" s="39"/>
      <c r="B144" s="40"/>
      <c r="C144" s="220" t="s">
        <v>209</v>
      </c>
      <c r="D144" s="220" t="s">
        <v>155</v>
      </c>
      <c r="E144" s="221" t="s">
        <v>210</v>
      </c>
      <c r="F144" s="222" t="s">
        <v>211</v>
      </c>
      <c r="G144" s="223" t="s">
        <v>158</v>
      </c>
      <c r="H144" s="224">
        <v>0.90000000000000002</v>
      </c>
      <c r="I144" s="225"/>
      <c r="J144" s="226">
        <f>ROUND(I144*H144,2)</f>
        <v>0</v>
      </c>
      <c r="K144" s="222" t="s">
        <v>1</v>
      </c>
      <c r="L144" s="45"/>
      <c r="M144" s="227" t="s">
        <v>1</v>
      </c>
      <c r="N144" s="228" t="s">
        <v>43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160</v>
      </c>
      <c r="AT144" s="231" t="s">
        <v>155</v>
      </c>
      <c r="AU144" s="231" t="s">
        <v>88</v>
      </c>
      <c r="AY144" s="18" t="s">
        <v>153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86</v>
      </c>
      <c r="BK144" s="232">
        <f>ROUND(I144*H144,2)</f>
        <v>0</v>
      </c>
      <c r="BL144" s="18" t="s">
        <v>160</v>
      </c>
      <c r="BM144" s="231" t="s">
        <v>1843</v>
      </c>
    </row>
    <row r="145" s="13" customFormat="1">
      <c r="A145" s="13"/>
      <c r="B145" s="233"/>
      <c r="C145" s="234"/>
      <c r="D145" s="235" t="s">
        <v>162</v>
      </c>
      <c r="E145" s="236" t="s">
        <v>1</v>
      </c>
      <c r="F145" s="237" t="s">
        <v>1844</v>
      </c>
      <c r="G145" s="234"/>
      <c r="H145" s="238">
        <v>0.90000000000000002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162</v>
      </c>
      <c r="AU145" s="244" t="s">
        <v>88</v>
      </c>
      <c r="AV145" s="13" t="s">
        <v>88</v>
      </c>
      <c r="AW145" s="13" t="s">
        <v>34</v>
      </c>
      <c r="AX145" s="13" t="s">
        <v>78</v>
      </c>
      <c r="AY145" s="244" t="s">
        <v>153</v>
      </c>
    </row>
    <row r="146" s="16" customFormat="1">
      <c r="A146" s="16"/>
      <c r="B146" s="266"/>
      <c r="C146" s="267"/>
      <c r="D146" s="235" t="s">
        <v>162</v>
      </c>
      <c r="E146" s="268" t="s">
        <v>1</v>
      </c>
      <c r="F146" s="269" t="s">
        <v>215</v>
      </c>
      <c r="G146" s="267"/>
      <c r="H146" s="270">
        <v>0.90000000000000002</v>
      </c>
      <c r="I146" s="271"/>
      <c r="J146" s="267"/>
      <c r="K146" s="267"/>
      <c r="L146" s="272"/>
      <c r="M146" s="273"/>
      <c r="N146" s="274"/>
      <c r="O146" s="274"/>
      <c r="P146" s="274"/>
      <c r="Q146" s="274"/>
      <c r="R146" s="274"/>
      <c r="S146" s="274"/>
      <c r="T146" s="275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76" t="s">
        <v>162</v>
      </c>
      <c r="AU146" s="276" t="s">
        <v>88</v>
      </c>
      <c r="AV146" s="16" t="s">
        <v>160</v>
      </c>
      <c r="AW146" s="16" t="s">
        <v>34</v>
      </c>
      <c r="AX146" s="16" t="s">
        <v>86</v>
      </c>
      <c r="AY146" s="276" t="s">
        <v>153</v>
      </c>
    </row>
    <row r="147" s="2" customFormat="1" ht="16.5" customHeight="1">
      <c r="A147" s="39"/>
      <c r="B147" s="40"/>
      <c r="C147" s="220" t="s">
        <v>216</v>
      </c>
      <c r="D147" s="220" t="s">
        <v>155</v>
      </c>
      <c r="E147" s="221" t="s">
        <v>223</v>
      </c>
      <c r="F147" s="222" t="s">
        <v>224</v>
      </c>
      <c r="G147" s="223" t="s">
        <v>219</v>
      </c>
      <c r="H147" s="224">
        <v>0.90000000000000002</v>
      </c>
      <c r="I147" s="225"/>
      <c r="J147" s="226">
        <f>ROUND(I147*H147,2)</f>
        <v>0</v>
      </c>
      <c r="K147" s="222" t="s">
        <v>1</v>
      </c>
      <c r="L147" s="45"/>
      <c r="M147" s="227" t="s">
        <v>1</v>
      </c>
      <c r="N147" s="228" t="s">
        <v>43</v>
      </c>
      <c r="O147" s="92"/>
      <c r="P147" s="229">
        <f>O147*H147</f>
        <v>0</v>
      </c>
      <c r="Q147" s="229">
        <v>0.036900000000000002</v>
      </c>
      <c r="R147" s="229">
        <f>Q147*H147</f>
        <v>0.033210000000000003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160</v>
      </c>
      <c r="AT147" s="231" t="s">
        <v>155</v>
      </c>
      <c r="AU147" s="231" t="s">
        <v>88</v>
      </c>
      <c r="AY147" s="18" t="s">
        <v>153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86</v>
      </c>
      <c r="BK147" s="232">
        <f>ROUND(I147*H147,2)</f>
        <v>0</v>
      </c>
      <c r="BL147" s="18" t="s">
        <v>160</v>
      </c>
      <c r="BM147" s="231" t="s">
        <v>1845</v>
      </c>
    </row>
    <row r="148" s="13" customFormat="1">
      <c r="A148" s="13"/>
      <c r="B148" s="233"/>
      <c r="C148" s="234"/>
      <c r="D148" s="235" t="s">
        <v>162</v>
      </c>
      <c r="E148" s="236" t="s">
        <v>1</v>
      </c>
      <c r="F148" s="237" t="s">
        <v>1846</v>
      </c>
      <c r="G148" s="234"/>
      <c r="H148" s="238">
        <v>0.90000000000000002</v>
      </c>
      <c r="I148" s="239"/>
      <c r="J148" s="234"/>
      <c r="K148" s="234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162</v>
      </c>
      <c r="AU148" s="244" t="s">
        <v>88</v>
      </c>
      <c r="AV148" s="13" t="s">
        <v>88</v>
      </c>
      <c r="AW148" s="13" t="s">
        <v>34</v>
      </c>
      <c r="AX148" s="13" t="s">
        <v>86</v>
      </c>
      <c r="AY148" s="244" t="s">
        <v>153</v>
      </c>
    </row>
    <row r="149" s="2" customFormat="1" ht="16.5" customHeight="1">
      <c r="A149" s="39"/>
      <c r="B149" s="40"/>
      <c r="C149" s="220" t="s">
        <v>222</v>
      </c>
      <c r="D149" s="220" t="s">
        <v>155</v>
      </c>
      <c r="E149" s="221" t="s">
        <v>228</v>
      </c>
      <c r="F149" s="222" t="s">
        <v>229</v>
      </c>
      <c r="G149" s="223" t="s">
        <v>230</v>
      </c>
      <c r="H149" s="224">
        <v>109.16800000000001</v>
      </c>
      <c r="I149" s="225"/>
      <c r="J149" s="226">
        <f>ROUND(I149*H149,2)</f>
        <v>0</v>
      </c>
      <c r="K149" s="222" t="s">
        <v>1</v>
      </c>
      <c r="L149" s="45"/>
      <c r="M149" s="227" t="s">
        <v>1</v>
      </c>
      <c r="N149" s="228" t="s">
        <v>43</v>
      </c>
      <c r="O149" s="92"/>
      <c r="P149" s="229">
        <f>O149*H149</f>
        <v>0</v>
      </c>
      <c r="Q149" s="229">
        <v>0.00084999999999999995</v>
      </c>
      <c r="R149" s="229">
        <f>Q149*H149</f>
        <v>0.092792799999999995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160</v>
      </c>
      <c r="AT149" s="231" t="s">
        <v>155</v>
      </c>
      <c r="AU149" s="231" t="s">
        <v>88</v>
      </c>
      <c r="AY149" s="18" t="s">
        <v>153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86</v>
      </c>
      <c r="BK149" s="232">
        <f>ROUND(I149*H149,2)</f>
        <v>0</v>
      </c>
      <c r="BL149" s="18" t="s">
        <v>160</v>
      </c>
      <c r="BM149" s="231" t="s">
        <v>1847</v>
      </c>
    </row>
    <row r="150" s="13" customFormat="1">
      <c r="A150" s="13"/>
      <c r="B150" s="233"/>
      <c r="C150" s="234"/>
      <c r="D150" s="235" t="s">
        <v>162</v>
      </c>
      <c r="E150" s="236" t="s">
        <v>1</v>
      </c>
      <c r="F150" s="237" t="s">
        <v>1848</v>
      </c>
      <c r="G150" s="234"/>
      <c r="H150" s="238">
        <v>57.68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162</v>
      </c>
      <c r="AU150" s="244" t="s">
        <v>88</v>
      </c>
      <c r="AV150" s="13" t="s">
        <v>88</v>
      </c>
      <c r="AW150" s="13" t="s">
        <v>34</v>
      </c>
      <c r="AX150" s="13" t="s">
        <v>78</v>
      </c>
      <c r="AY150" s="244" t="s">
        <v>153</v>
      </c>
    </row>
    <row r="151" s="13" customFormat="1">
      <c r="A151" s="13"/>
      <c r="B151" s="233"/>
      <c r="C151" s="234"/>
      <c r="D151" s="235" t="s">
        <v>162</v>
      </c>
      <c r="E151" s="236" t="s">
        <v>1</v>
      </c>
      <c r="F151" s="237" t="s">
        <v>1849</v>
      </c>
      <c r="G151" s="234"/>
      <c r="H151" s="238">
        <v>51.488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162</v>
      </c>
      <c r="AU151" s="244" t="s">
        <v>88</v>
      </c>
      <c r="AV151" s="13" t="s">
        <v>88</v>
      </c>
      <c r="AW151" s="13" t="s">
        <v>34</v>
      </c>
      <c r="AX151" s="13" t="s">
        <v>78</v>
      </c>
      <c r="AY151" s="244" t="s">
        <v>153</v>
      </c>
    </row>
    <row r="152" s="16" customFormat="1">
      <c r="A152" s="16"/>
      <c r="B152" s="266"/>
      <c r="C152" s="267"/>
      <c r="D152" s="235" t="s">
        <v>162</v>
      </c>
      <c r="E152" s="268" t="s">
        <v>1</v>
      </c>
      <c r="F152" s="269" t="s">
        <v>215</v>
      </c>
      <c r="G152" s="267"/>
      <c r="H152" s="270">
        <v>109.16800000000001</v>
      </c>
      <c r="I152" s="271"/>
      <c r="J152" s="267"/>
      <c r="K152" s="267"/>
      <c r="L152" s="272"/>
      <c r="M152" s="273"/>
      <c r="N152" s="274"/>
      <c r="O152" s="274"/>
      <c r="P152" s="274"/>
      <c r="Q152" s="274"/>
      <c r="R152" s="274"/>
      <c r="S152" s="274"/>
      <c r="T152" s="275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276" t="s">
        <v>162</v>
      </c>
      <c r="AU152" s="276" t="s">
        <v>88</v>
      </c>
      <c r="AV152" s="16" t="s">
        <v>160</v>
      </c>
      <c r="AW152" s="16" t="s">
        <v>34</v>
      </c>
      <c r="AX152" s="16" t="s">
        <v>86</v>
      </c>
      <c r="AY152" s="276" t="s">
        <v>153</v>
      </c>
    </row>
    <row r="153" s="2" customFormat="1" ht="16.5" customHeight="1">
      <c r="A153" s="39"/>
      <c r="B153" s="40"/>
      <c r="C153" s="220" t="s">
        <v>227</v>
      </c>
      <c r="D153" s="220" t="s">
        <v>155</v>
      </c>
      <c r="E153" s="221" t="s">
        <v>252</v>
      </c>
      <c r="F153" s="222" t="s">
        <v>253</v>
      </c>
      <c r="G153" s="223" t="s">
        <v>230</v>
      </c>
      <c r="H153" s="224">
        <v>109.16800000000001</v>
      </c>
      <c r="I153" s="225"/>
      <c r="J153" s="226">
        <f>ROUND(I153*H153,2)</f>
        <v>0</v>
      </c>
      <c r="K153" s="222" t="s">
        <v>1</v>
      </c>
      <c r="L153" s="45"/>
      <c r="M153" s="227" t="s">
        <v>1</v>
      </c>
      <c r="N153" s="228" t="s">
        <v>43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160</v>
      </c>
      <c r="AT153" s="231" t="s">
        <v>155</v>
      </c>
      <c r="AU153" s="231" t="s">
        <v>88</v>
      </c>
      <c r="AY153" s="18" t="s">
        <v>153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86</v>
      </c>
      <c r="BK153" s="232">
        <f>ROUND(I153*H153,2)</f>
        <v>0</v>
      </c>
      <c r="BL153" s="18" t="s">
        <v>160</v>
      </c>
      <c r="BM153" s="231" t="s">
        <v>1850</v>
      </c>
    </row>
    <row r="154" s="2" customFormat="1" ht="24.15" customHeight="1">
      <c r="A154" s="39"/>
      <c r="B154" s="40"/>
      <c r="C154" s="220" t="s">
        <v>251</v>
      </c>
      <c r="D154" s="220" t="s">
        <v>155</v>
      </c>
      <c r="E154" s="221" t="s">
        <v>256</v>
      </c>
      <c r="F154" s="222" t="s">
        <v>257</v>
      </c>
      <c r="G154" s="223" t="s">
        <v>158</v>
      </c>
      <c r="H154" s="224">
        <v>24.437000000000001</v>
      </c>
      <c r="I154" s="225"/>
      <c r="J154" s="226">
        <f>ROUND(I154*H154,2)</f>
        <v>0</v>
      </c>
      <c r="K154" s="222" t="s">
        <v>1</v>
      </c>
      <c r="L154" s="45"/>
      <c r="M154" s="227" t="s">
        <v>1</v>
      </c>
      <c r="N154" s="228" t="s">
        <v>43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160</v>
      </c>
      <c r="AT154" s="231" t="s">
        <v>155</v>
      </c>
      <c r="AU154" s="231" t="s">
        <v>88</v>
      </c>
      <c r="AY154" s="18" t="s">
        <v>153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86</v>
      </c>
      <c r="BK154" s="232">
        <f>ROUND(I154*H154,2)</f>
        <v>0</v>
      </c>
      <c r="BL154" s="18" t="s">
        <v>160</v>
      </c>
      <c r="BM154" s="231" t="s">
        <v>1851</v>
      </c>
    </row>
    <row r="155" s="13" customFormat="1">
      <c r="A155" s="13"/>
      <c r="B155" s="233"/>
      <c r="C155" s="234"/>
      <c r="D155" s="235" t="s">
        <v>162</v>
      </c>
      <c r="E155" s="236" t="s">
        <v>1</v>
      </c>
      <c r="F155" s="237" t="s">
        <v>110</v>
      </c>
      <c r="G155" s="234"/>
      <c r="H155" s="238">
        <v>49.125999999999998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162</v>
      </c>
      <c r="AU155" s="244" t="s">
        <v>88</v>
      </c>
      <c r="AV155" s="13" t="s">
        <v>88</v>
      </c>
      <c r="AW155" s="13" t="s">
        <v>34</v>
      </c>
      <c r="AX155" s="13" t="s">
        <v>78</v>
      </c>
      <c r="AY155" s="244" t="s">
        <v>153</v>
      </c>
    </row>
    <row r="156" s="13" customFormat="1">
      <c r="A156" s="13"/>
      <c r="B156" s="233"/>
      <c r="C156" s="234"/>
      <c r="D156" s="235" t="s">
        <v>162</v>
      </c>
      <c r="E156" s="236" t="s">
        <v>1</v>
      </c>
      <c r="F156" s="237" t="s">
        <v>259</v>
      </c>
      <c r="G156" s="234"/>
      <c r="H156" s="238">
        <v>-24.689</v>
      </c>
      <c r="I156" s="239"/>
      <c r="J156" s="234"/>
      <c r="K156" s="234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162</v>
      </c>
      <c r="AU156" s="244" t="s">
        <v>88</v>
      </c>
      <c r="AV156" s="13" t="s">
        <v>88</v>
      </c>
      <c r="AW156" s="13" t="s">
        <v>34</v>
      </c>
      <c r="AX156" s="13" t="s">
        <v>78</v>
      </c>
      <c r="AY156" s="244" t="s">
        <v>153</v>
      </c>
    </row>
    <row r="157" s="16" customFormat="1">
      <c r="A157" s="16"/>
      <c r="B157" s="266"/>
      <c r="C157" s="267"/>
      <c r="D157" s="235" t="s">
        <v>162</v>
      </c>
      <c r="E157" s="268" t="s">
        <v>1</v>
      </c>
      <c r="F157" s="269" t="s">
        <v>215</v>
      </c>
      <c r="G157" s="267"/>
      <c r="H157" s="270">
        <v>24.437000000000001</v>
      </c>
      <c r="I157" s="271"/>
      <c r="J157" s="267"/>
      <c r="K157" s="267"/>
      <c r="L157" s="272"/>
      <c r="M157" s="273"/>
      <c r="N157" s="274"/>
      <c r="O157" s="274"/>
      <c r="P157" s="274"/>
      <c r="Q157" s="274"/>
      <c r="R157" s="274"/>
      <c r="S157" s="274"/>
      <c r="T157" s="275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76" t="s">
        <v>162</v>
      </c>
      <c r="AU157" s="276" t="s">
        <v>88</v>
      </c>
      <c r="AV157" s="16" t="s">
        <v>160</v>
      </c>
      <c r="AW157" s="16" t="s">
        <v>34</v>
      </c>
      <c r="AX157" s="16" t="s">
        <v>86</v>
      </c>
      <c r="AY157" s="276" t="s">
        <v>153</v>
      </c>
    </row>
    <row r="158" s="2" customFormat="1" ht="16.5" customHeight="1">
      <c r="A158" s="39"/>
      <c r="B158" s="40"/>
      <c r="C158" s="220" t="s">
        <v>255</v>
      </c>
      <c r="D158" s="220" t="s">
        <v>155</v>
      </c>
      <c r="E158" s="221" t="s">
        <v>260</v>
      </c>
      <c r="F158" s="222" t="s">
        <v>261</v>
      </c>
      <c r="G158" s="223" t="s">
        <v>262</v>
      </c>
      <c r="H158" s="224">
        <v>43.987000000000002</v>
      </c>
      <c r="I158" s="225"/>
      <c r="J158" s="226">
        <f>ROUND(I158*H158,2)</f>
        <v>0</v>
      </c>
      <c r="K158" s="222" t="s">
        <v>159</v>
      </c>
      <c r="L158" s="45"/>
      <c r="M158" s="227" t="s">
        <v>1</v>
      </c>
      <c r="N158" s="228" t="s">
        <v>43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160</v>
      </c>
      <c r="AT158" s="231" t="s">
        <v>155</v>
      </c>
      <c r="AU158" s="231" t="s">
        <v>88</v>
      </c>
      <c r="AY158" s="18" t="s">
        <v>153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86</v>
      </c>
      <c r="BK158" s="232">
        <f>ROUND(I158*H158,2)</f>
        <v>0</v>
      </c>
      <c r="BL158" s="18" t="s">
        <v>160</v>
      </c>
      <c r="BM158" s="231" t="s">
        <v>1852</v>
      </c>
    </row>
    <row r="159" s="13" customFormat="1">
      <c r="A159" s="13"/>
      <c r="B159" s="233"/>
      <c r="C159" s="234"/>
      <c r="D159" s="235" t="s">
        <v>162</v>
      </c>
      <c r="E159" s="234"/>
      <c r="F159" s="237" t="s">
        <v>1853</v>
      </c>
      <c r="G159" s="234"/>
      <c r="H159" s="238">
        <v>43.987000000000002</v>
      </c>
      <c r="I159" s="239"/>
      <c r="J159" s="234"/>
      <c r="K159" s="234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162</v>
      </c>
      <c r="AU159" s="244" t="s">
        <v>88</v>
      </c>
      <c r="AV159" s="13" t="s">
        <v>88</v>
      </c>
      <c r="AW159" s="13" t="s">
        <v>4</v>
      </c>
      <c r="AX159" s="13" t="s">
        <v>86</v>
      </c>
      <c r="AY159" s="244" t="s">
        <v>153</v>
      </c>
    </row>
    <row r="160" s="2" customFormat="1" ht="16.5" customHeight="1">
      <c r="A160" s="39"/>
      <c r="B160" s="40"/>
      <c r="C160" s="220" t="s">
        <v>8</v>
      </c>
      <c r="D160" s="220" t="s">
        <v>155</v>
      </c>
      <c r="E160" s="221" t="s">
        <v>266</v>
      </c>
      <c r="F160" s="222" t="s">
        <v>267</v>
      </c>
      <c r="G160" s="223" t="s">
        <v>158</v>
      </c>
      <c r="H160" s="224">
        <v>9.3109999999999999</v>
      </c>
      <c r="I160" s="225"/>
      <c r="J160" s="226">
        <f>ROUND(I160*H160,2)</f>
        <v>0</v>
      </c>
      <c r="K160" s="222" t="s">
        <v>1</v>
      </c>
      <c r="L160" s="45"/>
      <c r="M160" s="227" t="s">
        <v>1</v>
      </c>
      <c r="N160" s="228" t="s">
        <v>43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160</v>
      </c>
      <c r="AT160" s="231" t="s">
        <v>155</v>
      </c>
      <c r="AU160" s="231" t="s">
        <v>88</v>
      </c>
      <c r="AY160" s="18" t="s">
        <v>153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86</v>
      </c>
      <c r="BK160" s="232">
        <f>ROUND(I160*H160,2)</f>
        <v>0</v>
      </c>
      <c r="BL160" s="18" t="s">
        <v>160</v>
      </c>
      <c r="BM160" s="231" t="s">
        <v>1854</v>
      </c>
    </row>
    <row r="161" s="13" customFormat="1">
      <c r="A161" s="13"/>
      <c r="B161" s="233"/>
      <c r="C161" s="234"/>
      <c r="D161" s="235" t="s">
        <v>162</v>
      </c>
      <c r="E161" s="236" t="s">
        <v>1</v>
      </c>
      <c r="F161" s="237" t="s">
        <v>110</v>
      </c>
      <c r="G161" s="234"/>
      <c r="H161" s="238">
        <v>49.125999999999998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162</v>
      </c>
      <c r="AU161" s="244" t="s">
        <v>88</v>
      </c>
      <c r="AV161" s="13" t="s">
        <v>88</v>
      </c>
      <c r="AW161" s="13" t="s">
        <v>34</v>
      </c>
      <c r="AX161" s="13" t="s">
        <v>78</v>
      </c>
      <c r="AY161" s="244" t="s">
        <v>153</v>
      </c>
    </row>
    <row r="162" s="13" customFormat="1">
      <c r="A162" s="13"/>
      <c r="B162" s="233"/>
      <c r="C162" s="234"/>
      <c r="D162" s="235" t="s">
        <v>162</v>
      </c>
      <c r="E162" s="236" t="s">
        <v>1</v>
      </c>
      <c r="F162" s="237" t="s">
        <v>269</v>
      </c>
      <c r="G162" s="234"/>
      <c r="H162" s="238">
        <v>-11.859</v>
      </c>
      <c r="I162" s="239"/>
      <c r="J162" s="234"/>
      <c r="K162" s="234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162</v>
      </c>
      <c r="AU162" s="244" t="s">
        <v>88</v>
      </c>
      <c r="AV162" s="13" t="s">
        <v>88</v>
      </c>
      <c r="AW162" s="13" t="s">
        <v>34</v>
      </c>
      <c r="AX162" s="13" t="s">
        <v>78</v>
      </c>
      <c r="AY162" s="244" t="s">
        <v>153</v>
      </c>
    </row>
    <row r="163" s="13" customFormat="1">
      <c r="A163" s="13"/>
      <c r="B163" s="233"/>
      <c r="C163" s="234"/>
      <c r="D163" s="235" t="s">
        <v>162</v>
      </c>
      <c r="E163" s="236" t="s">
        <v>1</v>
      </c>
      <c r="F163" s="237" t="s">
        <v>270</v>
      </c>
      <c r="G163" s="234"/>
      <c r="H163" s="238">
        <v>-3.2669999999999999</v>
      </c>
      <c r="I163" s="239"/>
      <c r="J163" s="234"/>
      <c r="K163" s="234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162</v>
      </c>
      <c r="AU163" s="244" t="s">
        <v>88</v>
      </c>
      <c r="AV163" s="13" t="s">
        <v>88</v>
      </c>
      <c r="AW163" s="13" t="s">
        <v>34</v>
      </c>
      <c r="AX163" s="13" t="s">
        <v>78</v>
      </c>
      <c r="AY163" s="244" t="s">
        <v>153</v>
      </c>
    </row>
    <row r="164" s="13" customFormat="1">
      <c r="A164" s="13"/>
      <c r="B164" s="233"/>
      <c r="C164" s="234"/>
      <c r="D164" s="235" t="s">
        <v>162</v>
      </c>
      <c r="E164" s="236" t="s">
        <v>1</v>
      </c>
      <c r="F164" s="237" t="s">
        <v>259</v>
      </c>
      <c r="G164" s="234"/>
      <c r="H164" s="238">
        <v>-24.689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162</v>
      </c>
      <c r="AU164" s="244" t="s">
        <v>88</v>
      </c>
      <c r="AV164" s="13" t="s">
        <v>88</v>
      </c>
      <c r="AW164" s="13" t="s">
        <v>34</v>
      </c>
      <c r="AX164" s="13" t="s">
        <v>78</v>
      </c>
      <c r="AY164" s="244" t="s">
        <v>153</v>
      </c>
    </row>
    <row r="165" s="16" customFormat="1">
      <c r="A165" s="16"/>
      <c r="B165" s="266"/>
      <c r="C165" s="267"/>
      <c r="D165" s="235" t="s">
        <v>162</v>
      </c>
      <c r="E165" s="268" t="s">
        <v>119</v>
      </c>
      <c r="F165" s="269" t="s">
        <v>215</v>
      </c>
      <c r="G165" s="267"/>
      <c r="H165" s="270">
        <v>9.3109999999999893</v>
      </c>
      <c r="I165" s="271"/>
      <c r="J165" s="267"/>
      <c r="K165" s="267"/>
      <c r="L165" s="272"/>
      <c r="M165" s="273"/>
      <c r="N165" s="274"/>
      <c r="O165" s="274"/>
      <c r="P165" s="274"/>
      <c r="Q165" s="274"/>
      <c r="R165" s="274"/>
      <c r="S165" s="274"/>
      <c r="T165" s="275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T165" s="276" t="s">
        <v>162</v>
      </c>
      <c r="AU165" s="276" t="s">
        <v>88</v>
      </c>
      <c r="AV165" s="16" t="s">
        <v>160</v>
      </c>
      <c r="AW165" s="16" t="s">
        <v>34</v>
      </c>
      <c r="AX165" s="16" t="s">
        <v>86</v>
      </c>
      <c r="AY165" s="276" t="s">
        <v>153</v>
      </c>
    </row>
    <row r="166" s="2" customFormat="1" ht="16.5" customHeight="1">
      <c r="A166" s="39"/>
      <c r="B166" s="40"/>
      <c r="C166" s="277" t="s">
        <v>265</v>
      </c>
      <c r="D166" s="277" t="s">
        <v>276</v>
      </c>
      <c r="E166" s="278" t="s">
        <v>277</v>
      </c>
      <c r="F166" s="279" t="s">
        <v>278</v>
      </c>
      <c r="G166" s="280" t="s">
        <v>262</v>
      </c>
      <c r="H166" s="281">
        <v>16.760000000000002</v>
      </c>
      <c r="I166" s="282"/>
      <c r="J166" s="283">
        <f>ROUND(I166*H166,2)</f>
        <v>0</v>
      </c>
      <c r="K166" s="279" t="s">
        <v>1</v>
      </c>
      <c r="L166" s="284"/>
      <c r="M166" s="285" t="s">
        <v>1</v>
      </c>
      <c r="N166" s="286" t="s">
        <v>43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222</v>
      </c>
      <c r="AT166" s="231" t="s">
        <v>276</v>
      </c>
      <c r="AU166" s="231" t="s">
        <v>88</v>
      </c>
      <c r="AY166" s="18" t="s">
        <v>153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86</v>
      </c>
      <c r="BK166" s="232">
        <f>ROUND(I166*H166,2)</f>
        <v>0</v>
      </c>
      <c r="BL166" s="18" t="s">
        <v>160</v>
      </c>
      <c r="BM166" s="231" t="s">
        <v>1855</v>
      </c>
    </row>
    <row r="167" s="13" customFormat="1">
      <c r="A167" s="13"/>
      <c r="B167" s="233"/>
      <c r="C167" s="234"/>
      <c r="D167" s="235" t="s">
        <v>162</v>
      </c>
      <c r="E167" s="234"/>
      <c r="F167" s="237" t="s">
        <v>1856</v>
      </c>
      <c r="G167" s="234"/>
      <c r="H167" s="238">
        <v>16.760000000000002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162</v>
      </c>
      <c r="AU167" s="244" t="s">
        <v>88</v>
      </c>
      <c r="AV167" s="13" t="s">
        <v>88</v>
      </c>
      <c r="AW167" s="13" t="s">
        <v>4</v>
      </c>
      <c r="AX167" s="13" t="s">
        <v>86</v>
      </c>
      <c r="AY167" s="244" t="s">
        <v>153</v>
      </c>
    </row>
    <row r="168" s="2" customFormat="1" ht="16.5" customHeight="1">
      <c r="A168" s="39"/>
      <c r="B168" s="40"/>
      <c r="C168" s="220" t="s">
        <v>275</v>
      </c>
      <c r="D168" s="220" t="s">
        <v>155</v>
      </c>
      <c r="E168" s="221" t="s">
        <v>282</v>
      </c>
      <c r="F168" s="222" t="s">
        <v>283</v>
      </c>
      <c r="G168" s="223" t="s">
        <v>158</v>
      </c>
      <c r="H168" s="224">
        <v>24.689</v>
      </c>
      <c r="I168" s="225"/>
      <c r="J168" s="226">
        <f>ROUND(I168*H168,2)</f>
        <v>0</v>
      </c>
      <c r="K168" s="222" t="s">
        <v>1</v>
      </c>
      <c r="L168" s="45"/>
      <c r="M168" s="227" t="s">
        <v>1</v>
      </c>
      <c r="N168" s="228" t="s">
        <v>43</v>
      </c>
      <c r="O168" s="92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160</v>
      </c>
      <c r="AT168" s="231" t="s">
        <v>155</v>
      </c>
      <c r="AU168" s="231" t="s">
        <v>88</v>
      </c>
      <c r="AY168" s="18" t="s">
        <v>153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86</v>
      </c>
      <c r="BK168" s="232">
        <f>ROUND(I168*H168,2)</f>
        <v>0</v>
      </c>
      <c r="BL168" s="18" t="s">
        <v>160</v>
      </c>
      <c r="BM168" s="231" t="s">
        <v>1857</v>
      </c>
    </row>
    <row r="169" s="13" customFormat="1">
      <c r="A169" s="13"/>
      <c r="B169" s="233"/>
      <c r="C169" s="234"/>
      <c r="D169" s="235" t="s">
        <v>162</v>
      </c>
      <c r="E169" s="236" t="s">
        <v>1</v>
      </c>
      <c r="F169" s="237" t="s">
        <v>1858</v>
      </c>
      <c r="G169" s="234"/>
      <c r="H169" s="238">
        <v>17.492999999999999</v>
      </c>
      <c r="I169" s="239"/>
      <c r="J169" s="234"/>
      <c r="K169" s="234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162</v>
      </c>
      <c r="AU169" s="244" t="s">
        <v>88</v>
      </c>
      <c r="AV169" s="13" t="s">
        <v>88</v>
      </c>
      <c r="AW169" s="13" t="s">
        <v>34</v>
      </c>
      <c r="AX169" s="13" t="s">
        <v>78</v>
      </c>
      <c r="AY169" s="244" t="s">
        <v>153</v>
      </c>
    </row>
    <row r="170" s="13" customFormat="1">
      <c r="A170" s="13"/>
      <c r="B170" s="233"/>
      <c r="C170" s="234"/>
      <c r="D170" s="235" t="s">
        <v>162</v>
      </c>
      <c r="E170" s="236" t="s">
        <v>1</v>
      </c>
      <c r="F170" s="237" t="s">
        <v>1859</v>
      </c>
      <c r="G170" s="234"/>
      <c r="H170" s="238">
        <v>7.1959999999999997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162</v>
      </c>
      <c r="AU170" s="244" t="s">
        <v>88</v>
      </c>
      <c r="AV170" s="13" t="s">
        <v>88</v>
      </c>
      <c r="AW170" s="13" t="s">
        <v>34</v>
      </c>
      <c r="AX170" s="13" t="s">
        <v>78</v>
      </c>
      <c r="AY170" s="244" t="s">
        <v>153</v>
      </c>
    </row>
    <row r="171" s="16" customFormat="1">
      <c r="A171" s="16"/>
      <c r="B171" s="266"/>
      <c r="C171" s="267"/>
      <c r="D171" s="235" t="s">
        <v>162</v>
      </c>
      <c r="E171" s="268" t="s">
        <v>112</v>
      </c>
      <c r="F171" s="269" t="s">
        <v>215</v>
      </c>
      <c r="G171" s="267"/>
      <c r="H171" s="270">
        <v>24.689</v>
      </c>
      <c r="I171" s="271"/>
      <c r="J171" s="267"/>
      <c r="K171" s="267"/>
      <c r="L171" s="272"/>
      <c r="M171" s="273"/>
      <c r="N171" s="274"/>
      <c r="O171" s="274"/>
      <c r="P171" s="274"/>
      <c r="Q171" s="274"/>
      <c r="R171" s="274"/>
      <c r="S171" s="274"/>
      <c r="T171" s="275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76" t="s">
        <v>162</v>
      </c>
      <c r="AU171" s="276" t="s">
        <v>88</v>
      </c>
      <c r="AV171" s="16" t="s">
        <v>160</v>
      </c>
      <c r="AW171" s="16" t="s">
        <v>34</v>
      </c>
      <c r="AX171" s="16" t="s">
        <v>86</v>
      </c>
      <c r="AY171" s="276" t="s">
        <v>153</v>
      </c>
    </row>
    <row r="172" s="2" customFormat="1" ht="16.5" customHeight="1">
      <c r="A172" s="39"/>
      <c r="B172" s="40"/>
      <c r="C172" s="220" t="s">
        <v>281</v>
      </c>
      <c r="D172" s="220" t="s">
        <v>155</v>
      </c>
      <c r="E172" s="221" t="s">
        <v>296</v>
      </c>
      <c r="F172" s="222" t="s">
        <v>297</v>
      </c>
      <c r="G172" s="223" t="s">
        <v>158</v>
      </c>
      <c r="H172" s="224">
        <v>11.859</v>
      </c>
      <c r="I172" s="225"/>
      <c r="J172" s="226">
        <f>ROUND(I172*H172,2)</f>
        <v>0</v>
      </c>
      <c r="K172" s="222" t="s">
        <v>1</v>
      </c>
      <c r="L172" s="45"/>
      <c r="M172" s="227" t="s">
        <v>1</v>
      </c>
      <c r="N172" s="228" t="s">
        <v>43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160</v>
      </c>
      <c r="AT172" s="231" t="s">
        <v>155</v>
      </c>
      <c r="AU172" s="231" t="s">
        <v>88</v>
      </c>
      <c r="AY172" s="18" t="s">
        <v>153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86</v>
      </c>
      <c r="BK172" s="232">
        <f>ROUND(I172*H172,2)</f>
        <v>0</v>
      </c>
      <c r="BL172" s="18" t="s">
        <v>160</v>
      </c>
      <c r="BM172" s="231" t="s">
        <v>1860</v>
      </c>
    </row>
    <row r="173" s="13" customFormat="1">
      <c r="A173" s="13"/>
      <c r="B173" s="233"/>
      <c r="C173" s="234"/>
      <c r="D173" s="235" t="s">
        <v>162</v>
      </c>
      <c r="E173" s="236" t="s">
        <v>1</v>
      </c>
      <c r="F173" s="237" t="s">
        <v>1861</v>
      </c>
      <c r="G173" s="234"/>
      <c r="H173" s="238">
        <v>11.859</v>
      </c>
      <c r="I173" s="239"/>
      <c r="J173" s="234"/>
      <c r="K173" s="234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162</v>
      </c>
      <c r="AU173" s="244" t="s">
        <v>88</v>
      </c>
      <c r="AV173" s="13" t="s">
        <v>88</v>
      </c>
      <c r="AW173" s="13" t="s">
        <v>34</v>
      </c>
      <c r="AX173" s="13" t="s">
        <v>78</v>
      </c>
      <c r="AY173" s="244" t="s">
        <v>153</v>
      </c>
    </row>
    <row r="174" s="16" customFormat="1">
      <c r="A174" s="16"/>
      <c r="B174" s="266"/>
      <c r="C174" s="267"/>
      <c r="D174" s="235" t="s">
        <v>162</v>
      </c>
      <c r="E174" s="268" t="s">
        <v>115</v>
      </c>
      <c r="F174" s="269" t="s">
        <v>215</v>
      </c>
      <c r="G174" s="267"/>
      <c r="H174" s="270">
        <v>11.859</v>
      </c>
      <c r="I174" s="271"/>
      <c r="J174" s="267"/>
      <c r="K174" s="267"/>
      <c r="L174" s="272"/>
      <c r="M174" s="273"/>
      <c r="N174" s="274"/>
      <c r="O174" s="274"/>
      <c r="P174" s="274"/>
      <c r="Q174" s="274"/>
      <c r="R174" s="274"/>
      <c r="S174" s="274"/>
      <c r="T174" s="275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76" t="s">
        <v>162</v>
      </c>
      <c r="AU174" s="276" t="s">
        <v>88</v>
      </c>
      <c r="AV174" s="16" t="s">
        <v>160</v>
      </c>
      <c r="AW174" s="16" t="s">
        <v>34</v>
      </c>
      <c r="AX174" s="16" t="s">
        <v>86</v>
      </c>
      <c r="AY174" s="276" t="s">
        <v>153</v>
      </c>
    </row>
    <row r="175" s="2" customFormat="1" ht="16.5" customHeight="1">
      <c r="A175" s="39"/>
      <c r="B175" s="40"/>
      <c r="C175" s="277" t="s">
        <v>295</v>
      </c>
      <c r="D175" s="277" t="s">
        <v>276</v>
      </c>
      <c r="E175" s="278" t="s">
        <v>314</v>
      </c>
      <c r="F175" s="279" t="s">
        <v>315</v>
      </c>
      <c r="G175" s="280" t="s">
        <v>262</v>
      </c>
      <c r="H175" s="281">
        <v>23.718</v>
      </c>
      <c r="I175" s="282"/>
      <c r="J175" s="283">
        <f>ROUND(I175*H175,2)</f>
        <v>0</v>
      </c>
      <c r="K175" s="279" t="s">
        <v>1</v>
      </c>
      <c r="L175" s="284"/>
      <c r="M175" s="285" t="s">
        <v>1</v>
      </c>
      <c r="N175" s="286" t="s">
        <v>43</v>
      </c>
      <c r="O175" s="92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222</v>
      </c>
      <c r="AT175" s="231" t="s">
        <v>276</v>
      </c>
      <c r="AU175" s="231" t="s">
        <v>88</v>
      </c>
      <c r="AY175" s="18" t="s">
        <v>153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86</v>
      </c>
      <c r="BK175" s="232">
        <f>ROUND(I175*H175,2)</f>
        <v>0</v>
      </c>
      <c r="BL175" s="18" t="s">
        <v>160</v>
      </c>
      <c r="BM175" s="231" t="s">
        <v>1862</v>
      </c>
    </row>
    <row r="176" s="13" customFormat="1">
      <c r="A176" s="13"/>
      <c r="B176" s="233"/>
      <c r="C176" s="234"/>
      <c r="D176" s="235" t="s">
        <v>162</v>
      </c>
      <c r="E176" s="234"/>
      <c r="F176" s="237" t="s">
        <v>1863</v>
      </c>
      <c r="G176" s="234"/>
      <c r="H176" s="238">
        <v>23.718</v>
      </c>
      <c r="I176" s="239"/>
      <c r="J176" s="234"/>
      <c r="K176" s="234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162</v>
      </c>
      <c r="AU176" s="244" t="s">
        <v>88</v>
      </c>
      <c r="AV176" s="13" t="s">
        <v>88</v>
      </c>
      <c r="AW176" s="13" t="s">
        <v>4</v>
      </c>
      <c r="AX176" s="13" t="s">
        <v>86</v>
      </c>
      <c r="AY176" s="244" t="s">
        <v>153</v>
      </c>
    </row>
    <row r="177" s="2" customFormat="1" ht="24.15" customHeight="1">
      <c r="A177" s="39"/>
      <c r="B177" s="40"/>
      <c r="C177" s="220" t="s">
        <v>313</v>
      </c>
      <c r="D177" s="220" t="s">
        <v>155</v>
      </c>
      <c r="E177" s="221" t="s">
        <v>1864</v>
      </c>
      <c r="F177" s="222" t="s">
        <v>1865</v>
      </c>
      <c r="G177" s="223" t="s">
        <v>219</v>
      </c>
      <c r="H177" s="224">
        <v>12.5</v>
      </c>
      <c r="I177" s="225"/>
      <c r="J177" s="226">
        <f>ROUND(I177*H177,2)</f>
        <v>0</v>
      </c>
      <c r="K177" s="222" t="s">
        <v>159</v>
      </c>
      <c r="L177" s="45"/>
      <c r="M177" s="227" t="s">
        <v>1</v>
      </c>
      <c r="N177" s="228" t="s">
        <v>43</v>
      </c>
      <c r="O177" s="92"/>
      <c r="P177" s="229">
        <f>O177*H177</f>
        <v>0</v>
      </c>
      <c r="Q177" s="229">
        <v>0.0027000000000000001</v>
      </c>
      <c r="R177" s="229">
        <f>Q177*H177</f>
        <v>0.033750000000000002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160</v>
      </c>
      <c r="AT177" s="231" t="s">
        <v>155</v>
      </c>
      <c r="AU177" s="231" t="s">
        <v>88</v>
      </c>
      <c r="AY177" s="18" t="s">
        <v>153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86</v>
      </c>
      <c r="BK177" s="232">
        <f>ROUND(I177*H177,2)</f>
        <v>0</v>
      </c>
      <c r="BL177" s="18" t="s">
        <v>160</v>
      </c>
      <c r="BM177" s="231" t="s">
        <v>1866</v>
      </c>
    </row>
    <row r="178" s="2" customFormat="1" ht="16.5" customHeight="1">
      <c r="A178" s="39"/>
      <c r="B178" s="40"/>
      <c r="C178" s="277" t="s">
        <v>318</v>
      </c>
      <c r="D178" s="277" t="s">
        <v>276</v>
      </c>
      <c r="E178" s="278" t="s">
        <v>1867</v>
      </c>
      <c r="F178" s="279" t="s">
        <v>1868</v>
      </c>
      <c r="G178" s="280" t="s">
        <v>219</v>
      </c>
      <c r="H178" s="281">
        <v>12.5</v>
      </c>
      <c r="I178" s="282"/>
      <c r="J178" s="283">
        <f>ROUND(I178*H178,2)</f>
        <v>0</v>
      </c>
      <c r="K178" s="279" t="s">
        <v>1</v>
      </c>
      <c r="L178" s="284"/>
      <c r="M178" s="285" t="s">
        <v>1</v>
      </c>
      <c r="N178" s="286" t="s">
        <v>43</v>
      </c>
      <c r="O178" s="92"/>
      <c r="P178" s="229">
        <f>O178*H178</f>
        <v>0</v>
      </c>
      <c r="Q178" s="229">
        <v>0.0021900000000000001</v>
      </c>
      <c r="R178" s="229">
        <f>Q178*H178</f>
        <v>0.027375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222</v>
      </c>
      <c r="AT178" s="231" t="s">
        <v>276</v>
      </c>
      <c r="AU178" s="231" t="s">
        <v>88</v>
      </c>
      <c r="AY178" s="18" t="s">
        <v>153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86</v>
      </c>
      <c r="BK178" s="232">
        <f>ROUND(I178*H178,2)</f>
        <v>0</v>
      </c>
      <c r="BL178" s="18" t="s">
        <v>160</v>
      </c>
      <c r="BM178" s="231" t="s">
        <v>1869</v>
      </c>
    </row>
    <row r="179" s="12" customFormat="1" ht="22.8" customHeight="1">
      <c r="A179" s="12"/>
      <c r="B179" s="204"/>
      <c r="C179" s="205"/>
      <c r="D179" s="206" t="s">
        <v>77</v>
      </c>
      <c r="E179" s="218" t="s">
        <v>88</v>
      </c>
      <c r="F179" s="218" t="s">
        <v>323</v>
      </c>
      <c r="G179" s="205"/>
      <c r="H179" s="205"/>
      <c r="I179" s="208"/>
      <c r="J179" s="219">
        <f>BK179</f>
        <v>0</v>
      </c>
      <c r="K179" s="205"/>
      <c r="L179" s="210"/>
      <c r="M179" s="211"/>
      <c r="N179" s="212"/>
      <c r="O179" s="212"/>
      <c r="P179" s="213">
        <f>SUM(P180:P183)</f>
        <v>0</v>
      </c>
      <c r="Q179" s="212"/>
      <c r="R179" s="213">
        <f>SUM(R180:R183)</f>
        <v>0.008257500000000001</v>
      </c>
      <c r="S179" s="212"/>
      <c r="T179" s="214">
        <f>SUM(T180:T183)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5" t="s">
        <v>86</v>
      </c>
      <c r="AT179" s="216" t="s">
        <v>77</v>
      </c>
      <c r="AU179" s="216" t="s">
        <v>86</v>
      </c>
      <c r="AY179" s="215" t="s">
        <v>153</v>
      </c>
      <c r="BK179" s="217">
        <f>SUM(BK180:BK183)</f>
        <v>0</v>
      </c>
    </row>
    <row r="180" s="2" customFormat="1" ht="16.5" customHeight="1">
      <c r="A180" s="39"/>
      <c r="B180" s="40"/>
      <c r="C180" s="220" t="s">
        <v>324</v>
      </c>
      <c r="D180" s="220" t="s">
        <v>155</v>
      </c>
      <c r="E180" s="221" t="s">
        <v>335</v>
      </c>
      <c r="F180" s="222" t="s">
        <v>336</v>
      </c>
      <c r="G180" s="223" t="s">
        <v>230</v>
      </c>
      <c r="H180" s="224">
        <v>14.391</v>
      </c>
      <c r="I180" s="225"/>
      <c r="J180" s="226">
        <f>ROUND(I180*H180,2)</f>
        <v>0</v>
      </c>
      <c r="K180" s="222" t="s">
        <v>159</v>
      </c>
      <c r="L180" s="45"/>
      <c r="M180" s="227" t="s">
        <v>1</v>
      </c>
      <c r="N180" s="228" t="s">
        <v>43</v>
      </c>
      <c r="O180" s="92"/>
      <c r="P180" s="229">
        <f>O180*H180</f>
        <v>0</v>
      </c>
      <c r="Q180" s="229">
        <v>0.00010000000000000001</v>
      </c>
      <c r="R180" s="229">
        <f>Q180*H180</f>
        <v>0.0014391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160</v>
      </c>
      <c r="AT180" s="231" t="s">
        <v>155</v>
      </c>
      <c r="AU180" s="231" t="s">
        <v>88</v>
      </c>
      <c r="AY180" s="18" t="s">
        <v>153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86</v>
      </c>
      <c r="BK180" s="232">
        <f>ROUND(I180*H180,2)</f>
        <v>0</v>
      </c>
      <c r="BL180" s="18" t="s">
        <v>160</v>
      </c>
      <c r="BM180" s="231" t="s">
        <v>1870</v>
      </c>
    </row>
    <row r="181" s="13" customFormat="1">
      <c r="A181" s="13"/>
      <c r="B181" s="233"/>
      <c r="C181" s="234"/>
      <c r="D181" s="235" t="s">
        <v>162</v>
      </c>
      <c r="E181" s="236" t="s">
        <v>1</v>
      </c>
      <c r="F181" s="237" t="s">
        <v>1871</v>
      </c>
      <c r="G181" s="234"/>
      <c r="H181" s="238">
        <v>14.391</v>
      </c>
      <c r="I181" s="239"/>
      <c r="J181" s="234"/>
      <c r="K181" s="234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162</v>
      </c>
      <c r="AU181" s="244" t="s">
        <v>88</v>
      </c>
      <c r="AV181" s="13" t="s">
        <v>88</v>
      </c>
      <c r="AW181" s="13" t="s">
        <v>34</v>
      </c>
      <c r="AX181" s="13" t="s">
        <v>86</v>
      </c>
      <c r="AY181" s="244" t="s">
        <v>153</v>
      </c>
    </row>
    <row r="182" s="2" customFormat="1" ht="16.5" customHeight="1">
      <c r="A182" s="39"/>
      <c r="B182" s="40"/>
      <c r="C182" s="277" t="s">
        <v>334</v>
      </c>
      <c r="D182" s="277" t="s">
        <v>276</v>
      </c>
      <c r="E182" s="278" t="s">
        <v>342</v>
      </c>
      <c r="F182" s="279" t="s">
        <v>343</v>
      </c>
      <c r="G182" s="280" t="s">
        <v>230</v>
      </c>
      <c r="H182" s="281">
        <v>17.045999999999999</v>
      </c>
      <c r="I182" s="282"/>
      <c r="J182" s="283">
        <f>ROUND(I182*H182,2)</f>
        <v>0</v>
      </c>
      <c r="K182" s="279" t="s">
        <v>159</v>
      </c>
      <c r="L182" s="284"/>
      <c r="M182" s="285" t="s">
        <v>1</v>
      </c>
      <c r="N182" s="286" t="s">
        <v>43</v>
      </c>
      <c r="O182" s="92"/>
      <c r="P182" s="229">
        <f>O182*H182</f>
        <v>0</v>
      </c>
      <c r="Q182" s="229">
        <v>0.00040000000000000002</v>
      </c>
      <c r="R182" s="229">
        <f>Q182*H182</f>
        <v>0.0068184000000000005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222</v>
      </c>
      <c r="AT182" s="231" t="s">
        <v>276</v>
      </c>
      <c r="AU182" s="231" t="s">
        <v>88</v>
      </c>
      <c r="AY182" s="18" t="s">
        <v>153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86</v>
      </c>
      <c r="BK182" s="232">
        <f>ROUND(I182*H182,2)</f>
        <v>0</v>
      </c>
      <c r="BL182" s="18" t="s">
        <v>160</v>
      </c>
      <c r="BM182" s="231" t="s">
        <v>1872</v>
      </c>
    </row>
    <row r="183" s="13" customFormat="1">
      <c r="A183" s="13"/>
      <c r="B183" s="233"/>
      <c r="C183" s="234"/>
      <c r="D183" s="235" t="s">
        <v>162</v>
      </c>
      <c r="E183" s="234"/>
      <c r="F183" s="237" t="s">
        <v>1873</v>
      </c>
      <c r="G183" s="234"/>
      <c r="H183" s="238">
        <v>17.045999999999999</v>
      </c>
      <c r="I183" s="239"/>
      <c r="J183" s="234"/>
      <c r="K183" s="234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162</v>
      </c>
      <c r="AU183" s="244" t="s">
        <v>88</v>
      </c>
      <c r="AV183" s="13" t="s">
        <v>88</v>
      </c>
      <c r="AW183" s="13" t="s">
        <v>4</v>
      </c>
      <c r="AX183" s="13" t="s">
        <v>86</v>
      </c>
      <c r="AY183" s="244" t="s">
        <v>153</v>
      </c>
    </row>
    <row r="184" s="12" customFormat="1" ht="22.8" customHeight="1">
      <c r="A184" s="12"/>
      <c r="B184" s="204"/>
      <c r="C184" s="205"/>
      <c r="D184" s="206" t="s">
        <v>77</v>
      </c>
      <c r="E184" s="218" t="s">
        <v>160</v>
      </c>
      <c r="F184" s="218" t="s">
        <v>346</v>
      </c>
      <c r="G184" s="205"/>
      <c r="H184" s="205"/>
      <c r="I184" s="208"/>
      <c r="J184" s="219">
        <f>BK184</f>
        <v>0</v>
      </c>
      <c r="K184" s="205"/>
      <c r="L184" s="210"/>
      <c r="M184" s="211"/>
      <c r="N184" s="212"/>
      <c r="O184" s="212"/>
      <c r="P184" s="213">
        <f>SUM(P185:P191)</f>
        <v>0</v>
      </c>
      <c r="Q184" s="212"/>
      <c r="R184" s="213">
        <f>SUM(R185:R191)</f>
        <v>8.9377575900000004</v>
      </c>
      <c r="S184" s="212"/>
      <c r="T184" s="214">
        <f>SUM(T185:T191)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5" t="s">
        <v>86</v>
      </c>
      <c r="AT184" s="216" t="s">
        <v>77</v>
      </c>
      <c r="AU184" s="216" t="s">
        <v>86</v>
      </c>
      <c r="AY184" s="215" t="s">
        <v>153</v>
      </c>
      <c r="BK184" s="217">
        <f>SUM(BK185:BK191)</f>
        <v>0</v>
      </c>
    </row>
    <row r="185" s="2" customFormat="1" ht="16.5" customHeight="1">
      <c r="A185" s="39"/>
      <c r="B185" s="40"/>
      <c r="C185" s="220" t="s">
        <v>7</v>
      </c>
      <c r="D185" s="220" t="s">
        <v>155</v>
      </c>
      <c r="E185" s="221" t="s">
        <v>348</v>
      </c>
      <c r="F185" s="222" t="s">
        <v>349</v>
      </c>
      <c r="G185" s="223" t="s">
        <v>158</v>
      </c>
      <c r="H185" s="224">
        <v>3.2669999999999999</v>
      </c>
      <c r="I185" s="225"/>
      <c r="J185" s="226">
        <f>ROUND(I185*H185,2)</f>
        <v>0</v>
      </c>
      <c r="K185" s="222" t="s">
        <v>1</v>
      </c>
      <c r="L185" s="45"/>
      <c r="M185" s="227" t="s">
        <v>1</v>
      </c>
      <c r="N185" s="228" t="s">
        <v>43</v>
      </c>
      <c r="O185" s="92"/>
      <c r="P185" s="229">
        <f>O185*H185</f>
        <v>0</v>
      </c>
      <c r="Q185" s="229">
        <v>1.8907700000000001</v>
      </c>
      <c r="R185" s="229">
        <f>Q185*H185</f>
        <v>6.1771455900000003</v>
      </c>
      <c r="S185" s="229">
        <v>0</v>
      </c>
      <c r="T185" s="230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1" t="s">
        <v>160</v>
      </c>
      <c r="AT185" s="231" t="s">
        <v>155</v>
      </c>
      <c r="AU185" s="231" t="s">
        <v>88</v>
      </c>
      <c r="AY185" s="18" t="s">
        <v>153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86</v>
      </c>
      <c r="BK185" s="232">
        <f>ROUND(I185*H185,2)</f>
        <v>0</v>
      </c>
      <c r="BL185" s="18" t="s">
        <v>160</v>
      </c>
      <c r="BM185" s="231" t="s">
        <v>1874</v>
      </c>
    </row>
    <row r="186" s="13" customFormat="1">
      <c r="A186" s="13"/>
      <c r="B186" s="233"/>
      <c r="C186" s="234"/>
      <c r="D186" s="235" t="s">
        <v>162</v>
      </c>
      <c r="E186" s="236" t="s">
        <v>1</v>
      </c>
      <c r="F186" s="237" t="s">
        <v>1875</v>
      </c>
      <c r="G186" s="234"/>
      <c r="H186" s="238">
        <v>3.2669999999999999</v>
      </c>
      <c r="I186" s="239"/>
      <c r="J186" s="234"/>
      <c r="K186" s="234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162</v>
      </c>
      <c r="AU186" s="244" t="s">
        <v>88</v>
      </c>
      <c r="AV186" s="13" t="s">
        <v>88</v>
      </c>
      <c r="AW186" s="13" t="s">
        <v>34</v>
      </c>
      <c r="AX186" s="13" t="s">
        <v>78</v>
      </c>
      <c r="AY186" s="244" t="s">
        <v>153</v>
      </c>
    </row>
    <row r="187" s="16" customFormat="1">
      <c r="A187" s="16"/>
      <c r="B187" s="266"/>
      <c r="C187" s="267"/>
      <c r="D187" s="235" t="s">
        <v>162</v>
      </c>
      <c r="E187" s="268" t="s">
        <v>117</v>
      </c>
      <c r="F187" s="269" t="s">
        <v>215</v>
      </c>
      <c r="G187" s="267"/>
      <c r="H187" s="270">
        <v>3.2669999999999999</v>
      </c>
      <c r="I187" s="271"/>
      <c r="J187" s="267"/>
      <c r="K187" s="267"/>
      <c r="L187" s="272"/>
      <c r="M187" s="273"/>
      <c r="N187" s="274"/>
      <c r="O187" s="274"/>
      <c r="P187" s="274"/>
      <c r="Q187" s="274"/>
      <c r="R187" s="274"/>
      <c r="S187" s="274"/>
      <c r="T187" s="275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76" t="s">
        <v>162</v>
      </c>
      <c r="AU187" s="276" t="s">
        <v>88</v>
      </c>
      <c r="AV187" s="16" t="s">
        <v>160</v>
      </c>
      <c r="AW187" s="16" t="s">
        <v>34</v>
      </c>
      <c r="AX187" s="16" t="s">
        <v>86</v>
      </c>
      <c r="AY187" s="276" t="s">
        <v>153</v>
      </c>
    </row>
    <row r="188" s="2" customFormat="1" ht="16.5" customHeight="1">
      <c r="A188" s="39"/>
      <c r="B188" s="40"/>
      <c r="C188" s="220" t="s">
        <v>347</v>
      </c>
      <c r="D188" s="220" t="s">
        <v>155</v>
      </c>
      <c r="E188" s="221" t="s">
        <v>366</v>
      </c>
      <c r="F188" s="222" t="s">
        <v>367</v>
      </c>
      <c r="G188" s="223" t="s">
        <v>158</v>
      </c>
      <c r="H188" s="224">
        <v>0.59999999999999998</v>
      </c>
      <c r="I188" s="225"/>
      <c r="J188" s="226">
        <f>ROUND(I188*H188,2)</f>
        <v>0</v>
      </c>
      <c r="K188" s="222" t="s">
        <v>159</v>
      </c>
      <c r="L188" s="45"/>
      <c r="M188" s="227" t="s">
        <v>1</v>
      </c>
      <c r="N188" s="228" t="s">
        <v>43</v>
      </c>
      <c r="O188" s="92"/>
      <c r="P188" s="229">
        <f>O188*H188</f>
        <v>0</v>
      </c>
      <c r="Q188" s="229">
        <v>2.3010199999999998</v>
      </c>
      <c r="R188" s="229">
        <f>Q188*H188</f>
        <v>1.380612</v>
      </c>
      <c r="S188" s="229">
        <v>0</v>
      </c>
      <c r="T188" s="230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1" t="s">
        <v>160</v>
      </c>
      <c r="AT188" s="231" t="s">
        <v>155</v>
      </c>
      <c r="AU188" s="231" t="s">
        <v>88</v>
      </c>
      <c r="AY188" s="18" t="s">
        <v>153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86</v>
      </c>
      <c r="BK188" s="232">
        <f>ROUND(I188*H188,2)</f>
        <v>0</v>
      </c>
      <c r="BL188" s="18" t="s">
        <v>160</v>
      </c>
      <c r="BM188" s="231" t="s">
        <v>1876</v>
      </c>
    </row>
    <row r="189" s="13" customFormat="1">
      <c r="A189" s="13"/>
      <c r="B189" s="233"/>
      <c r="C189" s="234"/>
      <c r="D189" s="235" t="s">
        <v>162</v>
      </c>
      <c r="E189" s="236" t="s">
        <v>1</v>
      </c>
      <c r="F189" s="237" t="s">
        <v>1787</v>
      </c>
      <c r="G189" s="234"/>
      <c r="H189" s="238">
        <v>0.59999999999999998</v>
      </c>
      <c r="I189" s="239"/>
      <c r="J189" s="234"/>
      <c r="K189" s="234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162</v>
      </c>
      <c r="AU189" s="244" t="s">
        <v>88</v>
      </c>
      <c r="AV189" s="13" t="s">
        <v>88</v>
      </c>
      <c r="AW189" s="13" t="s">
        <v>34</v>
      </c>
      <c r="AX189" s="13" t="s">
        <v>86</v>
      </c>
      <c r="AY189" s="244" t="s">
        <v>153</v>
      </c>
    </row>
    <row r="190" s="2" customFormat="1" ht="16.5" customHeight="1">
      <c r="A190" s="39"/>
      <c r="B190" s="40"/>
      <c r="C190" s="220" t="s">
        <v>365</v>
      </c>
      <c r="D190" s="220" t="s">
        <v>155</v>
      </c>
      <c r="E190" s="221" t="s">
        <v>371</v>
      </c>
      <c r="F190" s="222" t="s">
        <v>372</v>
      </c>
      <c r="G190" s="223" t="s">
        <v>230</v>
      </c>
      <c r="H190" s="224">
        <v>4</v>
      </c>
      <c r="I190" s="225"/>
      <c r="J190" s="226">
        <f>ROUND(I190*H190,2)</f>
        <v>0</v>
      </c>
      <c r="K190" s="222" t="s">
        <v>159</v>
      </c>
      <c r="L190" s="45"/>
      <c r="M190" s="227" t="s">
        <v>1</v>
      </c>
      <c r="N190" s="228" t="s">
        <v>43</v>
      </c>
      <c r="O190" s="92"/>
      <c r="P190" s="229">
        <f>O190*H190</f>
        <v>0</v>
      </c>
      <c r="Q190" s="229">
        <v>0.34499999999999997</v>
      </c>
      <c r="R190" s="229">
        <f>Q190*H190</f>
        <v>1.3799999999999999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160</v>
      </c>
      <c r="AT190" s="231" t="s">
        <v>155</v>
      </c>
      <c r="AU190" s="231" t="s">
        <v>88</v>
      </c>
      <c r="AY190" s="18" t="s">
        <v>153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86</v>
      </c>
      <c r="BK190" s="232">
        <f>ROUND(I190*H190,2)</f>
        <v>0</v>
      </c>
      <c r="BL190" s="18" t="s">
        <v>160</v>
      </c>
      <c r="BM190" s="231" t="s">
        <v>1877</v>
      </c>
    </row>
    <row r="191" s="13" customFormat="1">
      <c r="A191" s="13"/>
      <c r="B191" s="233"/>
      <c r="C191" s="234"/>
      <c r="D191" s="235" t="s">
        <v>162</v>
      </c>
      <c r="E191" s="236" t="s">
        <v>1</v>
      </c>
      <c r="F191" s="237" t="s">
        <v>1789</v>
      </c>
      <c r="G191" s="234"/>
      <c r="H191" s="238">
        <v>4</v>
      </c>
      <c r="I191" s="239"/>
      <c r="J191" s="234"/>
      <c r="K191" s="234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162</v>
      </c>
      <c r="AU191" s="244" t="s">
        <v>88</v>
      </c>
      <c r="AV191" s="13" t="s">
        <v>88</v>
      </c>
      <c r="AW191" s="13" t="s">
        <v>34</v>
      </c>
      <c r="AX191" s="13" t="s">
        <v>86</v>
      </c>
      <c r="AY191" s="244" t="s">
        <v>153</v>
      </c>
    </row>
    <row r="192" s="12" customFormat="1" ht="22.8" customHeight="1">
      <c r="A192" s="12"/>
      <c r="B192" s="204"/>
      <c r="C192" s="205"/>
      <c r="D192" s="206" t="s">
        <v>77</v>
      </c>
      <c r="E192" s="218" t="s">
        <v>222</v>
      </c>
      <c r="F192" s="218" t="s">
        <v>395</v>
      </c>
      <c r="G192" s="205"/>
      <c r="H192" s="205"/>
      <c r="I192" s="208"/>
      <c r="J192" s="219">
        <f>BK192</f>
        <v>0</v>
      </c>
      <c r="K192" s="205"/>
      <c r="L192" s="210"/>
      <c r="M192" s="211"/>
      <c r="N192" s="212"/>
      <c r="O192" s="212"/>
      <c r="P192" s="213">
        <f>SUM(P193:P217)</f>
        <v>0</v>
      </c>
      <c r="Q192" s="212"/>
      <c r="R192" s="213">
        <f>SUM(R193:R217)</f>
        <v>3.4641265999999997</v>
      </c>
      <c r="S192" s="212"/>
      <c r="T192" s="214">
        <f>SUM(T193:T217)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5" t="s">
        <v>86</v>
      </c>
      <c r="AT192" s="216" t="s">
        <v>77</v>
      </c>
      <c r="AU192" s="216" t="s">
        <v>86</v>
      </c>
      <c r="AY192" s="215" t="s">
        <v>153</v>
      </c>
      <c r="BK192" s="217">
        <f>SUM(BK193:BK217)</f>
        <v>0</v>
      </c>
    </row>
    <row r="193" s="2" customFormat="1" ht="16.5" customHeight="1">
      <c r="A193" s="39"/>
      <c r="B193" s="40"/>
      <c r="C193" s="220" t="s">
        <v>370</v>
      </c>
      <c r="D193" s="220" t="s">
        <v>155</v>
      </c>
      <c r="E193" s="221" t="s">
        <v>397</v>
      </c>
      <c r="F193" s="222" t="s">
        <v>398</v>
      </c>
      <c r="G193" s="223" t="s">
        <v>399</v>
      </c>
      <c r="H193" s="224">
        <v>1</v>
      </c>
      <c r="I193" s="225"/>
      <c r="J193" s="226">
        <f>ROUND(I193*H193,2)</f>
        <v>0</v>
      </c>
      <c r="K193" s="222" t="s">
        <v>159</v>
      </c>
      <c r="L193" s="45"/>
      <c r="M193" s="227" t="s">
        <v>1</v>
      </c>
      <c r="N193" s="228" t="s">
        <v>43</v>
      </c>
      <c r="O193" s="92"/>
      <c r="P193" s="229">
        <f>O193*H193</f>
        <v>0</v>
      </c>
      <c r="Q193" s="229">
        <v>0.087419999999999998</v>
      </c>
      <c r="R193" s="229">
        <f>Q193*H193</f>
        <v>0.087419999999999998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160</v>
      </c>
      <c r="AT193" s="231" t="s">
        <v>155</v>
      </c>
      <c r="AU193" s="231" t="s">
        <v>88</v>
      </c>
      <c r="AY193" s="18" t="s">
        <v>153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86</v>
      </c>
      <c r="BK193" s="232">
        <f>ROUND(I193*H193,2)</f>
        <v>0</v>
      </c>
      <c r="BL193" s="18" t="s">
        <v>160</v>
      </c>
      <c r="BM193" s="231" t="s">
        <v>1878</v>
      </c>
    </row>
    <row r="194" s="2" customFormat="1" ht="16.5" customHeight="1">
      <c r="A194" s="39"/>
      <c r="B194" s="40"/>
      <c r="C194" s="277" t="s">
        <v>376</v>
      </c>
      <c r="D194" s="277" t="s">
        <v>276</v>
      </c>
      <c r="E194" s="278" t="s">
        <v>408</v>
      </c>
      <c r="F194" s="279" t="s">
        <v>409</v>
      </c>
      <c r="G194" s="280" t="s">
        <v>399</v>
      </c>
      <c r="H194" s="281">
        <v>1</v>
      </c>
      <c r="I194" s="282"/>
      <c r="J194" s="283">
        <f>ROUND(I194*H194,2)</f>
        <v>0</v>
      </c>
      <c r="K194" s="279" t="s">
        <v>1</v>
      </c>
      <c r="L194" s="284"/>
      <c r="M194" s="285" t="s">
        <v>1</v>
      </c>
      <c r="N194" s="286" t="s">
        <v>43</v>
      </c>
      <c r="O194" s="92"/>
      <c r="P194" s="229">
        <f>O194*H194</f>
        <v>0</v>
      </c>
      <c r="Q194" s="229">
        <v>0.040000000000000001</v>
      </c>
      <c r="R194" s="229">
        <f>Q194*H194</f>
        <v>0.040000000000000001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222</v>
      </c>
      <c r="AT194" s="231" t="s">
        <v>276</v>
      </c>
      <c r="AU194" s="231" t="s">
        <v>88</v>
      </c>
      <c r="AY194" s="18" t="s">
        <v>153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86</v>
      </c>
      <c r="BK194" s="232">
        <f>ROUND(I194*H194,2)</f>
        <v>0</v>
      </c>
      <c r="BL194" s="18" t="s">
        <v>160</v>
      </c>
      <c r="BM194" s="231" t="s">
        <v>1879</v>
      </c>
    </row>
    <row r="195" s="2" customFormat="1" ht="21.75" customHeight="1">
      <c r="A195" s="39"/>
      <c r="B195" s="40"/>
      <c r="C195" s="220" t="s">
        <v>396</v>
      </c>
      <c r="D195" s="220" t="s">
        <v>155</v>
      </c>
      <c r="E195" s="221" t="s">
        <v>1792</v>
      </c>
      <c r="F195" s="222" t="s">
        <v>1793</v>
      </c>
      <c r="G195" s="223" t="s">
        <v>219</v>
      </c>
      <c r="H195" s="224">
        <v>48.799999999999997</v>
      </c>
      <c r="I195" s="225"/>
      <c r="J195" s="226">
        <f>ROUND(I195*H195,2)</f>
        <v>0</v>
      </c>
      <c r="K195" s="222" t="s">
        <v>159</v>
      </c>
      <c r="L195" s="45"/>
      <c r="M195" s="227" t="s">
        <v>1</v>
      </c>
      <c r="N195" s="228" t="s">
        <v>43</v>
      </c>
      <c r="O195" s="92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1" t="s">
        <v>160</v>
      </c>
      <c r="AT195" s="231" t="s">
        <v>155</v>
      </c>
      <c r="AU195" s="231" t="s">
        <v>88</v>
      </c>
      <c r="AY195" s="18" t="s">
        <v>153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86</v>
      </c>
      <c r="BK195" s="232">
        <f>ROUND(I195*H195,2)</f>
        <v>0</v>
      </c>
      <c r="BL195" s="18" t="s">
        <v>160</v>
      </c>
      <c r="BM195" s="231" t="s">
        <v>1880</v>
      </c>
    </row>
    <row r="196" s="2" customFormat="1" ht="16.5" customHeight="1">
      <c r="A196" s="39"/>
      <c r="B196" s="40"/>
      <c r="C196" s="277" t="s">
        <v>402</v>
      </c>
      <c r="D196" s="277" t="s">
        <v>276</v>
      </c>
      <c r="E196" s="278" t="s">
        <v>1795</v>
      </c>
      <c r="F196" s="279" t="s">
        <v>1796</v>
      </c>
      <c r="G196" s="280" t="s">
        <v>219</v>
      </c>
      <c r="H196" s="281">
        <v>51.531999999999996</v>
      </c>
      <c r="I196" s="282"/>
      <c r="J196" s="283">
        <f>ROUND(I196*H196,2)</f>
        <v>0</v>
      </c>
      <c r="K196" s="279" t="s">
        <v>159</v>
      </c>
      <c r="L196" s="284"/>
      <c r="M196" s="285" t="s">
        <v>1</v>
      </c>
      <c r="N196" s="286" t="s">
        <v>43</v>
      </c>
      <c r="O196" s="92"/>
      <c r="P196" s="229">
        <f>O196*H196</f>
        <v>0</v>
      </c>
      <c r="Q196" s="229">
        <v>0.0010499999999999999</v>
      </c>
      <c r="R196" s="229">
        <f>Q196*H196</f>
        <v>0.054108599999999993</v>
      </c>
      <c r="S196" s="229">
        <v>0</v>
      </c>
      <c r="T196" s="230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1" t="s">
        <v>222</v>
      </c>
      <c r="AT196" s="231" t="s">
        <v>276</v>
      </c>
      <c r="AU196" s="231" t="s">
        <v>88</v>
      </c>
      <c r="AY196" s="18" t="s">
        <v>153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86</v>
      </c>
      <c r="BK196" s="232">
        <f>ROUND(I196*H196,2)</f>
        <v>0</v>
      </c>
      <c r="BL196" s="18" t="s">
        <v>160</v>
      </c>
      <c r="BM196" s="231" t="s">
        <v>1881</v>
      </c>
    </row>
    <row r="197" s="13" customFormat="1">
      <c r="A197" s="13"/>
      <c r="B197" s="233"/>
      <c r="C197" s="234"/>
      <c r="D197" s="235" t="s">
        <v>162</v>
      </c>
      <c r="E197" s="236" t="s">
        <v>1</v>
      </c>
      <c r="F197" s="237" t="s">
        <v>1882</v>
      </c>
      <c r="G197" s="234"/>
      <c r="H197" s="238">
        <v>49.531999999999996</v>
      </c>
      <c r="I197" s="239"/>
      <c r="J197" s="234"/>
      <c r="K197" s="234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162</v>
      </c>
      <c r="AU197" s="244" t="s">
        <v>88</v>
      </c>
      <c r="AV197" s="13" t="s">
        <v>88</v>
      </c>
      <c r="AW197" s="13" t="s">
        <v>34</v>
      </c>
      <c r="AX197" s="13" t="s">
        <v>78</v>
      </c>
      <c r="AY197" s="244" t="s">
        <v>153</v>
      </c>
    </row>
    <row r="198" s="13" customFormat="1">
      <c r="A198" s="13"/>
      <c r="B198" s="233"/>
      <c r="C198" s="234"/>
      <c r="D198" s="235" t="s">
        <v>162</v>
      </c>
      <c r="E198" s="236" t="s">
        <v>1</v>
      </c>
      <c r="F198" s="237" t="s">
        <v>1799</v>
      </c>
      <c r="G198" s="234"/>
      <c r="H198" s="238">
        <v>2</v>
      </c>
      <c r="I198" s="239"/>
      <c r="J198" s="234"/>
      <c r="K198" s="234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162</v>
      </c>
      <c r="AU198" s="244" t="s">
        <v>88</v>
      </c>
      <c r="AV198" s="13" t="s">
        <v>88</v>
      </c>
      <c r="AW198" s="13" t="s">
        <v>34</v>
      </c>
      <c r="AX198" s="13" t="s">
        <v>78</v>
      </c>
      <c r="AY198" s="244" t="s">
        <v>153</v>
      </c>
    </row>
    <row r="199" s="16" customFormat="1">
      <c r="A199" s="16"/>
      <c r="B199" s="266"/>
      <c r="C199" s="267"/>
      <c r="D199" s="235" t="s">
        <v>162</v>
      </c>
      <c r="E199" s="268" t="s">
        <v>1</v>
      </c>
      <c r="F199" s="269" t="s">
        <v>215</v>
      </c>
      <c r="G199" s="267"/>
      <c r="H199" s="270">
        <v>51.531999999999996</v>
      </c>
      <c r="I199" s="271"/>
      <c r="J199" s="267"/>
      <c r="K199" s="267"/>
      <c r="L199" s="272"/>
      <c r="M199" s="273"/>
      <c r="N199" s="274"/>
      <c r="O199" s="274"/>
      <c r="P199" s="274"/>
      <c r="Q199" s="274"/>
      <c r="R199" s="274"/>
      <c r="S199" s="274"/>
      <c r="T199" s="275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T199" s="276" t="s">
        <v>162</v>
      </c>
      <c r="AU199" s="276" t="s">
        <v>88</v>
      </c>
      <c r="AV199" s="16" t="s">
        <v>160</v>
      </c>
      <c r="AW199" s="16" t="s">
        <v>34</v>
      </c>
      <c r="AX199" s="16" t="s">
        <v>86</v>
      </c>
      <c r="AY199" s="276" t="s">
        <v>153</v>
      </c>
    </row>
    <row r="200" s="2" customFormat="1" ht="16.5" customHeight="1">
      <c r="A200" s="39"/>
      <c r="B200" s="40"/>
      <c r="C200" s="220" t="s">
        <v>407</v>
      </c>
      <c r="D200" s="220" t="s">
        <v>155</v>
      </c>
      <c r="E200" s="221" t="s">
        <v>883</v>
      </c>
      <c r="F200" s="222" t="s">
        <v>884</v>
      </c>
      <c r="G200" s="223" t="s">
        <v>399</v>
      </c>
      <c r="H200" s="224">
        <v>1</v>
      </c>
      <c r="I200" s="225"/>
      <c r="J200" s="226">
        <f>ROUND(I200*H200,2)</f>
        <v>0</v>
      </c>
      <c r="K200" s="222" t="s">
        <v>159</v>
      </c>
      <c r="L200" s="45"/>
      <c r="M200" s="227" t="s">
        <v>1</v>
      </c>
      <c r="N200" s="228" t="s">
        <v>43</v>
      </c>
      <c r="O200" s="92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1" t="s">
        <v>160</v>
      </c>
      <c r="AT200" s="231" t="s">
        <v>155</v>
      </c>
      <c r="AU200" s="231" t="s">
        <v>88</v>
      </c>
      <c r="AY200" s="18" t="s">
        <v>153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86</v>
      </c>
      <c r="BK200" s="232">
        <f>ROUND(I200*H200,2)</f>
        <v>0</v>
      </c>
      <c r="BL200" s="18" t="s">
        <v>160</v>
      </c>
      <c r="BM200" s="231" t="s">
        <v>1883</v>
      </c>
    </row>
    <row r="201" s="2" customFormat="1" ht="16.5" customHeight="1">
      <c r="A201" s="39"/>
      <c r="B201" s="40"/>
      <c r="C201" s="277" t="s">
        <v>411</v>
      </c>
      <c r="D201" s="277" t="s">
        <v>276</v>
      </c>
      <c r="E201" s="278" t="s">
        <v>887</v>
      </c>
      <c r="F201" s="279" t="s">
        <v>888</v>
      </c>
      <c r="G201" s="280" t="s">
        <v>399</v>
      </c>
      <c r="H201" s="281">
        <v>1</v>
      </c>
      <c r="I201" s="282"/>
      <c r="J201" s="283">
        <f>ROUND(I201*H201,2)</f>
        <v>0</v>
      </c>
      <c r="K201" s="279" t="s">
        <v>159</v>
      </c>
      <c r="L201" s="284"/>
      <c r="M201" s="285" t="s">
        <v>1</v>
      </c>
      <c r="N201" s="286" t="s">
        <v>43</v>
      </c>
      <c r="O201" s="92"/>
      <c r="P201" s="229">
        <f>O201*H201</f>
        <v>0</v>
      </c>
      <c r="Q201" s="229">
        <v>9.0000000000000006E-05</v>
      </c>
      <c r="R201" s="229">
        <f>Q201*H201</f>
        <v>9.0000000000000006E-05</v>
      </c>
      <c r="S201" s="229">
        <v>0</v>
      </c>
      <c r="T201" s="230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1" t="s">
        <v>222</v>
      </c>
      <c r="AT201" s="231" t="s">
        <v>276</v>
      </c>
      <c r="AU201" s="231" t="s">
        <v>88</v>
      </c>
      <c r="AY201" s="18" t="s">
        <v>153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86</v>
      </c>
      <c r="BK201" s="232">
        <f>ROUND(I201*H201,2)</f>
        <v>0</v>
      </c>
      <c r="BL201" s="18" t="s">
        <v>160</v>
      </c>
      <c r="BM201" s="231" t="s">
        <v>1884</v>
      </c>
    </row>
    <row r="202" s="2" customFormat="1" ht="16.5" customHeight="1">
      <c r="A202" s="39"/>
      <c r="B202" s="40"/>
      <c r="C202" s="220" t="s">
        <v>415</v>
      </c>
      <c r="D202" s="220" t="s">
        <v>155</v>
      </c>
      <c r="E202" s="221" t="s">
        <v>561</v>
      </c>
      <c r="F202" s="222" t="s">
        <v>562</v>
      </c>
      <c r="G202" s="223" t="s">
        <v>399</v>
      </c>
      <c r="H202" s="224">
        <v>1</v>
      </c>
      <c r="I202" s="225"/>
      <c r="J202" s="226">
        <f>ROUND(I202*H202,2)</f>
        <v>0</v>
      </c>
      <c r="K202" s="222" t="s">
        <v>159</v>
      </c>
      <c r="L202" s="45"/>
      <c r="M202" s="227" t="s">
        <v>1</v>
      </c>
      <c r="N202" s="228" t="s">
        <v>43</v>
      </c>
      <c r="O202" s="92"/>
      <c r="P202" s="229">
        <f>O202*H202</f>
        <v>0</v>
      </c>
      <c r="Q202" s="229">
        <v>0.41948000000000002</v>
      </c>
      <c r="R202" s="229">
        <f>Q202*H202</f>
        <v>0.41948000000000002</v>
      </c>
      <c r="S202" s="229">
        <v>0</v>
      </c>
      <c r="T202" s="23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1" t="s">
        <v>160</v>
      </c>
      <c r="AT202" s="231" t="s">
        <v>155</v>
      </c>
      <c r="AU202" s="231" t="s">
        <v>88</v>
      </c>
      <c r="AY202" s="18" t="s">
        <v>153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86</v>
      </c>
      <c r="BK202" s="232">
        <f>ROUND(I202*H202,2)</f>
        <v>0</v>
      </c>
      <c r="BL202" s="18" t="s">
        <v>160</v>
      </c>
      <c r="BM202" s="231" t="s">
        <v>1885</v>
      </c>
    </row>
    <row r="203" s="2" customFormat="1" ht="24.15" customHeight="1">
      <c r="A203" s="39"/>
      <c r="B203" s="40"/>
      <c r="C203" s="277" t="s">
        <v>419</v>
      </c>
      <c r="D203" s="277" t="s">
        <v>276</v>
      </c>
      <c r="E203" s="278" t="s">
        <v>565</v>
      </c>
      <c r="F203" s="279" t="s">
        <v>566</v>
      </c>
      <c r="G203" s="280" t="s">
        <v>399</v>
      </c>
      <c r="H203" s="281">
        <v>1</v>
      </c>
      <c r="I203" s="282"/>
      <c r="J203" s="283">
        <f>ROUND(I203*H203,2)</f>
        <v>0</v>
      </c>
      <c r="K203" s="279" t="s">
        <v>1</v>
      </c>
      <c r="L203" s="284"/>
      <c r="M203" s="285" t="s">
        <v>1</v>
      </c>
      <c r="N203" s="286" t="s">
        <v>43</v>
      </c>
      <c r="O203" s="92"/>
      <c r="P203" s="229">
        <f>O203*H203</f>
        <v>0</v>
      </c>
      <c r="Q203" s="229">
        <v>1.6000000000000001</v>
      </c>
      <c r="R203" s="229">
        <f>Q203*H203</f>
        <v>1.6000000000000001</v>
      </c>
      <c r="S203" s="229">
        <v>0</v>
      </c>
      <c r="T203" s="230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1" t="s">
        <v>222</v>
      </c>
      <c r="AT203" s="231" t="s">
        <v>276</v>
      </c>
      <c r="AU203" s="231" t="s">
        <v>88</v>
      </c>
      <c r="AY203" s="18" t="s">
        <v>153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86</v>
      </c>
      <c r="BK203" s="232">
        <f>ROUND(I203*H203,2)</f>
        <v>0</v>
      </c>
      <c r="BL203" s="18" t="s">
        <v>160</v>
      </c>
      <c r="BM203" s="231" t="s">
        <v>1886</v>
      </c>
    </row>
    <row r="204" s="2" customFormat="1" ht="16.5" customHeight="1">
      <c r="A204" s="39"/>
      <c r="B204" s="40"/>
      <c r="C204" s="220" t="s">
        <v>423</v>
      </c>
      <c r="D204" s="220" t="s">
        <v>155</v>
      </c>
      <c r="E204" s="221" t="s">
        <v>589</v>
      </c>
      <c r="F204" s="222" t="s">
        <v>590</v>
      </c>
      <c r="G204" s="223" t="s">
        <v>399</v>
      </c>
      <c r="H204" s="224">
        <v>1</v>
      </c>
      <c r="I204" s="225"/>
      <c r="J204" s="226">
        <f>ROUND(I204*H204,2)</f>
        <v>0</v>
      </c>
      <c r="K204" s="222" t="s">
        <v>159</v>
      </c>
      <c r="L204" s="45"/>
      <c r="M204" s="227" t="s">
        <v>1</v>
      </c>
      <c r="N204" s="228" t="s">
        <v>43</v>
      </c>
      <c r="O204" s="92"/>
      <c r="P204" s="229">
        <f>O204*H204</f>
        <v>0</v>
      </c>
      <c r="Q204" s="229">
        <v>0.0098899999999999995</v>
      </c>
      <c r="R204" s="229">
        <f>Q204*H204</f>
        <v>0.0098899999999999995</v>
      </c>
      <c r="S204" s="229">
        <v>0</v>
      </c>
      <c r="T204" s="230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1" t="s">
        <v>160</v>
      </c>
      <c r="AT204" s="231" t="s">
        <v>155</v>
      </c>
      <c r="AU204" s="231" t="s">
        <v>88</v>
      </c>
      <c r="AY204" s="18" t="s">
        <v>153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86</v>
      </c>
      <c r="BK204" s="232">
        <f>ROUND(I204*H204,2)</f>
        <v>0</v>
      </c>
      <c r="BL204" s="18" t="s">
        <v>160</v>
      </c>
      <c r="BM204" s="231" t="s">
        <v>1887</v>
      </c>
    </row>
    <row r="205" s="2" customFormat="1" ht="16.5" customHeight="1">
      <c r="A205" s="39"/>
      <c r="B205" s="40"/>
      <c r="C205" s="277" t="s">
        <v>429</v>
      </c>
      <c r="D205" s="277" t="s">
        <v>276</v>
      </c>
      <c r="E205" s="278" t="s">
        <v>593</v>
      </c>
      <c r="F205" s="279" t="s">
        <v>594</v>
      </c>
      <c r="G205" s="280" t="s">
        <v>399</v>
      </c>
      <c r="H205" s="281">
        <v>1</v>
      </c>
      <c r="I205" s="282"/>
      <c r="J205" s="283">
        <f>ROUND(I205*H205,2)</f>
        <v>0</v>
      </c>
      <c r="K205" s="279" t="s">
        <v>1</v>
      </c>
      <c r="L205" s="284"/>
      <c r="M205" s="285" t="s">
        <v>1</v>
      </c>
      <c r="N205" s="286" t="s">
        <v>43</v>
      </c>
      <c r="O205" s="92"/>
      <c r="P205" s="229">
        <f>O205*H205</f>
        <v>0</v>
      </c>
      <c r="Q205" s="229">
        <v>0.50600000000000001</v>
      </c>
      <c r="R205" s="229">
        <f>Q205*H205</f>
        <v>0.50600000000000001</v>
      </c>
      <c r="S205" s="229">
        <v>0</v>
      </c>
      <c r="T205" s="230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1" t="s">
        <v>222</v>
      </c>
      <c r="AT205" s="231" t="s">
        <v>276</v>
      </c>
      <c r="AU205" s="231" t="s">
        <v>88</v>
      </c>
      <c r="AY205" s="18" t="s">
        <v>153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86</v>
      </c>
      <c r="BK205" s="232">
        <f>ROUND(I205*H205,2)</f>
        <v>0</v>
      </c>
      <c r="BL205" s="18" t="s">
        <v>160</v>
      </c>
      <c r="BM205" s="231" t="s">
        <v>1888</v>
      </c>
    </row>
    <row r="206" s="2" customFormat="1" ht="16.5" customHeight="1">
      <c r="A206" s="39"/>
      <c r="B206" s="40"/>
      <c r="C206" s="220" t="s">
        <v>434</v>
      </c>
      <c r="D206" s="220" t="s">
        <v>155</v>
      </c>
      <c r="E206" s="221" t="s">
        <v>605</v>
      </c>
      <c r="F206" s="222" t="s">
        <v>606</v>
      </c>
      <c r="G206" s="223" t="s">
        <v>399</v>
      </c>
      <c r="H206" s="224">
        <v>1</v>
      </c>
      <c r="I206" s="225"/>
      <c r="J206" s="226">
        <f>ROUND(I206*H206,2)</f>
        <v>0</v>
      </c>
      <c r="K206" s="222" t="s">
        <v>159</v>
      </c>
      <c r="L206" s="45"/>
      <c r="M206" s="227" t="s">
        <v>1</v>
      </c>
      <c r="N206" s="228" t="s">
        <v>43</v>
      </c>
      <c r="O206" s="92"/>
      <c r="P206" s="229">
        <f>O206*H206</f>
        <v>0</v>
      </c>
      <c r="Q206" s="229">
        <v>0.01218</v>
      </c>
      <c r="R206" s="229">
        <f>Q206*H206</f>
        <v>0.01218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160</v>
      </c>
      <c r="AT206" s="231" t="s">
        <v>155</v>
      </c>
      <c r="AU206" s="231" t="s">
        <v>88</v>
      </c>
      <c r="AY206" s="18" t="s">
        <v>153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86</v>
      </c>
      <c r="BK206" s="232">
        <f>ROUND(I206*H206,2)</f>
        <v>0</v>
      </c>
      <c r="BL206" s="18" t="s">
        <v>160</v>
      </c>
      <c r="BM206" s="231" t="s">
        <v>1889</v>
      </c>
    </row>
    <row r="207" s="2" customFormat="1" ht="16.5" customHeight="1">
      <c r="A207" s="39"/>
      <c r="B207" s="40"/>
      <c r="C207" s="277" t="s">
        <v>440</v>
      </c>
      <c r="D207" s="277" t="s">
        <v>276</v>
      </c>
      <c r="E207" s="278" t="s">
        <v>609</v>
      </c>
      <c r="F207" s="279" t="s">
        <v>610</v>
      </c>
      <c r="G207" s="280" t="s">
        <v>399</v>
      </c>
      <c r="H207" s="281">
        <v>1</v>
      </c>
      <c r="I207" s="282"/>
      <c r="J207" s="283">
        <f>ROUND(I207*H207,2)</f>
        <v>0</v>
      </c>
      <c r="K207" s="279" t="s">
        <v>1</v>
      </c>
      <c r="L207" s="284"/>
      <c r="M207" s="285" t="s">
        <v>1</v>
      </c>
      <c r="N207" s="286" t="s">
        <v>43</v>
      </c>
      <c r="O207" s="92"/>
      <c r="P207" s="229">
        <f>O207*H207</f>
        <v>0</v>
      </c>
      <c r="Q207" s="229">
        <v>0.54800000000000004</v>
      </c>
      <c r="R207" s="229">
        <f>Q207*H207</f>
        <v>0.54800000000000004</v>
      </c>
      <c r="S207" s="229">
        <v>0</v>
      </c>
      <c r="T207" s="23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1" t="s">
        <v>222</v>
      </c>
      <c r="AT207" s="231" t="s">
        <v>276</v>
      </c>
      <c r="AU207" s="231" t="s">
        <v>88</v>
      </c>
      <c r="AY207" s="18" t="s">
        <v>153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86</v>
      </c>
      <c r="BK207" s="232">
        <f>ROUND(I207*H207,2)</f>
        <v>0</v>
      </c>
      <c r="BL207" s="18" t="s">
        <v>160</v>
      </c>
      <c r="BM207" s="231" t="s">
        <v>1890</v>
      </c>
    </row>
    <row r="208" s="2" customFormat="1" ht="16.5" customHeight="1">
      <c r="A208" s="39"/>
      <c r="B208" s="40"/>
      <c r="C208" s="277" t="s">
        <v>445</v>
      </c>
      <c r="D208" s="277" t="s">
        <v>276</v>
      </c>
      <c r="E208" s="278" t="s">
        <v>613</v>
      </c>
      <c r="F208" s="279" t="s">
        <v>614</v>
      </c>
      <c r="G208" s="280" t="s">
        <v>399</v>
      </c>
      <c r="H208" s="281">
        <v>2</v>
      </c>
      <c r="I208" s="282"/>
      <c r="J208" s="283">
        <f>ROUND(I208*H208,2)</f>
        <v>0</v>
      </c>
      <c r="K208" s="279" t="s">
        <v>1</v>
      </c>
      <c r="L208" s="284"/>
      <c r="M208" s="285" t="s">
        <v>1</v>
      </c>
      <c r="N208" s="286" t="s">
        <v>43</v>
      </c>
      <c r="O208" s="92"/>
      <c r="P208" s="229">
        <f>O208*H208</f>
        <v>0</v>
      </c>
      <c r="Q208" s="229">
        <v>0.002</v>
      </c>
      <c r="R208" s="229">
        <f>Q208*H208</f>
        <v>0.0040000000000000001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222</v>
      </c>
      <c r="AT208" s="231" t="s">
        <v>276</v>
      </c>
      <c r="AU208" s="231" t="s">
        <v>88</v>
      </c>
      <c r="AY208" s="18" t="s">
        <v>153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86</v>
      </c>
      <c r="BK208" s="232">
        <f>ROUND(I208*H208,2)</f>
        <v>0</v>
      </c>
      <c r="BL208" s="18" t="s">
        <v>160</v>
      </c>
      <c r="BM208" s="231" t="s">
        <v>1891</v>
      </c>
    </row>
    <row r="209" s="2" customFormat="1" ht="16.5" customHeight="1">
      <c r="A209" s="39"/>
      <c r="B209" s="40"/>
      <c r="C209" s="220" t="s">
        <v>450</v>
      </c>
      <c r="D209" s="220" t="s">
        <v>155</v>
      </c>
      <c r="E209" s="221" t="s">
        <v>617</v>
      </c>
      <c r="F209" s="222" t="s">
        <v>618</v>
      </c>
      <c r="G209" s="223" t="s">
        <v>399</v>
      </c>
      <c r="H209" s="224">
        <v>1</v>
      </c>
      <c r="I209" s="225"/>
      <c r="J209" s="226">
        <f>ROUND(I209*H209,2)</f>
        <v>0</v>
      </c>
      <c r="K209" s="222" t="s">
        <v>1</v>
      </c>
      <c r="L209" s="45"/>
      <c r="M209" s="227" t="s">
        <v>1</v>
      </c>
      <c r="N209" s="228" t="s">
        <v>43</v>
      </c>
      <c r="O209" s="92"/>
      <c r="P209" s="229">
        <f>O209*H209</f>
        <v>0</v>
      </c>
      <c r="Q209" s="229">
        <v>0.089999999999999997</v>
      </c>
      <c r="R209" s="229">
        <f>Q209*H209</f>
        <v>0.089999999999999997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160</v>
      </c>
      <c r="AT209" s="231" t="s">
        <v>155</v>
      </c>
      <c r="AU209" s="231" t="s">
        <v>88</v>
      </c>
      <c r="AY209" s="18" t="s">
        <v>153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86</v>
      </c>
      <c r="BK209" s="232">
        <f>ROUND(I209*H209,2)</f>
        <v>0</v>
      </c>
      <c r="BL209" s="18" t="s">
        <v>160</v>
      </c>
      <c r="BM209" s="231" t="s">
        <v>1892</v>
      </c>
    </row>
    <row r="210" s="2" customFormat="1" ht="16.5" customHeight="1">
      <c r="A210" s="39"/>
      <c r="B210" s="40"/>
      <c r="C210" s="277" t="s">
        <v>455</v>
      </c>
      <c r="D210" s="277" t="s">
        <v>276</v>
      </c>
      <c r="E210" s="278" t="s">
        <v>622</v>
      </c>
      <c r="F210" s="279" t="s">
        <v>623</v>
      </c>
      <c r="G210" s="280" t="s">
        <v>399</v>
      </c>
      <c r="H210" s="281">
        <v>1</v>
      </c>
      <c r="I210" s="282"/>
      <c r="J210" s="283">
        <f>ROUND(I210*H210,2)</f>
        <v>0</v>
      </c>
      <c r="K210" s="279" t="s">
        <v>1</v>
      </c>
      <c r="L210" s="284"/>
      <c r="M210" s="285" t="s">
        <v>1</v>
      </c>
      <c r="N210" s="286" t="s">
        <v>43</v>
      </c>
      <c r="O210" s="92"/>
      <c r="P210" s="229">
        <f>O210*H210</f>
        <v>0</v>
      </c>
      <c r="Q210" s="229">
        <v>0.079000000000000001</v>
      </c>
      <c r="R210" s="229">
        <f>Q210*H210</f>
        <v>0.079000000000000001</v>
      </c>
      <c r="S210" s="229">
        <v>0</v>
      </c>
      <c r="T210" s="23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222</v>
      </c>
      <c r="AT210" s="231" t="s">
        <v>276</v>
      </c>
      <c r="AU210" s="231" t="s">
        <v>88</v>
      </c>
      <c r="AY210" s="18" t="s">
        <v>153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86</v>
      </c>
      <c r="BK210" s="232">
        <f>ROUND(I210*H210,2)</f>
        <v>0</v>
      </c>
      <c r="BL210" s="18" t="s">
        <v>160</v>
      </c>
      <c r="BM210" s="231" t="s">
        <v>1893</v>
      </c>
    </row>
    <row r="211" s="2" customFormat="1" ht="16.5" customHeight="1">
      <c r="A211" s="39"/>
      <c r="B211" s="40"/>
      <c r="C211" s="220" t="s">
        <v>467</v>
      </c>
      <c r="D211" s="220" t="s">
        <v>155</v>
      </c>
      <c r="E211" s="221" t="s">
        <v>1258</v>
      </c>
      <c r="F211" s="222" t="s">
        <v>1259</v>
      </c>
      <c r="G211" s="223" t="s">
        <v>219</v>
      </c>
      <c r="H211" s="224">
        <v>48.799999999999997</v>
      </c>
      <c r="I211" s="225"/>
      <c r="J211" s="226">
        <f>ROUND(I211*H211,2)</f>
        <v>0</v>
      </c>
      <c r="K211" s="222" t="s">
        <v>159</v>
      </c>
      <c r="L211" s="45"/>
      <c r="M211" s="227" t="s">
        <v>1</v>
      </c>
      <c r="N211" s="228" t="s">
        <v>43</v>
      </c>
      <c r="O211" s="92"/>
      <c r="P211" s="229">
        <f>O211*H211</f>
        <v>0</v>
      </c>
      <c r="Q211" s="229">
        <v>0.00019000000000000001</v>
      </c>
      <c r="R211" s="229">
        <f>Q211*H211</f>
        <v>0.0092720000000000007</v>
      </c>
      <c r="S211" s="229">
        <v>0</v>
      </c>
      <c r="T211" s="23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160</v>
      </c>
      <c r="AT211" s="231" t="s">
        <v>155</v>
      </c>
      <c r="AU211" s="231" t="s">
        <v>88</v>
      </c>
      <c r="AY211" s="18" t="s">
        <v>153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86</v>
      </c>
      <c r="BK211" s="232">
        <f>ROUND(I211*H211,2)</f>
        <v>0</v>
      </c>
      <c r="BL211" s="18" t="s">
        <v>160</v>
      </c>
      <c r="BM211" s="231" t="s">
        <v>1894</v>
      </c>
    </row>
    <row r="212" s="2" customFormat="1" ht="16.5" customHeight="1">
      <c r="A212" s="39"/>
      <c r="B212" s="40"/>
      <c r="C212" s="277" t="s">
        <v>472</v>
      </c>
      <c r="D212" s="277" t="s">
        <v>276</v>
      </c>
      <c r="E212" s="278" t="s">
        <v>1261</v>
      </c>
      <c r="F212" s="279" t="s">
        <v>1262</v>
      </c>
      <c r="G212" s="280" t="s">
        <v>219</v>
      </c>
      <c r="H212" s="281">
        <v>52.799999999999997</v>
      </c>
      <c r="I212" s="282"/>
      <c r="J212" s="283">
        <f>ROUND(I212*H212,2)</f>
        <v>0</v>
      </c>
      <c r="K212" s="279" t="s">
        <v>159</v>
      </c>
      <c r="L212" s="284"/>
      <c r="M212" s="285" t="s">
        <v>1</v>
      </c>
      <c r="N212" s="286" t="s">
        <v>43</v>
      </c>
      <c r="O212" s="92"/>
      <c r="P212" s="229">
        <f>O212*H212</f>
        <v>0</v>
      </c>
      <c r="Q212" s="229">
        <v>2.0000000000000002E-05</v>
      </c>
      <c r="R212" s="229">
        <f>Q212*H212</f>
        <v>0.0010560000000000001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222</v>
      </c>
      <c r="AT212" s="231" t="s">
        <v>276</v>
      </c>
      <c r="AU212" s="231" t="s">
        <v>88</v>
      </c>
      <c r="AY212" s="18" t="s">
        <v>153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86</v>
      </c>
      <c r="BK212" s="232">
        <f>ROUND(I212*H212,2)</f>
        <v>0</v>
      </c>
      <c r="BL212" s="18" t="s">
        <v>160</v>
      </c>
      <c r="BM212" s="231" t="s">
        <v>1895</v>
      </c>
    </row>
    <row r="213" s="13" customFormat="1">
      <c r="A213" s="13"/>
      <c r="B213" s="233"/>
      <c r="C213" s="234"/>
      <c r="D213" s="235" t="s">
        <v>162</v>
      </c>
      <c r="E213" s="236" t="s">
        <v>1</v>
      </c>
      <c r="F213" s="237" t="s">
        <v>1896</v>
      </c>
      <c r="G213" s="234"/>
      <c r="H213" s="238">
        <v>52.799999999999997</v>
      </c>
      <c r="I213" s="239"/>
      <c r="J213" s="234"/>
      <c r="K213" s="234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162</v>
      </c>
      <c r="AU213" s="244" t="s">
        <v>88</v>
      </c>
      <c r="AV213" s="13" t="s">
        <v>88</v>
      </c>
      <c r="AW213" s="13" t="s">
        <v>34</v>
      </c>
      <c r="AX213" s="13" t="s">
        <v>86</v>
      </c>
      <c r="AY213" s="244" t="s">
        <v>153</v>
      </c>
    </row>
    <row r="214" s="2" customFormat="1" ht="16.5" customHeight="1">
      <c r="A214" s="39"/>
      <c r="B214" s="40"/>
      <c r="C214" s="220" t="s">
        <v>477</v>
      </c>
      <c r="D214" s="220" t="s">
        <v>155</v>
      </c>
      <c r="E214" s="221" t="s">
        <v>1267</v>
      </c>
      <c r="F214" s="222" t="s">
        <v>1268</v>
      </c>
      <c r="G214" s="223" t="s">
        <v>219</v>
      </c>
      <c r="H214" s="224">
        <v>36.299999999999997</v>
      </c>
      <c r="I214" s="225"/>
      <c r="J214" s="226">
        <f>ROUND(I214*H214,2)</f>
        <v>0</v>
      </c>
      <c r="K214" s="222" t="s">
        <v>159</v>
      </c>
      <c r="L214" s="45"/>
      <c r="M214" s="227" t="s">
        <v>1</v>
      </c>
      <c r="N214" s="228" t="s">
        <v>43</v>
      </c>
      <c r="O214" s="92"/>
      <c r="P214" s="229">
        <f>O214*H214</f>
        <v>0</v>
      </c>
      <c r="Q214" s="229">
        <v>9.0000000000000006E-05</v>
      </c>
      <c r="R214" s="229">
        <f>Q214*H214</f>
        <v>0.0032669999999999999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160</v>
      </c>
      <c r="AT214" s="231" t="s">
        <v>155</v>
      </c>
      <c r="AU214" s="231" t="s">
        <v>88</v>
      </c>
      <c r="AY214" s="18" t="s">
        <v>153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86</v>
      </c>
      <c r="BK214" s="232">
        <f>ROUND(I214*H214,2)</f>
        <v>0</v>
      </c>
      <c r="BL214" s="18" t="s">
        <v>160</v>
      </c>
      <c r="BM214" s="231" t="s">
        <v>1897</v>
      </c>
    </row>
    <row r="215" s="13" customFormat="1">
      <c r="A215" s="13"/>
      <c r="B215" s="233"/>
      <c r="C215" s="234"/>
      <c r="D215" s="235" t="s">
        <v>162</v>
      </c>
      <c r="E215" s="236" t="s">
        <v>1</v>
      </c>
      <c r="F215" s="237" t="s">
        <v>1898</v>
      </c>
      <c r="G215" s="234"/>
      <c r="H215" s="238">
        <v>36.299999999999997</v>
      </c>
      <c r="I215" s="239"/>
      <c r="J215" s="234"/>
      <c r="K215" s="234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162</v>
      </c>
      <c r="AU215" s="244" t="s">
        <v>88</v>
      </c>
      <c r="AV215" s="13" t="s">
        <v>88</v>
      </c>
      <c r="AW215" s="13" t="s">
        <v>34</v>
      </c>
      <c r="AX215" s="13" t="s">
        <v>86</v>
      </c>
      <c r="AY215" s="244" t="s">
        <v>153</v>
      </c>
    </row>
    <row r="216" s="2" customFormat="1" ht="16.5" customHeight="1">
      <c r="A216" s="39"/>
      <c r="B216" s="40"/>
      <c r="C216" s="277" t="s">
        <v>482</v>
      </c>
      <c r="D216" s="277" t="s">
        <v>276</v>
      </c>
      <c r="E216" s="278" t="s">
        <v>1820</v>
      </c>
      <c r="F216" s="279" t="s">
        <v>1821</v>
      </c>
      <c r="G216" s="280" t="s">
        <v>219</v>
      </c>
      <c r="H216" s="281">
        <v>36.299999999999997</v>
      </c>
      <c r="I216" s="282"/>
      <c r="J216" s="283">
        <f>ROUND(I216*H216,2)</f>
        <v>0</v>
      </c>
      <c r="K216" s="279" t="s">
        <v>1</v>
      </c>
      <c r="L216" s="284"/>
      <c r="M216" s="285" t="s">
        <v>1</v>
      </c>
      <c r="N216" s="286" t="s">
        <v>43</v>
      </c>
      <c r="O216" s="92"/>
      <c r="P216" s="229">
        <f>O216*H216</f>
        <v>0</v>
      </c>
      <c r="Q216" s="229">
        <v>1.0000000000000001E-05</v>
      </c>
      <c r="R216" s="229">
        <f>Q216*H216</f>
        <v>0.00036299999999999999</v>
      </c>
      <c r="S216" s="229">
        <v>0</v>
      </c>
      <c r="T216" s="230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1" t="s">
        <v>222</v>
      </c>
      <c r="AT216" s="231" t="s">
        <v>276</v>
      </c>
      <c r="AU216" s="231" t="s">
        <v>88</v>
      </c>
      <c r="AY216" s="18" t="s">
        <v>153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86</v>
      </c>
      <c r="BK216" s="232">
        <f>ROUND(I216*H216,2)</f>
        <v>0</v>
      </c>
      <c r="BL216" s="18" t="s">
        <v>160</v>
      </c>
      <c r="BM216" s="231" t="s">
        <v>1899</v>
      </c>
    </row>
    <row r="217" s="13" customFormat="1">
      <c r="A217" s="13"/>
      <c r="B217" s="233"/>
      <c r="C217" s="234"/>
      <c r="D217" s="235" t="s">
        <v>162</v>
      </c>
      <c r="E217" s="236" t="s">
        <v>1</v>
      </c>
      <c r="F217" s="237" t="s">
        <v>1898</v>
      </c>
      <c r="G217" s="234"/>
      <c r="H217" s="238">
        <v>36.299999999999997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162</v>
      </c>
      <c r="AU217" s="244" t="s">
        <v>88</v>
      </c>
      <c r="AV217" s="13" t="s">
        <v>88</v>
      </c>
      <c r="AW217" s="13" t="s">
        <v>34</v>
      </c>
      <c r="AX217" s="13" t="s">
        <v>86</v>
      </c>
      <c r="AY217" s="244" t="s">
        <v>153</v>
      </c>
    </row>
    <row r="218" s="12" customFormat="1" ht="22.8" customHeight="1">
      <c r="A218" s="12"/>
      <c r="B218" s="204"/>
      <c r="C218" s="205"/>
      <c r="D218" s="206" t="s">
        <v>77</v>
      </c>
      <c r="E218" s="218" t="s">
        <v>682</v>
      </c>
      <c r="F218" s="218" t="s">
        <v>683</v>
      </c>
      <c r="G218" s="205"/>
      <c r="H218" s="205"/>
      <c r="I218" s="208"/>
      <c r="J218" s="219">
        <f>BK218</f>
        <v>0</v>
      </c>
      <c r="K218" s="205"/>
      <c r="L218" s="210"/>
      <c r="M218" s="211"/>
      <c r="N218" s="212"/>
      <c r="O218" s="212"/>
      <c r="P218" s="213">
        <f>P219</f>
        <v>0</v>
      </c>
      <c r="Q218" s="212"/>
      <c r="R218" s="213">
        <f>R219</f>
        <v>0</v>
      </c>
      <c r="S218" s="212"/>
      <c r="T218" s="214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5" t="s">
        <v>86</v>
      </c>
      <c r="AT218" s="216" t="s">
        <v>77</v>
      </c>
      <c r="AU218" s="216" t="s">
        <v>86</v>
      </c>
      <c r="AY218" s="215" t="s">
        <v>153</v>
      </c>
      <c r="BK218" s="217">
        <f>BK219</f>
        <v>0</v>
      </c>
    </row>
    <row r="219" s="2" customFormat="1" ht="16.5" customHeight="1">
      <c r="A219" s="39"/>
      <c r="B219" s="40"/>
      <c r="C219" s="220" t="s">
        <v>487</v>
      </c>
      <c r="D219" s="220" t="s">
        <v>155</v>
      </c>
      <c r="E219" s="221" t="s">
        <v>685</v>
      </c>
      <c r="F219" s="222" t="s">
        <v>686</v>
      </c>
      <c r="G219" s="223" t="s">
        <v>262</v>
      </c>
      <c r="H219" s="224">
        <v>12.598000000000001</v>
      </c>
      <c r="I219" s="225"/>
      <c r="J219" s="226">
        <f>ROUND(I219*H219,2)</f>
        <v>0</v>
      </c>
      <c r="K219" s="222" t="s">
        <v>1</v>
      </c>
      <c r="L219" s="45"/>
      <c r="M219" s="227" t="s">
        <v>1</v>
      </c>
      <c r="N219" s="228" t="s">
        <v>43</v>
      </c>
      <c r="O219" s="92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160</v>
      </c>
      <c r="AT219" s="231" t="s">
        <v>155</v>
      </c>
      <c r="AU219" s="231" t="s">
        <v>88</v>
      </c>
      <c r="AY219" s="18" t="s">
        <v>153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86</v>
      </c>
      <c r="BK219" s="232">
        <f>ROUND(I219*H219,2)</f>
        <v>0</v>
      </c>
      <c r="BL219" s="18" t="s">
        <v>160</v>
      </c>
      <c r="BM219" s="231" t="s">
        <v>1900</v>
      </c>
    </row>
    <row r="220" s="12" customFormat="1" ht="25.92" customHeight="1">
      <c r="A220" s="12"/>
      <c r="B220" s="204"/>
      <c r="C220" s="205"/>
      <c r="D220" s="206" t="s">
        <v>77</v>
      </c>
      <c r="E220" s="207" t="s">
        <v>276</v>
      </c>
      <c r="F220" s="207" t="s">
        <v>1901</v>
      </c>
      <c r="G220" s="205"/>
      <c r="H220" s="205"/>
      <c r="I220" s="208"/>
      <c r="J220" s="209">
        <f>BK220</f>
        <v>0</v>
      </c>
      <c r="K220" s="205"/>
      <c r="L220" s="210"/>
      <c r="M220" s="211"/>
      <c r="N220" s="212"/>
      <c r="O220" s="212"/>
      <c r="P220" s="213">
        <f>P221</f>
        <v>0</v>
      </c>
      <c r="Q220" s="212"/>
      <c r="R220" s="213">
        <f>R221</f>
        <v>0.00040000000000000002</v>
      </c>
      <c r="S220" s="212"/>
      <c r="T220" s="214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5" t="s">
        <v>188</v>
      </c>
      <c r="AT220" s="216" t="s">
        <v>77</v>
      </c>
      <c r="AU220" s="216" t="s">
        <v>78</v>
      </c>
      <c r="AY220" s="215" t="s">
        <v>153</v>
      </c>
      <c r="BK220" s="217">
        <f>BK221</f>
        <v>0</v>
      </c>
    </row>
    <row r="221" s="12" customFormat="1" ht="22.8" customHeight="1">
      <c r="A221" s="12"/>
      <c r="B221" s="204"/>
      <c r="C221" s="205"/>
      <c r="D221" s="206" t="s">
        <v>77</v>
      </c>
      <c r="E221" s="218" t="s">
        <v>1902</v>
      </c>
      <c r="F221" s="218" t="s">
        <v>1903</v>
      </c>
      <c r="G221" s="205"/>
      <c r="H221" s="205"/>
      <c r="I221" s="208"/>
      <c r="J221" s="219">
        <f>BK221</f>
        <v>0</v>
      </c>
      <c r="K221" s="205"/>
      <c r="L221" s="210"/>
      <c r="M221" s="211"/>
      <c r="N221" s="212"/>
      <c r="O221" s="212"/>
      <c r="P221" s="213">
        <f>SUM(P222:P223)</f>
        <v>0</v>
      </c>
      <c r="Q221" s="212"/>
      <c r="R221" s="213">
        <f>SUM(R222:R223)</f>
        <v>0.00040000000000000002</v>
      </c>
      <c r="S221" s="212"/>
      <c r="T221" s="214">
        <f>SUM(T222:T223)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5" t="s">
        <v>188</v>
      </c>
      <c r="AT221" s="216" t="s">
        <v>77</v>
      </c>
      <c r="AU221" s="216" t="s">
        <v>86</v>
      </c>
      <c r="AY221" s="215" t="s">
        <v>153</v>
      </c>
      <c r="BK221" s="217">
        <f>SUM(BK222:BK223)</f>
        <v>0</v>
      </c>
    </row>
    <row r="222" s="2" customFormat="1" ht="16.5" customHeight="1">
      <c r="A222" s="39"/>
      <c r="B222" s="40"/>
      <c r="C222" s="220" t="s">
        <v>492</v>
      </c>
      <c r="D222" s="220" t="s">
        <v>155</v>
      </c>
      <c r="E222" s="221" t="s">
        <v>1904</v>
      </c>
      <c r="F222" s="222" t="s">
        <v>1905</v>
      </c>
      <c r="G222" s="223" t="s">
        <v>399</v>
      </c>
      <c r="H222" s="224">
        <v>2</v>
      </c>
      <c r="I222" s="225"/>
      <c r="J222" s="226">
        <f>ROUND(I222*H222,2)</f>
        <v>0</v>
      </c>
      <c r="K222" s="222" t="s">
        <v>159</v>
      </c>
      <c r="L222" s="45"/>
      <c r="M222" s="227" t="s">
        <v>1</v>
      </c>
      <c r="N222" s="228" t="s">
        <v>43</v>
      </c>
      <c r="O222" s="92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1" t="s">
        <v>576</v>
      </c>
      <c r="AT222" s="231" t="s">
        <v>155</v>
      </c>
      <c r="AU222" s="231" t="s">
        <v>88</v>
      </c>
      <c r="AY222" s="18" t="s">
        <v>153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86</v>
      </c>
      <c r="BK222" s="232">
        <f>ROUND(I222*H222,2)</f>
        <v>0</v>
      </c>
      <c r="BL222" s="18" t="s">
        <v>576</v>
      </c>
      <c r="BM222" s="231" t="s">
        <v>1906</v>
      </c>
    </row>
    <row r="223" s="2" customFormat="1" ht="16.5" customHeight="1">
      <c r="A223" s="39"/>
      <c r="B223" s="40"/>
      <c r="C223" s="277" t="s">
        <v>497</v>
      </c>
      <c r="D223" s="277" t="s">
        <v>276</v>
      </c>
      <c r="E223" s="278" t="s">
        <v>1907</v>
      </c>
      <c r="F223" s="279" t="s">
        <v>1908</v>
      </c>
      <c r="G223" s="280" t="s">
        <v>399</v>
      </c>
      <c r="H223" s="281">
        <v>2</v>
      </c>
      <c r="I223" s="282"/>
      <c r="J223" s="283">
        <f>ROUND(I223*H223,2)</f>
        <v>0</v>
      </c>
      <c r="K223" s="279" t="s">
        <v>159</v>
      </c>
      <c r="L223" s="284"/>
      <c r="M223" s="295" t="s">
        <v>1</v>
      </c>
      <c r="N223" s="296" t="s">
        <v>43</v>
      </c>
      <c r="O223" s="289"/>
      <c r="P223" s="290">
        <f>O223*H223</f>
        <v>0</v>
      </c>
      <c r="Q223" s="290">
        <v>0.00020000000000000001</v>
      </c>
      <c r="R223" s="290">
        <f>Q223*H223</f>
        <v>0.00040000000000000002</v>
      </c>
      <c r="S223" s="290">
        <v>0</v>
      </c>
      <c r="T223" s="29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1" t="s">
        <v>1333</v>
      </c>
      <c r="AT223" s="231" t="s">
        <v>276</v>
      </c>
      <c r="AU223" s="231" t="s">
        <v>88</v>
      </c>
      <c r="AY223" s="18" t="s">
        <v>153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86</v>
      </c>
      <c r="BK223" s="232">
        <f>ROUND(I223*H223,2)</f>
        <v>0</v>
      </c>
      <c r="BL223" s="18" t="s">
        <v>576</v>
      </c>
      <c r="BM223" s="231" t="s">
        <v>1909</v>
      </c>
    </row>
    <row r="224" s="2" customFormat="1" ht="6.96" customHeight="1">
      <c r="A224" s="39"/>
      <c r="B224" s="67"/>
      <c r="C224" s="68"/>
      <c r="D224" s="68"/>
      <c r="E224" s="68"/>
      <c r="F224" s="68"/>
      <c r="G224" s="68"/>
      <c r="H224" s="68"/>
      <c r="I224" s="68"/>
      <c r="J224" s="68"/>
      <c r="K224" s="68"/>
      <c r="L224" s="45"/>
      <c r="M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</row>
  </sheetData>
  <sheetProtection sheet="1" autoFilter="0" formatColumns="0" formatRows="0" objects="1" scenarios="1" spinCount="100000" saltValue="R0V2rqYYo2MS673DxHIHT+YgWOhekcMbP6BzDW7LdzqN49s2ybkRZh8PmSK0lD6IQgUNRcTGLYe4Qd78Nm1V6Q==" hashValue="RSk+hTWjS8ZEfiT1jaUy1arVkNIR0a/NOYZNftk0CvW6Us1ydFcVj7MjDDWR+zIg+3K49hwYyM4ftYtAvUF0Rw==" algorithmName="SHA-512" password="CC35"/>
  <autoFilter ref="C123:K22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38"/>
      <c r="C3" s="139"/>
      <c r="D3" s="139"/>
      <c r="E3" s="139"/>
      <c r="F3" s="139"/>
      <c r="G3" s="139"/>
      <c r="H3" s="139"/>
      <c r="I3" s="139"/>
      <c r="J3" s="139"/>
      <c r="K3" s="139"/>
      <c r="L3" s="21"/>
      <c r="AT3" s="18" t="s">
        <v>88</v>
      </c>
    </row>
    <row r="4" s="1" customFormat="1" ht="24.96" customHeight="1">
      <c r="B4" s="21"/>
      <c r="D4" s="140" t="s">
        <v>114</v>
      </c>
      <c r="L4" s="21"/>
      <c r="M4" s="14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2" t="s">
        <v>16</v>
      </c>
      <c r="L6" s="21"/>
    </row>
    <row r="7" s="1" customFormat="1" ht="16.5" customHeight="1">
      <c r="B7" s="21"/>
      <c r="E7" s="143" t="str">
        <f>'Rekapitulace stavby'!K6</f>
        <v>-1.etapa stavby - REVITALIZACE AREÁLU TECHNICKÝCH SLUŽEB U CIHLÁŘE, HAVLÍČKŮV BROD</v>
      </c>
      <c r="F7" s="142"/>
      <c r="G7" s="142"/>
      <c r="H7" s="142"/>
      <c r="L7" s="21"/>
    </row>
    <row r="8" s="2" customFormat="1" ht="12" customHeight="1">
      <c r="A8" s="39"/>
      <c r="B8" s="45"/>
      <c r="C8" s="39"/>
      <c r="D8" s="142" t="s">
        <v>121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4" t="s">
        <v>1910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2" t="s">
        <v>18</v>
      </c>
      <c r="E11" s="39"/>
      <c r="F11" s="145" t="s">
        <v>1</v>
      </c>
      <c r="G11" s="39"/>
      <c r="H11" s="39"/>
      <c r="I11" s="142" t="s">
        <v>19</v>
      </c>
      <c r="J11" s="145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2" t="s">
        <v>20</v>
      </c>
      <c r="E12" s="39"/>
      <c r="F12" s="145" t="s">
        <v>21</v>
      </c>
      <c r="G12" s="39"/>
      <c r="H12" s="39"/>
      <c r="I12" s="142" t="s">
        <v>22</v>
      </c>
      <c r="J12" s="146" t="str">
        <f>'Rekapitulace stavby'!AN8</f>
        <v>11. 5. 2025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2" t="s">
        <v>24</v>
      </c>
      <c r="E14" s="39"/>
      <c r="F14" s="39"/>
      <c r="G14" s="39"/>
      <c r="H14" s="39"/>
      <c r="I14" s="142" t="s">
        <v>25</v>
      </c>
      <c r="J14" s="145" t="str">
        <f>IF('Rekapitulace stavby'!AN10="","",'Rekapitulace stavby'!AN10)</f>
        <v>70188041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5" t="str">
        <f>IF('Rekapitulace stavby'!E11="","",'Rekapitulace stavby'!E11)</f>
        <v>Technické služby Havlíčkův Brod</v>
      </c>
      <c r="F15" s="39"/>
      <c r="G15" s="39"/>
      <c r="H15" s="39"/>
      <c r="I15" s="142" t="s">
        <v>28</v>
      </c>
      <c r="J15" s="145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2" t="s">
        <v>29</v>
      </c>
      <c r="E17" s="39"/>
      <c r="F17" s="39"/>
      <c r="G17" s="39"/>
      <c r="H17" s="39"/>
      <c r="I17" s="142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5"/>
      <c r="G18" s="145"/>
      <c r="H18" s="145"/>
      <c r="I18" s="142" t="s">
        <v>28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2" t="s">
        <v>31</v>
      </c>
      <c r="E20" s="39"/>
      <c r="F20" s="39"/>
      <c r="G20" s="39"/>
      <c r="H20" s="39"/>
      <c r="I20" s="142" t="s">
        <v>25</v>
      </c>
      <c r="J20" s="145" t="s">
        <v>32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5" t="s">
        <v>33</v>
      </c>
      <c r="F21" s="39"/>
      <c r="G21" s="39"/>
      <c r="H21" s="39"/>
      <c r="I21" s="142" t="s">
        <v>28</v>
      </c>
      <c r="J21" s="145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2" t="s">
        <v>35</v>
      </c>
      <c r="E23" s="39"/>
      <c r="F23" s="39"/>
      <c r="G23" s="39"/>
      <c r="H23" s="39"/>
      <c r="I23" s="142" t="s">
        <v>25</v>
      </c>
      <c r="J23" s="145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5" t="str">
        <f>IF('Rekapitulace stavby'!E20="","",'Rekapitulace stavby'!E20)</f>
        <v xml:space="preserve"> </v>
      </c>
      <c r="F24" s="39"/>
      <c r="G24" s="39"/>
      <c r="H24" s="39"/>
      <c r="I24" s="142" t="s">
        <v>28</v>
      </c>
      <c r="J24" s="145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2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7"/>
      <c r="B27" s="148"/>
      <c r="C27" s="147"/>
      <c r="D27" s="147"/>
      <c r="E27" s="149" t="s">
        <v>1</v>
      </c>
      <c r="F27" s="149"/>
      <c r="G27" s="149"/>
      <c r="H27" s="149"/>
      <c r="I27" s="147"/>
      <c r="J27" s="147"/>
      <c r="K27" s="147"/>
      <c r="L27" s="150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1"/>
      <c r="E29" s="151"/>
      <c r="F29" s="151"/>
      <c r="G29" s="151"/>
      <c r="H29" s="151"/>
      <c r="I29" s="151"/>
      <c r="J29" s="151"/>
      <c r="K29" s="151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2" t="s">
        <v>38</v>
      </c>
      <c r="E30" s="39"/>
      <c r="F30" s="39"/>
      <c r="G30" s="39"/>
      <c r="H30" s="39"/>
      <c r="I30" s="39"/>
      <c r="J30" s="153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1"/>
      <c r="E31" s="151"/>
      <c r="F31" s="151"/>
      <c r="G31" s="151"/>
      <c r="H31" s="151"/>
      <c r="I31" s="151"/>
      <c r="J31" s="151"/>
      <c r="K31" s="15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4" t="s">
        <v>40</v>
      </c>
      <c r="G32" s="39"/>
      <c r="H32" s="39"/>
      <c r="I32" s="154" t="s">
        <v>39</v>
      </c>
      <c r="J32" s="154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5" t="s">
        <v>42</v>
      </c>
      <c r="E33" s="142" t="s">
        <v>43</v>
      </c>
      <c r="F33" s="156">
        <f>ROUND((SUM(BE123:BE179)),  2)</f>
        <v>0</v>
      </c>
      <c r="G33" s="39"/>
      <c r="H33" s="39"/>
      <c r="I33" s="157">
        <v>0.20999999999999999</v>
      </c>
      <c r="J33" s="156">
        <f>ROUND(((SUM(BE123:BE179))*I33),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2" t="s">
        <v>44</v>
      </c>
      <c r="F34" s="156">
        <f>ROUND((SUM(BF123:BF179)),  2)</f>
        <v>0</v>
      </c>
      <c r="G34" s="39"/>
      <c r="H34" s="39"/>
      <c r="I34" s="157">
        <v>0.12</v>
      </c>
      <c r="J34" s="156">
        <f>ROUND(((SUM(BF123:BF179))*I34),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2" t="s">
        <v>45</v>
      </c>
      <c r="F35" s="156">
        <f>ROUND((SUM(BG123:BG179)),  2)</f>
        <v>0</v>
      </c>
      <c r="G35" s="39"/>
      <c r="H35" s="39"/>
      <c r="I35" s="157">
        <v>0.20999999999999999</v>
      </c>
      <c r="J35" s="156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2" t="s">
        <v>46</v>
      </c>
      <c r="F36" s="156">
        <f>ROUND((SUM(BH123:BH179)),  2)</f>
        <v>0</v>
      </c>
      <c r="G36" s="39"/>
      <c r="H36" s="39"/>
      <c r="I36" s="157">
        <v>0.12</v>
      </c>
      <c r="J36" s="156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2" t="s">
        <v>47</v>
      </c>
      <c r="F37" s="156">
        <f>ROUND((SUM(BI123:BI179)),  2)</f>
        <v>0</v>
      </c>
      <c r="G37" s="39"/>
      <c r="H37" s="39"/>
      <c r="I37" s="157">
        <v>0</v>
      </c>
      <c r="J37" s="156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8"/>
      <c r="D39" s="159" t="s">
        <v>48</v>
      </c>
      <c r="E39" s="160"/>
      <c r="F39" s="160"/>
      <c r="G39" s="161" t="s">
        <v>49</v>
      </c>
      <c r="H39" s="162" t="s">
        <v>50</v>
      </c>
      <c r="I39" s="160"/>
      <c r="J39" s="163">
        <f>SUM(J30:J37)</f>
        <v>0</v>
      </c>
      <c r="K39" s="164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5" t="s">
        <v>51</v>
      </c>
      <c r="E50" s="166"/>
      <c r="F50" s="166"/>
      <c r="G50" s="165" t="s">
        <v>52</v>
      </c>
      <c r="H50" s="166"/>
      <c r="I50" s="166"/>
      <c r="J50" s="166"/>
      <c r="K50" s="166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7" t="s">
        <v>53</v>
      </c>
      <c r="E61" s="168"/>
      <c r="F61" s="169" t="s">
        <v>54</v>
      </c>
      <c r="G61" s="167" t="s">
        <v>53</v>
      </c>
      <c r="H61" s="168"/>
      <c r="I61" s="168"/>
      <c r="J61" s="170" t="s">
        <v>54</v>
      </c>
      <c r="K61" s="168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5" t="s">
        <v>55</v>
      </c>
      <c r="E65" s="171"/>
      <c r="F65" s="171"/>
      <c r="G65" s="165" t="s">
        <v>56</v>
      </c>
      <c r="H65" s="171"/>
      <c r="I65" s="171"/>
      <c r="J65" s="171"/>
      <c r="K65" s="171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7" t="s">
        <v>53</v>
      </c>
      <c r="E76" s="168"/>
      <c r="F76" s="169" t="s">
        <v>54</v>
      </c>
      <c r="G76" s="167" t="s">
        <v>53</v>
      </c>
      <c r="H76" s="168"/>
      <c r="I76" s="168"/>
      <c r="J76" s="170" t="s">
        <v>54</v>
      </c>
      <c r="K76" s="168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123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6" t="str">
        <f>E7</f>
        <v>-1.etapa stavby - REVITALIZACE AREÁLU TECHNICKÝCH SLUŽEB U CIHLÁŘE, HAVLÍČKŮV BROD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121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08 - Přípojka vodovodní (část) plánovaný RD p.Popek, p.Brabec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11. 5. 2025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Technické služby Havlíčkův Brod</v>
      </c>
      <c r="G91" s="41"/>
      <c r="H91" s="41"/>
      <c r="I91" s="33" t="s">
        <v>31</v>
      </c>
      <c r="J91" s="37" t="str">
        <f>E21</f>
        <v>Marta Novotná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7" t="s">
        <v>124</v>
      </c>
      <c r="D94" s="178"/>
      <c r="E94" s="178"/>
      <c r="F94" s="178"/>
      <c r="G94" s="178"/>
      <c r="H94" s="178"/>
      <c r="I94" s="178"/>
      <c r="J94" s="179" t="s">
        <v>125</v>
      </c>
      <c r="K94" s="178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0" t="s">
        <v>126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127</v>
      </c>
    </row>
    <row r="97" s="9" customFormat="1" ht="24.96" customHeight="1">
      <c r="A97" s="9"/>
      <c r="B97" s="181"/>
      <c r="C97" s="182"/>
      <c r="D97" s="183" t="s">
        <v>128</v>
      </c>
      <c r="E97" s="184"/>
      <c r="F97" s="184"/>
      <c r="G97" s="184"/>
      <c r="H97" s="184"/>
      <c r="I97" s="184"/>
      <c r="J97" s="185">
        <f>J124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129</v>
      </c>
      <c r="E98" s="190"/>
      <c r="F98" s="190"/>
      <c r="G98" s="190"/>
      <c r="H98" s="190"/>
      <c r="I98" s="190"/>
      <c r="J98" s="191">
        <f>J125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131</v>
      </c>
      <c r="E99" s="190"/>
      <c r="F99" s="190"/>
      <c r="G99" s="190"/>
      <c r="H99" s="190"/>
      <c r="I99" s="190"/>
      <c r="J99" s="191">
        <f>J153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133</v>
      </c>
      <c r="E100" s="190"/>
      <c r="F100" s="190"/>
      <c r="G100" s="190"/>
      <c r="H100" s="190"/>
      <c r="I100" s="190"/>
      <c r="J100" s="191">
        <f>J156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135</v>
      </c>
      <c r="E101" s="190"/>
      <c r="F101" s="190"/>
      <c r="G101" s="190"/>
      <c r="H101" s="190"/>
      <c r="I101" s="190"/>
      <c r="J101" s="191">
        <f>J170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1"/>
      <c r="C102" s="182"/>
      <c r="D102" s="183" t="s">
        <v>1834</v>
      </c>
      <c r="E102" s="184"/>
      <c r="F102" s="184"/>
      <c r="G102" s="184"/>
      <c r="H102" s="184"/>
      <c r="I102" s="184"/>
      <c r="J102" s="185">
        <f>J172</f>
        <v>0</v>
      </c>
      <c r="K102" s="182"/>
      <c r="L102" s="18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7"/>
      <c r="C103" s="188"/>
      <c r="D103" s="189" t="s">
        <v>1835</v>
      </c>
      <c r="E103" s="190"/>
      <c r="F103" s="190"/>
      <c r="G103" s="190"/>
      <c r="H103" s="190"/>
      <c r="I103" s="190"/>
      <c r="J103" s="191">
        <f>J173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138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6" t="str">
        <f>E7</f>
        <v>-1.etapa stavby - REVITALIZACE AREÁLU TECHNICKÝCH SLUŽEB U CIHLÁŘE, HAVLÍČKŮV BROD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121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08 - Přípojka vodovodní (část) plánovaný RD p.Popek, p.Brabec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 xml:space="preserve"> </v>
      </c>
      <c r="G117" s="41"/>
      <c r="H117" s="41"/>
      <c r="I117" s="33" t="s">
        <v>22</v>
      </c>
      <c r="J117" s="80" t="str">
        <f>IF(J12="","",J12)</f>
        <v>11. 5. 2025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Technické služby Havlíčkův Brod</v>
      </c>
      <c r="G119" s="41"/>
      <c r="H119" s="41"/>
      <c r="I119" s="33" t="s">
        <v>31</v>
      </c>
      <c r="J119" s="37" t="str">
        <f>E21</f>
        <v>Marta Novotná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29</v>
      </c>
      <c r="D120" s="41"/>
      <c r="E120" s="41"/>
      <c r="F120" s="28" t="str">
        <f>IF(E18="","",E18)</f>
        <v>Vyplň údaj</v>
      </c>
      <c r="G120" s="41"/>
      <c r="H120" s="41"/>
      <c r="I120" s="33" t="s">
        <v>35</v>
      </c>
      <c r="J120" s="37" t="str">
        <f>E24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3"/>
      <c r="B122" s="194"/>
      <c r="C122" s="195" t="s">
        <v>139</v>
      </c>
      <c r="D122" s="196" t="s">
        <v>63</v>
      </c>
      <c r="E122" s="196" t="s">
        <v>59</v>
      </c>
      <c r="F122" s="196" t="s">
        <v>60</v>
      </c>
      <c r="G122" s="196" t="s">
        <v>140</v>
      </c>
      <c r="H122" s="196" t="s">
        <v>141</v>
      </c>
      <c r="I122" s="196" t="s">
        <v>142</v>
      </c>
      <c r="J122" s="196" t="s">
        <v>125</v>
      </c>
      <c r="K122" s="197" t="s">
        <v>143</v>
      </c>
      <c r="L122" s="198"/>
      <c r="M122" s="101" t="s">
        <v>1</v>
      </c>
      <c r="N122" s="102" t="s">
        <v>42</v>
      </c>
      <c r="O122" s="102" t="s">
        <v>144</v>
      </c>
      <c r="P122" s="102" t="s">
        <v>145</v>
      </c>
      <c r="Q122" s="102" t="s">
        <v>146</v>
      </c>
      <c r="R122" s="102" t="s">
        <v>147</v>
      </c>
      <c r="S122" s="102" t="s">
        <v>148</v>
      </c>
      <c r="T122" s="103" t="s">
        <v>149</v>
      </c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</row>
    <row r="123" s="2" customFormat="1" ht="22.8" customHeight="1">
      <c r="A123" s="39"/>
      <c r="B123" s="40"/>
      <c r="C123" s="108" t="s">
        <v>150</v>
      </c>
      <c r="D123" s="41"/>
      <c r="E123" s="41"/>
      <c r="F123" s="41"/>
      <c r="G123" s="41"/>
      <c r="H123" s="41"/>
      <c r="I123" s="41"/>
      <c r="J123" s="199">
        <f>BK123</f>
        <v>0</v>
      </c>
      <c r="K123" s="41"/>
      <c r="L123" s="45"/>
      <c r="M123" s="104"/>
      <c r="N123" s="200"/>
      <c r="O123" s="105"/>
      <c r="P123" s="201">
        <f>P124+P172</f>
        <v>0</v>
      </c>
      <c r="Q123" s="105"/>
      <c r="R123" s="201">
        <f>R124+R172</f>
        <v>4.7106899599999998</v>
      </c>
      <c r="S123" s="105"/>
      <c r="T123" s="202">
        <f>T124+T172</f>
        <v>0.022599999999999999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77</v>
      </c>
      <c r="AU123" s="18" t="s">
        <v>127</v>
      </c>
      <c r="BK123" s="203">
        <f>BK124+BK172</f>
        <v>0</v>
      </c>
    </row>
    <row r="124" s="12" customFormat="1" ht="25.92" customHeight="1">
      <c r="A124" s="12"/>
      <c r="B124" s="204"/>
      <c r="C124" s="205"/>
      <c r="D124" s="206" t="s">
        <v>77</v>
      </c>
      <c r="E124" s="207" t="s">
        <v>151</v>
      </c>
      <c r="F124" s="207" t="s">
        <v>152</v>
      </c>
      <c r="G124" s="205"/>
      <c r="H124" s="205"/>
      <c r="I124" s="208"/>
      <c r="J124" s="209">
        <f>BK124</f>
        <v>0</v>
      </c>
      <c r="K124" s="205"/>
      <c r="L124" s="210"/>
      <c r="M124" s="211"/>
      <c r="N124" s="212"/>
      <c r="O124" s="212"/>
      <c r="P124" s="213">
        <f>P125+P153+P156+P170</f>
        <v>0</v>
      </c>
      <c r="Q124" s="212"/>
      <c r="R124" s="213">
        <f>R125+R153+R156+R170</f>
        <v>4.7055199600000002</v>
      </c>
      <c r="S124" s="212"/>
      <c r="T124" s="214">
        <f>T125+T153+T156+T170</f>
        <v>0.022599999999999999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86</v>
      </c>
      <c r="AT124" s="216" t="s">
        <v>77</v>
      </c>
      <c r="AU124" s="216" t="s">
        <v>78</v>
      </c>
      <c r="AY124" s="215" t="s">
        <v>153</v>
      </c>
      <c r="BK124" s="217">
        <f>BK125+BK153+BK156+BK170</f>
        <v>0</v>
      </c>
    </row>
    <row r="125" s="12" customFormat="1" ht="22.8" customHeight="1">
      <c r="A125" s="12"/>
      <c r="B125" s="204"/>
      <c r="C125" s="205"/>
      <c r="D125" s="206" t="s">
        <v>77</v>
      </c>
      <c r="E125" s="218" t="s">
        <v>86</v>
      </c>
      <c r="F125" s="218" t="s">
        <v>154</v>
      </c>
      <c r="G125" s="205"/>
      <c r="H125" s="205"/>
      <c r="I125" s="208"/>
      <c r="J125" s="219">
        <f>BK125</f>
        <v>0</v>
      </c>
      <c r="K125" s="205"/>
      <c r="L125" s="210"/>
      <c r="M125" s="211"/>
      <c r="N125" s="212"/>
      <c r="O125" s="212"/>
      <c r="P125" s="213">
        <f>SUM(P126:P152)</f>
        <v>0</v>
      </c>
      <c r="Q125" s="212"/>
      <c r="R125" s="213">
        <f>SUM(R126:R152)</f>
        <v>2.4312536000000002</v>
      </c>
      <c r="S125" s="212"/>
      <c r="T125" s="214">
        <f>SUM(T126:T152)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86</v>
      </c>
      <c r="AT125" s="216" t="s">
        <v>77</v>
      </c>
      <c r="AU125" s="216" t="s">
        <v>86</v>
      </c>
      <c r="AY125" s="215" t="s">
        <v>153</v>
      </c>
      <c r="BK125" s="217">
        <f>SUM(BK126:BK152)</f>
        <v>0</v>
      </c>
    </row>
    <row r="126" s="2" customFormat="1" ht="21.75" customHeight="1">
      <c r="A126" s="39"/>
      <c r="B126" s="40"/>
      <c r="C126" s="220" t="s">
        <v>86</v>
      </c>
      <c r="D126" s="220" t="s">
        <v>155</v>
      </c>
      <c r="E126" s="221" t="s">
        <v>190</v>
      </c>
      <c r="F126" s="222" t="s">
        <v>191</v>
      </c>
      <c r="G126" s="223" t="s">
        <v>158</v>
      </c>
      <c r="H126" s="224">
        <v>1</v>
      </c>
      <c r="I126" s="225"/>
      <c r="J126" s="226">
        <f>ROUND(I126*H126,2)</f>
        <v>0</v>
      </c>
      <c r="K126" s="222" t="s">
        <v>159</v>
      </c>
      <c r="L126" s="45"/>
      <c r="M126" s="227" t="s">
        <v>1</v>
      </c>
      <c r="N126" s="228" t="s">
        <v>43</v>
      </c>
      <c r="O126" s="92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160</v>
      </c>
      <c r="AT126" s="231" t="s">
        <v>155</v>
      </c>
      <c r="AU126" s="231" t="s">
        <v>88</v>
      </c>
      <c r="AY126" s="18" t="s">
        <v>153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86</v>
      </c>
      <c r="BK126" s="232">
        <f>ROUND(I126*H126,2)</f>
        <v>0</v>
      </c>
      <c r="BL126" s="18" t="s">
        <v>160</v>
      </c>
      <c r="BM126" s="231" t="s">
        <v>1911</v>
      </c>
    </row>
    <row r="127" s="13" customFormat="1">
      <c r="A127" s="13"/>
      <c r="B127" s="233"/>
      <c r="C127" s="234"/>
      <c r="D127" s="235" t="s">
        <v>162</v>
      </c>
      <c r="E127" s="236" t="s">
        <v>1</v>
      </c>
      <c r="F127" s="237" t="s">
        <v>1912</v>
      </c>
      <c r="G127" s="234"/>
      <c r="H127" s="238">
        <v>1</v>
      </c>
      <c r="I127" s="239"/>
      <c r="J127" s="234"/>
      <c r="K127" s="234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162</v>
      </c>
      <c r="AU127" s="244" t="s">
        <v>88</v>
      </c>
      <c r="AV127" s="13" t="s">
        <v>88</v>
      </c>
      <c r="AW127" s="13" t="s">
        <v>34</v>
      </c>
      <c r="AX127" s="13" t="s">
        <v>86</v>
      </c>
      <c r="AY127" s="244" t="s">
        <v>153</v>
      </c>
    </row>
    <row r="128" s="2" customFormat="1" ht="21.75" customHeight="1">
      <c r="A128" s="39"/>
      <c r="B128" s="40"/>
      <c r="C128" s="220" t="s">
        <v>88</v>
      </c>
      <c r="D128" s="220" t="s">
        <v>155</v>
      </c>
      <c r="E128" s="221" t="s">
        <v>195</v>
      </c>
      <c r="F128" s="222" t="s">
        <v>196</v>
      </c>
      <c r="G128" s="223" t="s">
        <v>158</v>
      </c>
      <c r="H128" s="224">
        <v>10.816000000000001</v>
      </c>
      <c r="I128" s="225"/>
      <c r="J128" s="226">
        <f>ROUND(I128*H128,2)</f>
        <v>0</v>
      </c>
      <c r="K128" s="222" t="s">
        <v>159</v>
      </c>
      <c r="L128" s="45"/>
      <c r="M128" s="227" t="s">
        <v>1</v>
      </c>
      <c r="N128" s="228" t="s">
        <v>43</v>
      </c>
      <c r="O128" s="92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160</v>
      </c>
      <c r="AT128" s="231" t="s">
        <v>155</v>
      </c>
      <c r="AU128" s="231" t="s">
        <v>88</v>
      </c>
      <c r="AY128" s="18" t="s">
        <v>153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86</v>
      </c>
      <c r="BK128" s="232">
        <f>ROUND(I128*H128,2)</f>
        <v>0</v>
      </c>
      <c r="BL128" s="18" t="s">
        <v>160</v>
      </c>
      <c r="BM128" s="231" t="s">
        <v>1913</v>
      </c>
    </row>
    <row r="129" s="13" customFormat="1">
      <c r="A129" s="13"/>
      <c r="B129" s="233"/>
      <c r="C129" s="234"/>
      <c r="D129" s="235" t="s">
        <v>162</v>
      </c>
      <c r="E129" s="236" t="s">
        <v>1</v>
      </c>
      <c r="F129" s="237" t="s">
        <v>1914</v>
      </c>
      <c r="G129" s="234"/>
      <c r="H129" s="238">
        <v>4.8159999999999998</v>
      </c>
      <c r="I129" s="239"/>
      <c r="J129" s="234"/>
      <c r="K129" s="234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162</v>
      </c>
      <c r="AU129" s="244" t="s">
        <v>88</v>
      </c>
      <c r="AV129" s="13" t="s">
        <v>88</v>
      </c>
      <c r="AW129" s="13" t="s">
        <v>34</v>
      </c>
      <c r="AX129" s="13" t="s">
        <v>78</v>
      </c>
      <c r="AY129" s="244" t="s">
        <v>153</v>
      </c>
    </row>
    <row r="130" s="13" customFormat="1">
      <c r="A130" s="13"/>
      <c r="B130" s="233"/>
      <c r="C130" s="234"/>
      <c r="D130" s="235" t="s">
        <v>162</v>
      </c>
      <c r="E130" s="236" t="s">
        <v>1</v>
      </c>
      <c r="F130" s="237" t="s">
        <v>1915</v>
      </c>
      <c r="G130" s="234"/>
      <c r="H130" s="238">
        <v>6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162</v>
      </c>
      <c r="AU130" s="244" t="s">
        <v>88</v>
      </c>
      <c r="AV130" s="13" t="s">
        <v>88</v>
      </c>
      <c r="AW130" s="13" t="s">
        <v>34</v>
      </c>
      <c r="AX130" s="13" t="s">
        <v>78</v>
      </c>
      <c r="AY130" s="244" t="s">
        <v>153</v>
      </c>
    </row>
    <row r="131" s="16" customFormat="1">
      <c r="A131" s="16"/>
      <c r="B131" s="266"/>
      <c r="C131" s="267"/>
      <c r="D131" s="235" t="s">
        <v>162</v>
      </c>
      <c r="E131" s="268" t="s">
        <v>1</v>
      </c>
      <c r="F131" s="269" t="s">
        <v>215</v>
      </c>
      <c r="G131" s="267"/>
      <c r="H131" s="270">
        <v>10.816000000000001</v>
      </c>
      <c r="I131" s="271"/>
      <c r="J131" s="267"/>
      <c r="K131" s="267"/>
      <c r="L131" s="272"/>
      <c r="M131" s="273"/>
      <c r="N131" s="274"/>
      <c r="O131" s="274"/>
      <c r="P131" s="274"/>
      <c r="Q131" s="274"/>
      <c r="R131" s="274"/>
      <c r="S131" s="274"/>
      <c r="T131" s="275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T131" s="276" t="s">
        <v>162</v>
      </c>
      <c r="AU131" s="276" t="s">
        <v>88</v>
      </c>
      <c r="AV131" s="16" t="s">
        <v>160</v>
      </c>
      <c r="AW131" s="16" t="s">
        <v>34</v>
      </c>
      <c r="AX131" s="16" t="s">
        <v>86</v>
      </c>
      <c r="AY131" s="276" t="s">
        <v>153</v>
      </c>
    </row>
    <row r="132" s="2" customFormat="1" ht="16.5" customHeight="1">
      <c r="A132" s="39"/>
      <c r="B132" s="40"/>
      <c r="C132" s="220" t="s">
        <v>188</v>
      </c>
      <c r="D132" s="220" t="s">
        <v>155</v>
      </c>
      <c r="E132" s="221" t="s">
        <v>1004</v>
      </c>
      <c r="F132" s="222" t="s">
        <v>1005</v>
      </c>
      <c r="G132" s="223" t="s">
        <v>230</v>
      </c>
      <c r="H132" s="224">
        <v>18.039999999999999</v>
      </c>
      <c r="I132" s="225"/>
      <c r="J132" s="226">
        <f>ROUND(I132*H132,2)</f>
        <v>0</v>
      </c>
      <c r="K132" s="222" t="s">
        <v>159</v>
      </c>
      <c r="L132" s="45"/>
      <c r="M132" s="227" t="s">
        <v>1</v>
      </c>
      <c r="N132" s="228" t="s">
        <v>43</v>
      </c>
      <c r="O132" s="92"/>
      <c r="P132" s="229">
        <f>O132*H132</f>
        <v>0</v>
      </c>
      <c r="Q132" s="229">
        <v>0.00084000000000000003</v>
      </c>
      <c r="R132" s="229">
        <f>Q132*H132</f>
        <v>0.0151536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160</v>
      </c>
      <c r="AT132" s="231" t="s">
        <v>155</v>
      </c>
      <c r="AU132" s="231" t="s">
        <v>88</v>
      </c>
      <c r="AY132" s="18" t="s">
        <v>153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86</v>
      </c>
      <c r="BK132" s="232">
        <f>ROUND(I132*H132,2)</f>
        <v>0</v>
      </c>
      <c r="BL132" s="18" t="s">
        <v>160</v>
      </c>
      <c r="BM132" s="231" t="s">
        <v>1916</v>
      </c>
    </row>
    <row r="133" s="13" customFormat="1">
      <c r="A133" s="13"/>
      <c r="B133" s="233"/>
      <c r="C133" s="234"/>
      <c r="D133" s="235" t="s">
        <v>162</v>
      </c>
      <c r="E133" s="236" t="s">
        <v>1</v>
      </c>
      <c r="F133" s="237" t="s">
        <v>1917</v>
      </c>
      <c r="G133" s="234"/>
      <c r="H133" s="238">
        <v>12.039999999999999</v>
      </c>
      <c r="I133" s="239"/>
      <c r="J133" s="234"/>
      <c r="K133" s="234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162</v>
      </c>
      <c r="AU133" s="244" t="s">
        <v>88</v>
      </c>
      <c r="AV133" s="13" t="s">
        <v>88</v>
      </c>
      <c r="AW133" s="13" t="s">
        <v>34</v>
      </c>
      <c r="AX133" s="13" t="s">
        <v>78</v>
      </c>
      <c r="AY133" s="244" t="s">
        <v>153</v>
      </c>
    </row>
    <row r="134" s="13" customFormat="1">
      <c r="A134" s="13"/>
      <c r="B134" s="233"/>
      <c r="C134" s="234"/>
      <c r="D134" s="235" t="s">
        <v>162</v>
      </c>
      <c r="E134" s="236" t="s">
        <v>1</v>
      </c>
      <c r="F134" s="237" t="s">
        <v>1918</v>
      </c>
      <c r="G134" s="234"/>
      <c r="H134" s="238">
        <v>6</v>
      </c>
      <c r="I134" s="239"/>
      <c r="J134" s="234"/>
      <c r="K134" s="234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162</v>
      </c>
      <c r="AU134" s="244" t="s">
        <v>88</v>
      </c>
      <c r="AV134" s="13" t="s">
        <v>88</v>
      </c>
      <c r="AW134" s="13" t="s">
        <v>34</v>
      </c>
      <c r="AX134" s="13" t="s">
        <v>78</v>
      </c>
      <c r="AY134" s="244" t="s">
        <v>153</v>
      </c>
    </row>
    <row r="135" s="16" customFormat="1">
      <c r="A135" s="16"/>
      <c r="B135" s="266"/>
      <c r="C135" s="267"/>
      <c r="D135" s="235" t="s">
        <v>162</v>
      </c>
      <c r="E135" s="268" t="s">
        <v>1</v>
      </c>
      <c r="F135" s="269" t="s">
        <v>215</v>
      </c>
      <c r="G135" s="267"/>
      <c r="H135" s="270">
        <v>18.039999999999999</v>
      </c>
      <c r="I135" s="271"/>
      <c r="J135" s="267"/>
      <c r="K135" s="267"/>
      <c r="L135" s="272"/>
      <c r="M135" s="273"/>
      <c r="N135" s="274"/>
      <c r="O135" s="274"/>
      <c r="P135" s="274"/>
      <c r="Q135" s="274"/>
      <c r="R135" s="274"/>
      <c r="S135" s="274"/>
      <c r="T135" s="275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76" t="s">
        <v>162</v>
      </c>
      <c r="AU135" s="276" t="s">
        <v>88</v>
      </c>
      <c r="AV135" s="16" t="s">
        <v>160</v>
      </c>
      <c r="AW135" s="16" t="s">
        <v>34</v>
      </c>
      <c r="AX135" s="16" t="s">
        <v>86</v>
      </c>
      <c r="AY135" s="276" t="s">
        <v>153</v>
      </c>
    </row>
    <row r="136" s="2" customFormat="1" ht="16.5" customHeight="1">
      <c r="A136" s="39"/>
      <c r="B136" s="40"/>
      <c r="C136" s="220" t="s">
        <v>160</v>
      </c>
      <c r="D136" s="220" t="s">
        <v>155</v>
      </c>
      <c r="E136" s="221" t="s">
        <v>1016</v>
      </c>
      <c r="F136" s="222" t="s">
        <v>1017</v>
      </c>
      <c r="G136" s="223" t="s">
        <v>230</v>
      </c>
      <c r="H136" s="224">
        <v>18.039999999999999</v>
      </c>
      <c r="I136" s="225"/>
      <c r="J136" s="226">
        <f>ROUND(I136*H136,2)</f>
        <v>0</v>
      </c>
      <c r="K136" s="222" t="s">
        <v>159</v>
      </c>
      <c r="L136" s="45"/>
      <c r="M136" s="227" t="s">
        <v>1</v>
      </c>
      <c r="N136" s="228" t="s">
        <v>43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160</v>
      </c>
      <c r="AT136" s="231" t="s">
        <v>155</v>
      </c>
      <c r="AU136" s="231" t="s">
        <v>88</v>
      </c>
      <c r="AY136" s="18" t="s">
        <v>153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86</v>
      </c>
      <c r="BK136" s="232">
        <f>ROUND(I136*H136,2)</f>
        <v>0</v>
      </c>
      <c r="BL136" s="18" t="s">
        <v>160</v>
      </c>
      <c r="BM136" s="231" t="s">
        <v>1919</v>
      </c>
    </row>
    <row r="137" s="2" customFormat="1" ht="24.15" customHeight="1">
      <c r="A137" s="39"/>
      <c r="B137" s="40"/>
      <c r="C137" s="220" t="s">
        <v>204</v>
      </c>
      <c r="D137" s="220" t="s">
        <v>155</v>
      </c>
      <c r="E137" s="221" t="s">
        <v>256</v>
      </c>
      <c r="F137" s="222" t="s">
        <v>257</v>
      </c>
      <c r="G137" s="223" t="s">
        <v>158</v>
      </c>
      <c r="H137" s="224">
        <v>1.548</v>
      </c>
      <c r="I137" s="225"/>
      <c r="J137" s="226">
        <f>ROUND(I137*H137,2)</f>
        <v>0</v>
      </c>
      <c r="K137" s="222" t="s">
        <v>159</v>
      </c>
      <c r="L137" s="45"/>
      <c r="M137" s="227" t="s">
        <v>1</v>
      </c>
      <c r="N137" s="228" t="s">
        <v>43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160</v>
      </c>
      <c r="AT137" s="231" t="s">
        <v>155</v>
      </c>
      <c r="AU137" s="231" t="s">
        <v>88</v>
      </c>
      <c r="AY137" s="18" t="s">
        <v>153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86</v>
      </c>
      <c r="BK137" s="232">
        <f>ROUND(I137*H137,2)</f>
        <v>0</v>
      </c>
      <c r="BL137" s="18" t="s">
        <v>160</v>
      </c>
      <c r="BM137" s="231" t="s">
        <v>1920</v>
      </c>
    </row>
    <row r="138" s="13" customFormat="1">
      <c r="A138" s="13"/>
      <c r="B138" s="233"/>
      <c r="C138" s="234"/>
      <c r="D138" s="235" t="s">
        <v>162</v>
      </c>
      <c r="E138" s="236" t="s">
        <v>1</v>
      </c>
      <c r="F138" s="237" t="s">
        <v>1921</v>
      </c>
      <c r="G138" s="234"/>
      <c r="H138" s="238">
        <v>11.816000000000001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162</v>
      </c>
      <c r="AU138" s="244" t="s">
        <v>88</v>
      </c>
      <c r="AV138" s="13" t="s">
        <v>88</v>
      </c>
      <c r="AW138" s="13" t="s">
        <v>34</v>
      </c>
      <c r="AX138" s="13" t="s">
        <v>78</v>
      </c>
      <c r="AY138" s="244" t="s">
        <v>153</v>
      </c>
    </row>
    <row r="139" s="13" customFormat="1">
      <c r="A139" s="13"/>
      <c r="B139" s="233"/>
      <c r="C139" s="234"/>
      <c r="D139" s="235" t="s">
        <v>162</v>
      </c>
      <c r="E139" s="236" t="s">
        <v>1</v>
      </c>
      <c r="F139" s="237" t="s">
        <v>1922</v>
      </c>
      <c r="G139" s="234"/>
      <c r="H139" s="238">
        <v>-10.268000000000001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162</v>
      </c>
      <c r="AU139" s="244" t="s">
        <v>88</v>
      </c>
      <c r="AV139" s="13" t="s">
        <v>88</v>
      </c>
      <c r="AW139" s="13" t="s">
        <v>34</v>
      </c>
      <c r="AX139" s="13" t="s">
        <v>78</v>
      </c>
      <c r="AY139" s="244" t="s">
        <v>153</v>
      </c>
    </row>
    <row r="140" s="16" customFormat="1">
      <c r="A140" s="16"/>
      <c r="B140" s="266"/>
      <c r="C140" s="267"/>
      <c r="D140" s="235" t="s">
        <v>162</v>
      </c>
      <c r="E140" s="268" t="s">
        <v>1</v>
      </c>
      <c r="F140" s="269" t="s">
        <v>215</v>
      </c>
      <c r="G140" s="267"/>
      <c r="H140" s="270">
        <v>1.548</v>
      </c>
      <c r="I140" s="271"/>
      <c r="J140" s="267"/>
      <c r="K140" s="267"/>
      <c r="L140" s="272"/>
      <c r="M140" s="273"/>
      <c r="N140" s="274"/>
      <c r="O140" s="274"/>
      <c r="P140" s="274"/>
      <c r="Q140" s="274"/>
      <c r="R140" s="274"/>
      <c r="S140" s="274"/>
      <c r="T140" s="275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T140" s="276" t="s">
        <v>162</v>
      </c>
      <c r="AU140" s="276" t="s">
        <v>88</v>
      </c>
      <c r="AV140" s="16" t="s">
        <v>160</v>
      </c>
      <c r="AW140" s="16" t="s">
        <v>34</v>
      </c>
      <c r="AX140" s="16" t="s">
        <v>86</v>
      </c>
      <c r="AY140" s="276" t="s">
        <v>153</v>
      </c>
    </row>
    <row r="141" s="2" customFormat="1" ht="16.5" customHeight="1">
      <c r="A141" s="39"/>
      <c r="B141" s="40"/>
      <c r="C141" s="220" t="s">
        <v>209</v>
      </c>
      <c r="D141" s="220" t="s">
        <v>155</v>
      </c>
      <c r="E141" s="221" t="s">
        <v>260</v>
      </c>
      <c r="F141" s="222" t="s">
        <v>261</v>
      </c>
      <c r="G141" s="223" t="s">
        <v>262</v>
      </c>
      <c r="H141" s="224">
        <v>2.786</v>
      </c>
      <c r="I141" s="225"/>
      <c r="J141" s="226">
        <f>ROUND(I141*H141,2)</f>
        <v>0</v>
      </c>
      <c r="K141" s="222" t="s">
        <v>159</v>
      </c>
      <c r="L141" s="45"/>
      <c r="M141" s="227" t="s">
        <v>1</v>
      </c>
      <c r="N141" s="228" t="s">
        <v>43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160</v>
      </c>
      <c r="AT141" s="231" t="s">
        <v>155</v>
      </c>
      <c r="AU141" s="231" t="s">
        <v>88</v>
      </c>
      <c r="AY141" s="18" t="s">
        <v>153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86</v>
      </c>
      <c r="BK141" s="232">
        <f>ROUND(I141*H141,2)</f>
        <v>0</v>
      </c>
      <c r="BL141" s="18" t="s">
        <v>160</v>
      </c>
      <c r="BM141" s="231" t="s">
        <v>1923</v>
      </c>
    </row>
    <row r="142" s="13" customFormat="1">
      <c r="A142" s="13"/>
      <c r="B142" s="233"/>
      <c r="C142" s="234"/>
      <c r="D142" s="235" t="s">
        <v>162</v>
      </c>
      <c r="E142" s="234"/>
      <c r="F142" s="237" t="s">
        <v>1924</v>
      </c>
      <c r="G142" s="234"/>
      <c r="H142" s="238">
        <v>2.786</v>
      </c>
      <c r="I142" s="239"/>
      <c r="J142" s="234"/>
      <c r="K142" s="234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162</v>
      </c>
      <c r="AU142" s="244" t="s">
        <v>88</v>
      </c>
      <c r="AV142" s="13" t="s">
        <v>88</v>
      </c>
      <c r="AW142" s="13" t="s">
        <v>4</v>
      </c>
      <c r="AX142" s="13" t="s">
        <v>86</v>
      </c>
      <c r="AY142" s="244" t="s">
        <v>153</v>
      </c>
    </row>
    <row r="143" s="2" customFormat="1" ht="16.5" customHeight="1">
      <c r="A143" s="39"/>
      <c r="B143" s="40"/>
      <c r="C143" s="220" t="s">
        <v>216</v>
      </c>
      <c r="D143" s="220" t="s">
        <v>155</v>
      </c>
      <c r="E143" s="221" t="s">
        <v>282</v>
      </c>
      <c r="F143" s="222" t="s">
        <v>1029</v>
      </c>
      <c r="G143" s="223" t="s">
        <v>158</v>
      </c>
      <c r="H143" s="224">
        <v>10.268000000000001</v>
      </c>
      <c r="I143" s="225"/>
      <c r="J143" s="226">
        <f>ROUND(I143*H143,2)</f>
        <v>0</v>
      </c>
      <c r="K143" s="222" t="s">
        <v>159</v>
      </c>
      <c r="L143" s="45"/>
      <c r="M143" s="227" t="s">
        <v>1</v>
      </c>
      <c r="N143" s="228" t="s">
        <v>43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160</v>
      </c>
      <c r="AT143" s="231" t="s">
        <v>155</v>
      </c>
      <c r="AU143" s="231" t="s">
        <v>88</v>
      </c>
      <c r="AY143" s="18" t="s">
        <v>153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86</v>
      </c>
      <c r="BK143" s="232">
        <f>ROUND(I143*H143,2)</f>
        <v>0</v>
      </c>
      <c r="BL143" s="18" t="s">
        <v>160</v>
      </c>
      <c r="BM143" s="231" t="s">
        <v>1925</v>
      </c>
    </row>
    <row r="144" s="13" customFormat="1">
      <c r="A144" s="13"/>
      <c r="B144" s="233"/>
      <c r="C144" s="234"/>
      <c r="D144" s="235" t="s">
        <v>162</v>
      </c>
      <c r="E144" s="236" t="s">
        <v>1</v>
      </c>
      <c r="F144" s="237" t="s">
        <v>1926</v>
      </c>
      <c r="G144" s="234"/>
      <c r="H144" s="238">
        <v>11.816000000000001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162</v>
      </c>
      <c r="AU144" s="244" t="s">
        <v>88</v>
      </c>
      <c r="AV144" s="13" t="s">
        <v>88</v>
      </c>
      <c r="AW144" s="13" t="s">
        <v>34</v>
      </c>
      <c r="AX144" s="13" t="s">
        <v>78</v>
      </c>
      <c r="AY144" s="244" t="s">
        <v>153</v>
      </c>
    </row>
    <row r="145" s="13" customFormat="1">
      <c r="A145" s="13"/>
      <c r="B145" s="233"/>
      <c r="C145" s="234"/>
      <c r="D145" s="235" t="s">
        <v>162</v>
      </c>
      <c r="E145" s="236" t="s">
        <v>1</v>
      </c>
      <c r="F145" s="237" t="s">
        <v>1927</v>
      </c>
      <c r="G145" s="234"/>
      <c r="H145" s="238">
        <v>-0.34399999999999997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162</v>
      </c>
      <c r="AU145" s="244" t="s">
        <v>88</v>
      </c>
      <c r="AV145" s="13" t="s">
        <v>88</v>
      </c>
      <c r="AW145" s="13" t="s">
        <v>34</v>
      </c>
      <c r="AX145" s="13" t="s">
        <v>78</v>
      </c>
      <c r="AY145" s="244" t="s">
        <v>153</v>
      </c>
    </row>
    <row r="146" s="13" customFormat="1">
      <c r="A146" s="13"/>
      <c r="B146" s="233"/>
      <c r="C146" s="234"/>
      <c r="D146" s="235" t="s">
        <v>162</v>
      </c>
      <c r="E146" s="236" t="s">
        <v>1</v>
      </c>
      <c r="F146" s="237" t="s">
        <v>1928</v>
      </c>
      <c r="G146" s="234"/>
      <c r="H146" s="238">
        <v>-1.204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162</v>
      </c>
      <c r="AU146" s="244" t="s">
        <v>88</v>
      </c>
      <c r="AV146" s="13" t="s">
        <v>88</v>
      </c>
      <c r="AW146" s="13" t="s">
        <v>34</v>
      </c>
      <c r="AX146" s="13" t="s">
        <v>78</v>
      </c>
      <c r="AY146" s="244" t="s">
        <v>153</v>
      </c>
    </row>
    <row r="147" s="16" customFormat="1">
      <c r="A147" s="16"/>
      <c r="B147" s="266"/>
      <c r="C147" s="267"/>
      <c r="D147" s="235" t="s">
        <v>162</v>
      </c>
      <c r="E147" s="268" t="s">
        <v>1</v>
      </c>
      <c r="F147" s="269" t="s">
        <v>215</v>
      </c>
      <c r="G147" s="267"/>
      <c r="H147" s="270">
        <v>10.268000000000001</v>
      </c>
      <c r="I147" s="271"/>
      <c r="J147" s="267"/>
      <c r="K147" s="267"/>
      <c r="L147" s="272"/>
      <c r="M147" s="273"/>
      <c r="N147" s="274"/>
      <c r="O147" s="274"/>
      <c r="P147" s="274"/>
      <c r="Q147" s="274"/>
      <c r="R147" s="274"/>
      <c r="S147" s="274"/>
      <c r="T147" s="275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T147" s="276" t="s">
        <v>162</v>
      </c>
      <c r="AU147" s="276" t="s">
        <v>88</v>
      </c>
      <c r="AV147" s="16" t="s">
        <v>160</v>
      </c>
      <c r="AW147" s="16" t="s">
        <v>34</v>
      </c>
      <c r="AX147" s="16" t="s">
        <v>86</v>
      </c>
      <c r="AY147" s="276" t="s">
        <v>153</v>
      </c>
    </row>
    <row r="148" s="2" customFormat="1" ht="16.5" customHeight="1">
      <c r="A148" s="39"/>
      <c r="B148" s="40"/>
      <c r="C148" s="220" t="s">
        <v>222</v>
      </c>
      <c r="D148" s="220" t="s">
        <v>155</v>
      </c>
      <c r="E148" s="221" t="s">
        <v>296</v>
      </c>
      <c r="F148" s="222" t="s">
        <v>297</v>
      </c>
      <c r="G148" s="223" t="s">
        <v>158</v>
      </c>
      <c r="H148" s="224">
        <v>1.204</v>
      </c>
      <c r="I148" s="225"/>
      <c r="J148" s="226">
        <f>ROUND(I148*H148,2)</f>
        <v>0</v>
      </c>
      <c r="K148" s="222" t="s">
        <v>159</v>
      </c>
      <c r="L148" s="45"/>
      <c r="M148" s="227" t="s">
        <v>1</v>
      </c>
      <c r="N148" s="228" t="s">
        <v>43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160</v>
      </c>
      <c r="AT148" s="231" t="s">
        <v>155</v>
      </c>
      <c r="AU148" s="231" t="s">
        <v>88</v>
      </c>
      <c r="AY148" s="18" t="s">
        <v>153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86</v>
      </c>
      <c r="BK148" s="232">
        <f>ROUND(I148*H148,2)</f>
        <v>0</v>
      </c>
      <c r="BL148" s="18" t="s">
        <v>160</v>
      </c>
      <c r="BM148" s="231" t="s">
        <v>1929</v>
      </c>
    </row>
    <row r="149" s="13" customFormat="1">
      <c r="A149" s="13"/>
      <c r="B149" s="233"/>
      <c r="C149" s="234"/>
      <c r="D149" s="235" t="s">
        <v>162</v>
      </c>
      <c r="E149" s="236" t="s">
        <v>1</v>
      </c>
      <c r="F149" s="237" t="s">
        <v>1930</v>
      </c>
      <c r="G149" s="234"/>
      <c r="H149" s="238">
        <v>1.204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162</v>
      </c>
      <c r="AU149" s="244" t="s">
        <v>88</v>
      </c>
      <c r="AV149" s="13" t="s">
        <v>88</v>
      </c>
      <c r="AW149" s="13" t="s">
        <v>34</v>
      </c>
      <c r="AX149" s="13" t="s">
        <v>86</v>
      </c>
      <c r="AY149" s="244" t="s">
        <v>153</v>
      </c>
    </row>
    <row r="150" s="2" customFormat="1" ht="16.5" customHeight="1">
      <c r="A150" s="39"/>
      <c r="B150" s="40"/>
      <c r="C150" s="277" t="s">
        <v>227</v>
      </c>
      <c r="D150" s="277" t="s">
        <v>276</v>
      </c>
      <c r="E150" s="278" t="s">
        <v>314</v>
      </c>
      <c r="F150" s="279" t="s">
        <v>315</v>
      </c>
      <c r="G150" s="280" t="s">
        <v>262</v>
      </c>
      <c r="H150" s="281">
        <v>2.4079999999999999</v>
      </c>
      <c r="I150" s="282"/>
      <c r="J150" s="283">
        <f>ROUND(I150*H150,2)</f>
        <v>0</v>
      </c>
      <c r="K150" s="279" t="s">
        <v>159</v>
      </c>
      <c r="L150" s="284"/>
      <c r="M150" s="285" t="s">
        <v>1</v>
      </c>
      <c r="N150" s="286" t="s">
        <v>43</v>
      </c>
      <c r="O150" s="92"/>
      <c r="P150" s="229">
        <f>O150*H150</f>
        <v>0</v>
      </c>
      <c r="Q150" s="229">
        <v>1</v>
      </c>
      <c r="R150" s="229">
        <f>Q150*H150</f>
        <v>2.4079999999999999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222</v>
      </c>
      <c r="AT150" s="231" t="s">
        <v>276</v>
      </c>
      <c r="AU150" s="231" t="s">
        <v>88</v>
      </c>
      <c r="AY150" s="18" t="s">
        <v>153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86</v>
      </c>
      <c r="BK150" s="232">
        <f>ROUND(I150*H150,2)</f>
        <v>0</v>
      </c>
      <c r="BL150" s="18" t="s">
        <v>160</v>
      </c>
      <c r="BM150" s="231" t="s">
        <v>1931</v>
      </c>
    </row>
    <row r="151" s="13" customFormat="1">
      <c r="A151" s="13"/>
      <c r="B151" s="233"/>
      <c r="C151" s="234"/>
      <c r="D151" s="235" t="s">
        <v>162</v>
      </c>
      <c r="E151" s="234"/>
      <c r="F151" s="237" t="s">
        <v>1932</v>
      </c>
      <c r="G151" s="234"/>
      <c r="H151" s="238">
        <v>2.4079999999999999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162</v>
      </c>
      <c r="AU151" s="244" t="s">
        <v>88</v>
      </c>
      <c r="AV151" s="13" t="s">
        <v>88</v>
      </c>
      <c r="AW151" s="13" t="s">
        <v>4</v>
      </c>
      <c r="AX151" s="13" t="s">
        <v>86</v>
      </c>
      <c r="AY151" s="244" t="s">
        <v>153</v>
      </c>
    </row>
    <row r="152" s="2" customFormat="1" ht="24.15" customHeight="1">
      <c r="A152" s="39"/>
      <c r="B152" s="40"/>
      <c r="C152" s="220" t="s">
        <v>251</v>
      </c>
      <c r="D152" s="220" t="s">
        <v>155</v>
      </c>
      <c r="E152" s="221" t="s">
        <v>1933</v>
      </c>
      <c r="F152" s="222" t="s">
        <v>1934</v>
      </c>
      <c r="G152" s="223" t="s">
        <v>219</v>
      </c>
      <c r="H152" s="224">
        <v>4.5</v>
      </c>
      <c r="I152" s="225"/>
      <c r="J152" s="226">
        <f>ROUND(I152*H152,2)</f>
        <v>0</v>
      </c>
      <c r="K152" s="222" t="s">
        <v>159</v>
      </c>
      <c r="L152" s="45"/>
      <c r="M152" s="227" t="s">
        <v>1</v>
      </c>
      <c r="N152" s="228" t="s">
        <v>43</v>
      </c>
      <c r="O152" s="92"/>
      <c r="P152" s="229">
        <f>O152*H152</f>
        <v>0</v>
      </c>
      <c r="Q152" s="229">
        <v>0.0018</v>
      </c>
      <c r="R152" s="229">
        <f>Q152*H152</f>
        <v>0.0080999999999999996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160</v>
      </c>
      <c r="AT152" s="231" t="s">
        <v>155</v>
      </c>
      <c r="AU152" s="231" t="s">
        <v>88</v>
      </c>
      <c r="AY152" s="18" t="s">
        <v>153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86</v>
      </c>
      <c r="BK152" s="232">
        <f>ROUND(I152*H152,2)</f>
        <v>0</v>
      </c>
      <c r="BL152" s="18" t="s">
        <v>160</v>
      </c>
      <c r="BM152" s="231" t="s">
        <v>1935</v>
      </c>
    </row>
    <row r="153" s="12" customFormat="1" ht="22.8" customHeight="1">
      <c r="A153" s="12"/>
      <c r="B153" s="204"/>
      <c r="C153" s="205"/>
      <c r="D153" s="206" t="s">
        <v>77</v>
      </c>
      <c r="E153" s="218" t="s">
        <v>160</v>
      </c>
      <c r="F153" s="218" t="s">
        <v>346</v>
      </c>
      <c r="G153" s="205"/>
      <c r="H153" s="205"/>
      <c r="I153" s="208"/>
      <c r="J153" s="219">
        <f>BK153</f>
        <v>0</v>
      </c>
      <c r="K153" s="205"/>
      <c r="L153" s="210"/>
      <c r="M153" s="211"/>
      <c r="N153" s="212"/>
      <c r="O153" s="212"/>
      <c r="P153" s="213">
        <f>SUM(P154:P155)</f>
        <v>0</v>
      </c>
      <c r="Q153" s="212"/>
      <c r="R153" s="213">
        <f>SUM(R154:R155)</f>
        <v>0.65042487999999998</v>
      </c>
      <c r="S153" s="212"/>
      <c r="T153" s="214">
        <f>SUM(T154:T155)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5" t="s">
        <v>86</v>
      </c>
      <c r="AT153" s="216" t="s">
        <v>77</v>
      </c>
      <c r="AU153" s="216" t="s">
        <v>86</v>
      </c>
      <c r="AY153" s="215" t="s">
        <v>153</v>
      </c>
      <c r="BK153" s="217">
        <f>SUM(BK154:BK155)</f>
        <v>0</v>
      </c>
    </row>
    <row r="154" s="2" customFormat="1" ht="16.5" customHeight="1">
      <c r="A154" s="39"/>
      <c r="B154" s="40"/>
      <c r="C154" s="220" t="s">
        <v>255</v>
      </c>
      <c r="D154" s="220" t="s">
        <v>155</v>
      </c>
      <c r="E154" s="221" t="s">
        <v>348</v>
      </c>
      <c r="F154" s="222" t="s">
        <v>349</v>
      </c>
      <c r="G154" s="223" t="s">
        <v>158</v>
      </c>
      <c r="H154" s="224">
        <v>0.34399999999999997</v>
      </c>
      <c r="I154" s="225"/>
      <c r="J154" s="226">
        <f>ROUND(I154*H154,2)</f>
        <v>0</v>
      </c>
      <c r="K154" s="222" t="s">
        <v>159</v>
      </c>
      <c r="L154" s="45"/>
      <c r="M154" s="227" t="s">
        <v>1</v>
      </c>
      <c r="N154" s="228" t="s">
        <v>43</v>
      </c>
      <c r="O154" s="92"/>
      <c r="P154" s="229">
        <f>O154*H154</f>
        <v>0</v>
      </c>
      <c r="Q154" s="229">
        <v>1.8907700000000001</v>
      </c>
      <c r="R154" s="229">
        <f>Q154*H154</f>
        <v>0.65042487999999998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160</v>
      </c>
      <c r="AT154" s="231" t="s">
        <v>155</v>
      </c>
      <c r="AU154" s="231" t="s">
        <v>88</v>
      </c>
      <c r="AY154" s="18" t="s">
        <v>153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86</v>
      </c>
      <c r="BK154" s="232">
        <f>ROUND(I154*H154,2)</f>
        <v>0</v>
      </c>
      <c r="BL154" s="18" t="s">
        <v>160</v>
      </c>
      <c r="BM154" s="231" t="s">
        <v>1936</v>
      </c>
    </row>
    <row r="155" s="13" customFormat="1">
      <c r="A155" s="13"/>
      <c r="B155" s="233"/>
      <c r="C155" s="234"/>
      <c r="D155" s="235" t="s">
        <v>162</v>
      </c>
      <c r="E155" s="236" t="s">
        <v>1</v>
      </c>
      <c r="F155" s="237" t="s">
        <v>1937</v>
      </c>
      <c r="G155" s="234"/>
      <c r="H155" s="238">
        <v>0.34399999999999997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162</v>
      </c>
      <c r="AU155" s="244" t="s">
        <v>88</v>
      </c>
      <c r="AV155" s="13" t="s">
        <v>88</v>
      </c>
      <c r="AW155" s="13" t="s">
        <v>34</v>
      </c>
      <c r="AX155" s="13" t="s">
        <v>86</v>
      </c>
      <c r="AY155" s="244" t="s">
        <v>153</v>
      </c>
    </row>
    <row r="156" s="12" customFormat="1" ht="22.8" customHeight="1">
      <c r="A156" s="12"/>
      <c r="B156" s="204"/>
      <c r="C156" s="205"/>
      <c r="D156" s="206" t="s">
        <v>77</v>
      </c>
      <c r="E156" s="218" t="s">
        <v>222</v>
      </c>
      <c r="F156" s="218" t="s">
        <v>395</v>
      </c>
      <c r="G156" s="205"/>
      <c r="H156" s="205"/>
      <c r="I156" s="208"/>
      <c r="J156" s="219">
        <f>BK156</f>
        <v>0</v>
      </c>
      <c r="K156" s="205"/>
      <c r="L156" s="210"/>
      <c r="M156" s="211"/>
      <c r="N156" s="212"/>
      <c r="O156" s="212"/>
      <c r="P156" s="213">
        <f>SUM(P157:P169)</f>
        <v>0</v>
      </c>
      <c r="Q156" s="212"/>
      <c r="R156" s="213">
        <f>SUM(R157:R169)</f>
        <v>1.6238414800000001</v>
      </c>
      <c r="S156" s="212"/>
      <c r="T156" s="214">
        <f>SUM(T157:T169)</f>
        <v>0.022599999999999999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5" t="s">
        <v>86</v>
      </c>
      <c r="AT156" s="216" t="s">
        <v>77</v>
      </c>
      <c r="AU156" s="216" t="s">
        <v>86</v>
      </c>
      <c r="AY156" s="215" t="s">
        <v>153</v>
      </c>
      <c r="BK156" s="217">
        <f>SUM(BK157:BK169)</f>
        <v>0</v>
      </c>
    </row>
    <row r="157" s="2" customFormat="1" ht="16.5" customHeight="1">
      <c r="A157" s="39"/>
      <c r="B157" s="40"/>
      <c r="C157" s="220" t="s">
        <v>8</v>
      </c>
      <c r="D157" s="220" t="s">
        <v>155</v>
      </c>
      <c r="E157" s="221" t="s">
        <v>1132</v>
      </c>
      <c r="F157" s="222" t="s">
        <v>1133</v>
      </c>
      <c r="G157" s="223" t="s">
        <v>219</v>
      </c>
      <c r="H157" s="224">
        <v>8.8000000000000007</v>
      </c>
      <c r="I157" s="225"/>
      <c r="J157" s="226">
        <f>ROUND(I157*H157,2)</f>
        <v>0</v>
      </c>
      <c r="K157" s="222" t="s">
        <v>159</v>
      </c>
      <c r="L157" s="45"/>
      <c r="M157" s="227" t="s">
        <v>1</v>
      </c>
      <c r="N157" s="228" t="s">
        <v>43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160</v>
      </c>
      <c r="AT157" s="231" t="s">
        <v>155</v>
      </c>
      <c r="AU157" s="231" t="s">
        <v>88</v>
      </c>
      <c r="AY157" s="18" t="s">
        <v>153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86</v>
      </c>
      <c r="BK157" s="232">
        <f>ROUND(I157*H157,2)</f>
        <v>0</v>
      </c>
      <c r="BL157" s="18" t="s">
        <v>160</v>
      </c>
      <c r="BM157" s="231" t="s">
        <v>1938</v>
      </c>
    </row>
    <row r="158" s="2" customFormat="1" ht="16.5" customHeight="1">
      <c r="A158" s="39"/>
      <c r="B158" s="40"/>
      <c r="C158" s="277" t="s">
        <v>265</v>
      </c>
      <c r="D158" s="277" t="s">
        <v>276</v>
      </c>
      <c r="E158" s="278" t="s">
        <v>1135</v>
      </c>
      <c r="F158" s="279" t="s">
        <v>1136</v>
      </c>
      <c r="G158" s="280" t="s">
        <v>219</v>
      </c>
      <c r="H158" s="281">
        <v>8.9320000000000004</v>
      </c>
      <c r="I158" s="282"/>
      <c r="J158" s="283">
        <f>ROUND(I158*H158,2)</f>
        <v>0</v>
      </c>
      <c r="K158" s="279" t="s">
        <v>1</v>
      </c>
      <c r="L158" s="284"/>
      <c r="M158" s="285" t="s">
        <v>1</v>
      </c>
      <c r="N158" s="286" t="s">
        <v>43</v>
      </c>
      <c r="O158" s="92"/>
      <c r="P158" s="229">
        <f>O158*H158</f>
        <v>0</v>
      </c>
      <c r="Q158" s="229">
        <v>0.00038999999999999999</v>
      </c>
      <c r="R158" s="229">
        <f>Q158*H158</f>
        <v>0.0034834800000000002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222</v>
      </c>
      <c r="AT158" s="231" t="s">
        <v>276</v>
      </c>
      <c r="AU158" s="231" t="s">
        <v>88</v>
      </c>
      <c r="AY158" s="18" t="s">
        <v>153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86</v>
      </c>
      <c r="BK158" s="232">
        <f>ROUND(I158*H158,2)</f>
        <v>0</v>
      </c>
      <c r="BL158" s="18" t="s">
        <v>160</v>
      </c>
      <c r="BM158" s="231" t="s">
        <v>1939</v>
      </c>
    </row>
    <row r="159" s="13" customFormat="1">
      <c r="A159" s="13"/>
      <c r="B159" s="233"/>
      <c r="C159" s="234"/>
      <c r="D159" s="235" t="s">
        <v>162</v>
      </c>
      <c r="E159" s="236" t="s">
        <v>1</v>
      </c>
      <c r="F159" s="237" t="s">
        <v>1940</v>
      </c>
      <c r="G159" s="234"/>
      <c r="H159" s="238">
        <v>8.9320000000000004</v>
      </c>
      <c r="I159" s="239"/>
      <c r="J159" s="234"/>
      <c r="K159" s="234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162</v>
      </c>
      <c r="AU159" s="244" t="s">
        <v>88</v>
      </c>
      <c r="AV159" s="13" t="s">
        <v>88</v>
      </c>
      <c r="AW159" s="13" t="s">
        <v>34</v>
      </c>
      <c r="AX159" s="13" t="s">
        <v>86</v>
      </c>
      <c r="AY159" s="244" t="s">
        <v>153</v>
      </c>
    </row>
    <row r="160" s="2" customFormat="1" ht="16.5" customHeight="1">
      <c r="A160" s="39"/>
      <c r="B160" s="40"/>
      <c r="C160" s="220" t="s">
        <v>275</v>
      </c>
      <c r="D160" s="220" t="s">
        <v>155</v>
      </c>
      <c r="E160" s="221" t="s">
        <v>1286</v>
      </c>
      <c r="F160" s="222" t="s">
        <v>1287</v>
      </c>
      <c r="G160" s="223" t="s">
        <v>219</v>
      </c>
      <c r="H160" s="224">
        <v>8.8000000000000007</v>
      </c>
      <c r="I160" s="225"/>
      <c r="J160" s="226">
        <f>ROUND(I160*H160,2)</f>
        <v>0</v>
      </c>
      <c r="K160" s="222" t="s">
        <v>159</v>
      </c>
      <c r="L160" s="45"/>
      <c r="M160" s="227" t="s">
        <v>1</v>
      </c>
      <c r="N160" s="228" t="s">
        <v>43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160</v>
      </c>
      <c r="AT160" s="231" t="s">
        <v>155</v>
      </c>
      <c r="AU160" s="231" t="s">
        <v>88</v>
      </c>
      <c r="AY160" s="18" t="s">
        <v>153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86</v>
      </c>
      <c r="BK160" s="232">
        <f>ROUND(I160*H160,2)</f>
        <v>0</v>
      </c>
      <c r="BL160" s="18" t="s">
        <v>160</v>
      </c>
      <c r="BM160" s="231" t="s">
        <v>1941</v>
      </c>
    </row>
    <row r="161" s="2" customFormat="1" ht="16.5" customHeight="1">
      <c r="A161" s="39"/>
      <c r="B161" s="40"/>
      <c r="C161" s="220" t="s">
        <v>281</v>
      </c>
      <c r="D161" s="220" t="s">
        <v>155</v>
      </c>
      <c r="E161" s="221" t="s">
        <v>1290</v>
      </c>
      <c r="F161" s="222" t="s">
        <v>1291</v>
      </c>
      <c r="G161" s="223" t="s">
        <v>219</v>
      </c>
      <c r="H161" s="224">
        <v>8.8000000000000007</v>
      </c>
      <c r="I161" s="225"/>
      <c r="J161" s="226">
        <f>ROUND(I161*H161,2)</f>
        <v>0</v>
      </c>
      <c r="K161" s="222" t="s">
        <v>159</v>
      </c>
      <c r="L161" s="45"/>
      <c r="M161" s="227" t="s">
        <v>1</v>
      </c>
      <c r="N161" s="228" t="s">
        <v>43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160</v>
      </c>
      <c r="AT161" s="231" t="s">
        <v>155</v>
      </c>
      <c r="AU161" s="231" t="s">
        <v>88</v>
      </c>
      <c r="AY161" s="18" t="s">
        <v>153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86</v>
      </c>
      <c r="BK161" s="232">
        <f>ROUND(I161*H161,2)</f>
        <v>0</v>
      </c>
      <c r="BL161" s="18" t="s">
        <v>160</v>
      </c>
      <c r="BM161" s="231" t="s">
        <v>1942</v>
      </c>
    </row>
    <row r="162" s="2" customFormat="1" ht="21.75" customHeight="1">
      <c r="A162" s="39"/>
      <c r="B162" s="40"/>
      <c r="C162" s="220" t="s">
        <v>295</v>
      </c>
      <c r="D162" s="220" t="s">
        <v>155</v>
      </c>
      <c r="E162" s="221" t="s">
        <v>1943</v>
      </c>
      <c r="F162" s="222" t="s">
        <v>1944</v>
      </c>
      <c r="G162" s="223" t="s">
        <v>399</v>
      </c>
      <c r="H162" s="224">
        <v>1</v>
      </c>
      <c r="I162" s="225"/>
      <c r="J162" s="226">
        <f>ROUND(I162*H162,2)</f>
        <v>0</v>
      </c>
      <c r="K162" s="222" t="s">
        <v>159</v>
      </c>
      <c r="L162" s="45"/>
      <c r="M162" s="227" t="s">
        <v>1</v>
      </c>
      <c r="N162" s="228" t="s">
        <v>43</v>
      </c>
      <c r="O162" s="92"/>
      <c r="P162" s="229">
        <f>O162*H162</f>
        <v>0</v>
      </c>
      <c r="Q162" s="229">
        <v>0.36191000000000001</v>
      </c>
      <c r="R162" s="229">
        <f>Q162*H162</f>
        <v>0.36191000000000001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160</v>
      </c>
      <c r="AT162" s="231" t="s">
        <v>155</v>
      </c>
      <c r="AU162" s="231" t="s">
        <v>88</v>
      </c>
      <c r="AY162" s="18" t="s">
        <v>153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86</v>
      </c>
      <c r="BK162" s="232">
        <f>ROUND(I162*H162,2)</f>
        <v>0</v>
      </c>
      <c r="BL162" s="18" t="s">
        <v>160</v>
      </c>
      <c r="BM162" s="231" t="s">
        <v>1945</v>
      </c>
    </row>
    <row r="163" s="2" customFormat="1" ht="21.75" customHeight="1">
      <c r="A163" s="39"/>
      <c r="B163" s="40"/>
      <c r="C163" s="277" t="s">
        <v>313</v>
      </c>
      <c r="D163" s="277" t="s">
        <v>276</v>
      </c>
      <c r="E163" s="278" t="s">
        <v>1946</v>
      </c>
      <c r="F163" s="279" t="s">
        <v>1947</v>
      </c>
      <c r="G163" s="280" t="s">
        <v>399</v>
      </c>
      <c r="H163" s="281">
        <v>1</v>
      </c>
      <c r="I163" s="282"/>
      <c r="J163" s="283">
        <f>ROUND(I163*H163,2)</f>
        <v>0</v>
      </c>
      <c r="K163" s="279" t="s">
        <v>1</v>
      </c>
      <c r="L163" s="284"/>
      <c r="M163" s="285" t="s">
        <v>1</v>
      </c>
      <c r="N163" s="286" t="s">
        <v>43</v>
      </c>
      <c r="O163" s="92"/>
      <c r="P163" s="229">
        <f>O163*H163</f>
        <v>0</v>
      </c>
      <c r="Q163" s="229">
        <v>0.105</v>
      </c>
      <c r="R163" s="229">
        <f>Q163*H163</f>
        <v>0.105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222</v>
      </c>
      <c r="AT163" s="231" t="s">
        <v>276</v>
      </c>
      <c r="AU163" s="231" t="s">
        <v>88</v>
      </c>
      <c r="AY163" s="18" t="s">
        <v>153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86</v>
      </c>
      <c r="BK163" s="232">
        <f>ROUND(I163*H163,2)</f>
        <v>0</v>
      </c>
      <c r="BL163" s="18" t="s">
        <v>160</v>
      </c>
      <c r="BM163" s="231" t="s">
        <v>1948</v>
      </c>
    </row>
    <row r="164" s="2" customFormat="1" ht="16.5" customHeight="1">
      <c r="A164" s="39"/>
      <c r="B164" s="40"/>
      <c r="C164" s="220" t="s">
        <v>318</v>
      </c>
      <c r="D164" s="220" t="s">
        <v>155</v>
      </c>
      <c r="E164" s="221" t="s">
        <v>1279</v>
      </c>
      <c r="F164" s="222" t="s">
        <v>1280</v>
      </c>
      <c r="G164" s="223" t="s">
        <v>158</v>
      </c>
      <c r="H164" s="224">
        <v>0.5</v>
      </c>
      <c r="I164" s="225"/>
      <c r="J164" s="226">
        <f>ROUND(I164*H164,2)</f>
        <v>0</v>
      </c>
      <c r="K164" s="222" t="s">
        <v>159</v>
      </c>
      <c r="L164" s="45"/>
      <c r="M164" s="227" t="s">
        <v>1</v>
      </c>
      <c r="N164" s="228" t="s">
        <v>43</v>
      </c>
      <c r="O164" s="92"/>
      <c r="P164" s="229">
        <f>O164*H164</f>
        <v>0</v>
      </c>
      <c r="Q164" s="229">
        <v>2.3010199999999998</v>
      </c>
      <c r="R164" s="229">
        <f>Q164*H164</f>
        <v>1.1505099999999999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160</v>
      </c>
      <c r="AT164" s="231" t="s">
        <v>155</v>
      </c>
      <c r="AU164" s="231" t="s">
        <v>88</v>
      </c>
      <c r="AY164" s="18" t="s">
        <v>153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86</v>
      </c>
      <c r="BK164" s="232">
        <f>ROUND(I164*H164,2)</f>
        <v>0</v>
      </c>
      <c r="BL164" s="18" t="s">
        <v>160</v>
      </c>
      <c r="BM164" s="231" t="s">
        <v>1949</v>
      </c>
    </row>
    <row r="165" s="2" customFormat="1" ht="16.5" customHeight="1">
      <c r="A165" s="39"/>
      <c r="B165" s="40"/>
      <c r="C165" s="220" t="s">
        <v>324</v>
      </c>
      <c r="D165" s="220" t="s">
        <v>155</v>
      </c>
      <c r="E165" s="221" t="s">
        <v>1258</v>
      </c>
      <c r="F165" s="222" t="s">
        <v>1259</v>
      </c>
      <c r="G165" s="223" t="s">
        <v>219</v>
      </c>
      <c r="H165" s="224">
        <v>9.8000000000000007</v>
      </c>
      <c r="I165" s="225"/>
      <c r="J165" s="226">
        <f>ROUND(I165*H165,2)</f>
        <v>0</v>
      </c>
      <c r="K165" s="222" t="s">
        <v>159</v>
      </c>
      <c r="L165" s="45"/>
      <c r="M165" s="227" t="s">
        <v>1</v>
      </c>
      <c r="N165" s="228" t="s">
        <v>43</v>
      </c>
      <c r="O165" s="92"/>
      <c r="P165" s="229">
        <f>O165*H165</f>
        <v>0</v>
      </c>
      <c r="Q165" s="229">
        <v>0.00019000000000000001</v>
      </c>
      <c r="R165" s="229">
        <f>Q165*H165</f>
        <v>0.0018620000000000002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160</v>
      </c>
      <c r="AT165" s="231" t="s">
        <v>155</v>
      </c>
      <c r="AU165" s="231" t="s">
        <v>88</v>
      </c>
      <c r="AY165" s="18" t="s">
        <v>153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86</v>
      </c>
      <c r="BK165" s="232">
        <f>ROUND(I165*H165,2)</f>
        <v>0</v>
      </c>
      <c r="BL165" s="18" t="s">
        <v>160</v>
      </c>
      <c r="BM165" s="231" t="s">
        <v>1950</v>
      </c>
    </row>
    <row r="166" s="2" customFormat="1" ht="16.5" customHeight="1">
      <c r="A166" s="39"/>
      <c r="B166" s="40"/>
      <c r="C166" s="277" t="s">
        <v>334</v>
      </c>
      <c r="D166" s="277" t="s">
        <v>276</v>
      </c>
      <c r="E166" s="278" t="s">
        <v>1261</v>
      </c>
      <c r="F166" s="279" t="s">
        <v>1262</v>
      </c>
      <c r="G166" s="280" t="s">
        <v>219</v>
      </c>
      <c r="H166" s="281">
        <v>9.8000000000000007</v>
      </c>
      <c r="I166" s="282"/>
      <c r="J166" s="283">
        <f>ROUND(I166*H166,2)</f>
        <v>0</v>
      </c>
      <c r="K166" s="279" t="s">
        <v>159</v>
      </c>
      <c r="L166" s="284"/>
      <c r="M166" s="285" t="s">
        <v>1</v>
      </c>
      <c r="N166" s="286" t="s">
        <v>43</v>
      </c>
      <c r="O166" s="92"/>
      <c r="P166" s="229">
        <f>O166*H166</f>
        <v>0</v>
      </c>
      <c r="Q166" s="229">
        <v>2.0000000000000002E-05</v>
      </c>
      <c r="R166" s="229">
        <f>Q166*H166</f>
        <v>0.00019600000000000002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222</v>
      </c>
      <c r="AT166" s="231" t="s">
        <v>276</v>
      </c>
      <c r="AU166" s="231" t="s">
        <v>88</v>
      </c>
      <c r="AY166" s="18" t="s">
        <v>153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86</v>
      </c>
      <c r="BK166" s="232">
        <f>ROUND(I166*H166,2)</f>
        <v>0</v>
      </c>
      <c r="BL166" s="18" t="s">
        <v>160</v>
      </c>
      <c r="BM166" s="231" t="s">
        <v>1951</v>
      </c>
    </row>
    <row r="167" s="2" customFormat="1" ht="16.5" customHeight="1">
      <c r="A167" s="39"/>
      <c r="B167" s="40"/>
      <c r="C167" s="220" t="s">
        <v>7</v>
      </c>
      <c r="D167" s="220" t="s">
        <v>155</v>
      </c>
      <c r="E167" s="221" t="s">
        <v>1267</v>
      </c>
      <c r="F167" s="222" t="s">
        <v>1268</v>
      </c>
      <c r="G167" s="223" t="s">
        <v>219</v>
      </c>
      <c r="H167" s="224">
        <v>8.8000000000000007</v>
      </c>
      <c r="I167" s="225"/>
      <c r="J167" s="226">
        <f>ROUND(I167*H167,2)</f>
        <v>0</v>
      </c>
      <c r="K167" s="222" t="s">
        <v>159</v>
      </c>
      <c r="L167" s="45"/>
      <c r="M167" s="227" t="s">
        <v>1</v>
      </c>
      <c r="N167" s="228" t="s">
        <v>43</v>
      </c>
      <c r="O167" s="92"/>
      <c r="P167" s="229">
        <f>O167*H167</f>
        <v>0</v>
      </c>
      <c r="Q167" s="229">
        <v>9.0000000000000006E-05</v>
      </c>
      <c r="R167" s="229">
        <f>Q167*H167</f>
        <v>0.00079200000000000006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160</v>
      </c>
      <c r="AT167" s="231" t="s">
        <v>155</v>
      </c>
      <c r="AU167" s="231" t="s">
        <v>88</v>
      </c>
      <c r="AY167" s="18" t="s">
        <v>153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86</v>
      </c>
      <c r="BK167" s="232">
        <f>ROUND(I167*H167,2)</f>
        <v>0</v>
      </c>
      <c r="BL167" s="18" t="s">
        <v>160</v>
      </c>
      <c r="BM167" s="231" t="s">
        <v>1952</v>
      </c>
    </row>
    <row r="168" s="2" customFormat="1" ht="16.5" customHeight="1">
      <c r="A168" s="39"/>
      <c r="B168" s="40"/>
      <c r="C168" s="277" t="s">
        <v>347</v>
      </c>
      <c r="D168" s="277" t="s">
        <v>276</v>
      </c>
      <c r="E168" s="278" t="s">
        <v>1270</v>
      </c>
      <c r="F168" s="279" t="s">
        <v>1271</v>
      </c>
      <c r="G168" s="280" t="s">
        <v>219</v>
      </c>
      <c r="H168" s="281">
        <v>8.8000000000000007</v>
      </c>
      <c r="I168" s="282"/>
      <c r="J168" s="283">
        <f>ROUND(I168*H168,2)</f>
        <v>0</v>
      </c>
      <c r="K168" s="279" t="s">
        <v>1</v>
      </c>
      <c r="L168" s="284"/>
      <c r="M168" s="285" t="s">
        <v>1</v>
      </c>
      <c r="N168" s="286" t="s">
        <v>43</v>
      </c>
      <c r="O168" s="92"/>
      <c r="P168" s="229">
        <f>O168*H168</f>
        <v>0</v>
      </c>
      <c r="Q168" s="229">
        <v>1.0000000000000001E-05</v>
      </c>
      <c r="R168" s="229">
        <f>Q168*H168</f>
        <v>8.8000000000000011E-05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222</v>
      </c>
      <c r="AT168" s="231" t="s">
        <v>276</v>
      </c>
      <c r="AU168" s="231" t="s">
        <v>88</v>
      </c>
      <c r="AY168" s="18" t="s">
        <v>153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86</v>
      </c>
      <c r="BK168" s="232">
        <f>ROUND(I168*H168,2)</f>
        <v>0</v>
      </c>
      <c r="BL168" s="18" t="s">
        <v>160</v>
      </c>
      <c r="BM168" s="231" t="s">
        <v>1953</v>
      </c>
    </row>
    <row r="169" s="2" customFormat="1" ht="16.5" customHeight="1">
      <c r="A169" s="39"/>
      <c r="B169" s="40"/>
      <c r="C169" s="220" t="s">
        <v>365</v>
      </c>
      <c r="D169" s="220" t="s">
        <v>155</v>
      </c>
      <c r="E169" s="221" t="s">
        <v>935</v>
      </c>
      <c r="F169" s="222" t="s">
        <v>1293</v>
      </c>
      <c r="G169" s="223" t="s">
        <v>399</v>
      </c>
      <c r="H169" s="224">
        <v>1</v>
      </c>
      <c r="I169" s="225"/>
      <c r="J169" s="226">
        <f>ROUND(I169*H169,2)</f>
        <v>0</v>
      </c>
      <c r="K169" s="222" t="s">
        <v>1</v>
      </c>
      <c r="L169" s="45"/>
      <c r="M169" s="227" t="s">
        <v>1</v>
      </c>
      <c r="N169" s="228" t="s">
        <v>43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0.022599999999999999</v>
      </c>
      <c r="T169" s="230">
        <f>S169*H169</f>
        <v>0.022599999999999999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160</v>
      </c>
      <c r="AT169" s="231" t="s">
        <v>155</v>
      </c>
      <c r="AU169" s="231" t="s">
        <v>88</v>
      </c>
      <c r="AY169" s="18" t="s">
        <v>153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86</v>
      </c>
      <c r="BK169" s="232">
        <f>ROUND(I169*H169,2)</f>
        <v>0</v>
      </c>
      <c r="BL169" s="18" t="s">
        <v>160</v>
      </c>
      <c r="BM169" s="231" t="s">
        <v>1954</v>
      </c>
    </row>
    <row r="170" s="12" customFormat="1" ht="22.8" customHeight="1">
      <c r="A170" s="12"/>
      <c r="B170" s="204"/>
      <c r="C170" s="205"/>
      <c r="D170" s="206" t="s">
        <v>77</v>
      </c>
      <c r="E170" s="218" t="s">
        <v>682</v>
      </c>
      <c r="F170" s="218" t="s">
        <v>683</v>
      </c>
      <c r="G170" s="205"/>
      <c r="H170" s="205"/>
      <c r="I170" s="208"/>
      <c r="J170" s="219">
        <f>BK170</f>
        <v>0</v>
      </c>
      <c r="K170" s="205"/>
      <c r="L170" s="210"/>
      <c r="M170" s="211"/>
      <c r="N170" s="212"/>
      <c r="O170" s="212"/>
      <c r="P170" s="213">
        <f>P171</f>
        <v>0</v>
      </c>
      <c r="Q170" s="212"/>
      <c r="R170" s="213">
        <f>R171</f>
        <v>0</v>
      </c>
      <c r="S170" s="212"/>
      <c r="T170" s="214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5" t="s">
        <v>86</v>
      </c>
      <c r="AT170" s="216" t="s">
        <v>77</v>
      </c>
      <c r="AU170" s="216" t="s">
        <v>86</v>
      </c>
      <c r="AY170" s="215" t="s">
        <v>153</v>
      </c>
      <c r="BK170" s="217">
        <f>BK171</f>
        <v>0</v>
      </c>
    </row>
    <row r="171" s="2" customFormat="1" ht="16.5" customHeight="1">
      <c r="A171" s="39"/>
      <c r="B171" s="40"/>
      <c r="C171" s="220" t="s">
        <v>370</v>
      </c>
      <c r="D171" s="220" t="s">
        <v>155</v>
      </c>
      <c r="E171" s="221" t="s">
        <v>685</v>
      </c>
      <c r="F171" s="222" t="s">
        <v>686</v>
      </c>
      <c r="G171" s="223" t="s">
        <v>262</v>
      </c>
      <c r="H171" s="224">
        <v>4.7060000000000004</v>
      </c>
      <c r="I171" s="225"/>
      <c r="J171" s="226">
        <f>ROUND(I171*H171,2)</f>
        <v>0</v>
      </c>
      <c r="K171" s="222" t="s">
        <v>159</v>
      </c>
      <c r="L171" s="45"/>
      <c r="M171" s="227" t="s">
        <v>1</v>
      </c>
      <c r="N171" s="228" t="s">
        <v>43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160</v>
      </c>
      <c r="AT171" s="231" t="s">
        <v>155</v>
      </c>
      <c r="AU171" s="231" t="s">
        <v>88</v>
      </c>
      <c r="AY171" s="18" t="s">
        <v>153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86</v>
      </c>
      <c r="BK171" s="232">
        <f>ROUND(I171*H171,2)</f>
        <v>0</v>
      </c>
      <c r="BL171" s="18" t="s">
        <v>160</v>
      </c>
      <c r="BM171" s="231" t="s">
        <v>1955</v>
      </c>
    </row>
    <row r="172" s="12" customFormat="1" ht="25.92" customHeight="1">
      <c r="A172" s="12"/>
      <c r="B172" s="204"/>
      <c r="C172" s="205"/>
      <c r="D172" s="206" t="s">
        <v>77</v>
      </c>
      <c r="E172" s="207" t="s">
        <v>276</v>
      </c>
      <c r="F172" s="207" t="s">
        <v>1901</v>
      </c>
      <c r="G172" s="205"/>
      <c r="H172" s="205"/>
      <c r="I172" s="208"/>
      <c r="J172" s="209">
        <f>BK172</f>
        <v>0</v>
      </c>
      <c r="K172" s="205"/>
      <c r="L172" s="210"/>
      <c r="M172" s="211"/>
      <c r="N172" s="212"/>
      <c r="O172" s="212"/>
      <c r="P172" s="213">
        <f>P173</f>
        <v>0</v>
      </c>
      <c r="Q172" s="212"/>
      <c r="R172" s="213">
        <f>R173</f>
        <v>0.0051699999999999992</v>
      </c>
      <c r="S172" s="212"/>
      <c r="T172" s="214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5" t="s">
        <v>188</v>
      </c>
      <c r="AT172" s="216" t="s">
        <v>77</v>
      </c>
      <c r="AU172" s="216" t="s">
        <v>78</v>
      </c>
      <c r="AY172" s="215" t="s">
        <v>153</v>
      </c>
      <c r="BK172" s="217">
        <f>BK173</f>
        <v>0</v>
      </c>
    </row>
    <row r="173" s="12" customFormat="1" ht="22.8" customHeight="1">
      <c r="A173" s="12"/>
      <c r="B173" s="204"/>
      <c r="C173" s="205"/>
      <c r="D173" s="206" t="s">
        <v>77</v>
      </c>
      <c r="E173" s="218" t="s">
        <v>1902</v>
      </c>
      <c r="F173" s="218" t="s">
        <v>1903</v>
      </c>
      <c r="G173" s="205"/>
      <c r="H173" s="205"/>
      <c r="I173" s="208"/>
      <c r="J173" s="219">
        <f>BK173</f>
        <v>0</v>
      </c>
      <c r="K173" s="205"/>
      <c r="L173" s="210"/>
      <c r="M173" s="211"/>
      <c r="N173" s="212"/>
      <c r="O173" s="212"/>
      <c r="P173" s="213">
        <f>SUM(P174:P179)</f>
        <v>0</v>
      </c>
      <c r="Q173" s="212"/>
      <c r="R173" s="213">
        <f>SUM(R174:R179)</f>
        <v>0.0051699999999999992</v>
      </c>
      <c r="S173" s="212"/>
      <c r="T173" s="214">
        <f>SUM(T174:T179)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5" t="s">
        <v>188</v>
      </c>
      <c r="AT173" s="216" t="s">
        <v>77</v>
      </c>
      <c r="AU173" s="216" t="s">
        <v>86</v>
      </c>
      <c r="AY173" s="215" t="s">
        <v>153</v>
      </c>
      <c r="BK173" s="217">
        <f>SUM(BK174:BK179)</f>
        <v>0</v>
      </c>
    </row>
    <row r="174" s="2" customFormat="1" ht="16.5" customHeight="1">
      <c r="A174" s="39"/>
      <c r="B174" s="40"/>
      <c r="C174" s="220" t="s">
        <v>376</v>
      </c>
      <c r="D174" s="220" t="s">
        <v>155</v>
      </c>
      <c r="E174" s="221" t="s">
        <v>1956</v>
      </c>
      <c r="F174" s="222" t="s">
        <v>1957</v>
      </c>
      <c r="G174" s="223" t="s">
        <v>219</v>
      </c>
      <c r="H174" s="224">
        <v>4.5</v>
      </c>
      <c r="I174" s="225"/>
      <c r="J174" s="226">
        <f>ROUND(I174*H174,2)</f>
        <v>0</v>
      </c>
      <c r="K174" s="222" t="s">
        <v>1</v>
      </c>
      <c r="L174" s="45"/>
      <c r="M174" s="227" t="s">
        <v>1</v>
      </c>
      <c r="N174" s="228" t="s">
        <v>43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576</v>
      </c>
      <c r="AT174" s="231" t="s">
        <v>155</v>
      </c>
      <c r="AU174" s="231" t="s">
        <v>88</v>
      </c>
      <c r="AY174" s="18" t="s">
        <v>153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86</v>
      </c>
      <c r="BK174" s="232">
        <f>ROUND(I174*H174,2)</f>
        <v>0</v>
      </c>
      <c r="BL174" s="18" t="s">
        <v>576</v>
      </c>
      <c r="BM174" s="231" t="s">
        <v>1958</v>
      </c>
    </row>
    <row r="175" s="2" customFormat="1" ht="16.5" customHeight="1">
      <c r="A175" s="39"/>
      <c r="B175" s="40"/>
      <c r="C175" s="277" t="s">
        <v>396</v>
      </c>
      <c r="D175" s="277" t="s">
        <v>276</v>
      </c>
      <c r="E175" s="278" t="s">
        <v>1959</v>
      </c>
      <c r="F175" s="279" t="s">
        <v>1960</v>
      </c>
      <c r="G175" s="280" t="s">
        <v>219</v>
      </c>
      <c r="H175" s="281">
        <v>4.5</v>
      </c>
      <c r="I175" s="282"/>
      <c r="J175" s="283">
        <f>ROUND(I175*H175,2)</f>
        <v>0</v>
      </c>
      <c r="K175" s="279" t="s">
        <v>1</v>
      </c>
      <c r="L175" s="284"/>
      <c r="M175" s="285" t="s">
        <v>1</v>
      </c>
      <c r="N175" s="286" t="s">
        <v>43</v>
      </c>
      <c r="O175" s="92"/>
      <c r="P175" s="229">
        <f>O175*H175</f>
        <v>0</v>
      </c>
      <c r="Q175" s="229">
        <v>0.00106</v>
      </c>
      <c r="R175" s="229">
        <f>Q175*H175</f>
        <v>0.0047699999999999999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782</v>
      </c>
      <c r="AT175" s="231" t="s">
        <v>276</v>
      </c>
      <c r="AU175" s="231" t="s">
        <v>88</v>
      </c>
      <c r="AY175" s="18" t="s">
        <v>153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86</v>
      </c>
      <c r="BK175" s="232">
        <f>ROUND(I175*H175,2)</f>
        <v>0</v>
      </c>
      <c r="BL175" s="18" t="s">
        <v>782</v>
      </c>
      <c r="BM175" s="231" t="s">
        <v>1961</v>
      </c>
    </row>
    <row r="176" s="2" customFormat="1" ht="21.75" customHeight="1">
      <c r="A176" s="39"/>
      <c r="B176" s="40"/>
      <c r="C176" s="220" t="s">
        <v>402</v>
      </c>
      <c r="D176" s="220" t="s">
        <v>155</v>
      </c>
      <c r="E176" s="221" t="s">
        <v>1962</v>
      </c>
      <c r="F176" s="222" t="s">
        <v>1963</v>
      </c>
      <c r="G176" s="223" t="s">
        <v>399</v>
      </c>
      <c r="H176" s="224">
        <v>4</v>
      </c>
      <c r="I176" s="225"/>
      <c r="J176" s="226">
        <f>ROUND(I176*H176,2)</f>
        <v>0</v>
      </c>
      <c r="K176" s="222" t="s">
        <v>1</v>
      </c>
      <c r="L176" s="45"/>
      <c r="M176" s="227" t="s">
        <v>1</v>
      </c>
      <c r="N176" s="228" t="s">
        <v>43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576</v>
      </c>
      <c r="AT176" s="231" t="s">
        <v>155</v>
      </c>
      <c r="AU176" s="231" t="s">
        <v>88</v>
      </c>
      <c r="AY176" s="18" t="s">
        <v>153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86</v>
      </c>
      <c r="BK176" s="232">
        <f>ROUND(I176*H176,2)</f>
        <v>0</v>
      </c>
      <c r="BL176" s="18" t="s">
        <v>576</v>
      </c>
      <c r="BM176" s="231" t="s">
        <v>1964</v>
      </c>
    </row>
    <row r="177" s="2" customFormat="1" ht="16.5" customHeight="1">
      <c r="A177" s="39"/>
      <c r="B177" s="40"/>
      <c r="C177" s="277" t="s">
        <v>407</v>
      </c>
      <c r="D177" s="277" t="s">
        <v>276</v>
      </c>
      <c r="E177" s="278" t="s">
        <v>1965</v>
      </c>
      <c r="F177" s="279" t="s">
        <v>1966</v>
      </c>
      <c r="G177" s="280" t="s">
        <v>399</v>
      </c>
      <c r="H177" s="281">
        <v>4</v>
      </c>
      <c r="I177" s="282"/>
      <c r="J177" s="283">
        <f>ROUND(I177*H177,2)</f>
        <v>0</v>
      </c>
      <c r="K177" s="279" t="s">
        <v>159</v>
      </c>
      <c r="L177" s="284"/>
      <c r="M177" s="285" t="s">
        <v>1</v>
      </c>
      <c r="N177" s="286" t="s">
        <v>43</v>
      </c>
      <c r="O177" s="92"/>
      <c r="P177" s="229">
        <f>O177*H177</f>
        <v>0</v>
      </c>
      <c r="Q177" s="229">
        <v>5.0000000000000002E-05</v>
      </c>
      <c r="R177" s="229">
        <f>Q177*H177</f>
        <v>0.00020000000000000001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782</v>
      </c>
      <c r="AT177" s="231" t="s">
        <v>276</v>
      </c>
      <c r="AU177" s="231" t="s">
        <v>88</v>
      </c>
      <c r="AY177" s="18" t="s">
        <v>153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86</v>
      </c>
      <c r="BK177" s="232">
        <f>ROUND(I177*H177,2)</f>
        <v>0</v>
      </c>
      <c r="BL177" s="18" t="s">
        <v>782</v>
      </c>
      <c r="BM177" s="231" t="s">
        <v>1967</v>
      </c>
    </row>
    <row r="178" s="2" customFormat="1" ht="16.5" customHeight="1">
      <c r="A178" s="39"/>
      <c r="B178" s="40"/>
      <c r="C178" s="220" t="s">
        <v>411</v>
      </c>
      <c r="D178" s="220" t="s">
        <v>155</v>
      </c>
      <c r="E178" s="221" t="s">
        <v>1968</v>
      </c>
      <c r="F178" s="222" t="s">
        <v>1969</v>
      </c>
      <c r="G178" s="223" t="s">
        <v>399</v>
      </c>
      <c r="H178" s="224">
        <v>2</v>
      </c>
      <c r="I178" s="225"/>
      <c r="J178" s="226">
        <f>ROUND(I178*H178,2)</f>
        <v>0</v>
      </c>
      <c r="K178" s="222" t="s">
        <v>1</v>
      </c>
      <c r="L178" s="45"/>
      <c r="M178" s="227" t="s">
        <v>1</v>
      </c>
      <c r="N178" s="228" t="s">
        <v>43</v>
      </c>
      <c r="O178" s="92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576</v>
      </c>
      <c r="AT178" s="231" t="s">
        <v>155</v>
      </c>
      <c r="AU178" s="231" t="s">
        <v>88</v>
      </c>
      <c r="AY178" s="18" t="s">
        <v>153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86</v>
      </c>
      <c r="BK178" s="232">
        <f>ROUND(I178*H178,2)</f>
        <v>0</v>
      </c>
      <c r="BL178" s="18" t="s">
        <v>576</v>
      </c>
      <c r="BM178" s="231" t="s">
        <v>1970</v>
      </c>
    </row>
    <row r="179" s="2" customFormat="1" ht="16.5" customHeight="1">
      <c r="A179" s="39"/>
      <c r="B179" s="40"/>
      <c r="C179" s="277" t="s">
        <v>415</v>
      </c>
      <c r="D179" s="277" t="s">
        <v>276</v>
      </c>
      <c r="E179" s="278" t="s">
        <v>1971</v>
      </c>
      <c r="F179" s="279" t="s">
        <v>1972</v>
      </c>
      <c r="G179" s="280" t="s">
        <v>399</v>
      </c>
      <c r="H179" s="281">
        <v>2</v>
      </c>
      <c r="I179" s="282"/>
      <c r="J179" s="283">
        <f>ROUND(I179*H179,2)</f>
        <v>0</v>
      </c>
      <c r="K179" s="279" t="s">
        <v>159</v>
      </c>
      <c r="L179" s="284"/>
      <c r="M179" s="295" t="s">
        <v>1</v>
      </c>
      <c r="N179" s="296" t="s">
        <v>43</v>
      </c>
      <c r="O179" s="289"/>
      <c r="P179" s="290">
        <f>O179*H179</f>
        <v>0</v>
      </c>
      <c r="Q179" s="290">
        <v>0.00010000000000000001</v>
      </c>
      <c r="R179" s="290">
        <f>Q179*H179</f>
        <v>0.00020000000000000001</v>
      </c>
      <c r="S179" s="290">
        <v>0</v>
      </c>
      <c r="T179" s="29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782</v>
      </c>
      <c r="AT179" s="231" t="s">
        <v>276</v>
      </c>
      <c r="AU179" s="231" t="s">
        <v>88</v>
      </c>
      <c r="AY179" s="18" t="s">
        <v>153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86</v>
      </c>
      <c r="BK179" s="232">
        <f>ROUND(I179*H179,2)</f>
        <v>0</v>
      </c>
      <c r="BL179" s="18" t="s">
        <v>782</v>
      </c>
      <c r="BM179" s="231" t="s">
        <v>1973</v>
      </c>
    </row>
    <row r="180" s="2" customFormat="1" ht="6.96" customHeight="1">
      <c r="A180" s="39"/>
      <c r="B180" s="67"/>
      <c r="C180" s="68"/>
      <c r="D180" s="68"/>
      <c r="E180" s="68"/>
      <c r="F180" s="68"/>
      <c r="G180" s="68"/>
      <c r="H180" s="68"/>
      <c r="I180" s="68"/>
      <c r="J180" s="68"/>
      <c r="K180" s="68"/>
      <c r="L180" s="45"/>
      <c r="M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</row>
  </sheetData>
  <sheetProtection sheet="1" autoFilter="0" formatColumns="0" formatRows="0" objects="1" scenarios="1" spinCount="100000" saltValue="z+ih1tc3wwKS6qwLU6TlSc7KYIPmeNrNZ1DAe73kj1WQZ35nh6JphZJeASR6n02Xs4CASYiRVIJw/3clsWyL2w==" hashValue="LfFE3kNypC4wXrxFhx1pg5Qcj00ALjIR4MrXEaon8Mk5DdceXVremcw2XFawgQWkz6WUOIU4Osfdw34uCPPNsw==" algorithmName="SHA-512" password="CC35"/>
  <autoFilter ref="C122:K179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Marta Novotná</dc:creator>
  <cp:lastModifiedBy>Marta Novotná</cp:lastModifiedBy>
  <dcterms:created xsi:type="dcterms:W3CDTF">2025-05-12T16:26:20Z</dcterms:created>
  <dcterms:modified xsi:type="dcterms:W3CDTF">2025-05-12T16:26:35Z</dcterms:modified>
</cp:coreProperties>
</file>